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showInkAnnotation="0" autoCompressPictures="0" defaultThemeVersion="166925"/>
  <xr:revisionPtr revIDLastSave="0" documentId="13_ncr:1_{E8345971-874C-4B5F-88D5-7612DD17AAB8}" xr6:coauthVersionLast="47" xr6:coauthVersionMax="47" xr10:uidLastSave="{00000000-0000-0000-0000-000000000000}"/>
  <bookViews>
    <workbookView xWindow="-110" yWindow="-110" windowWidth="25180" windowHeight="16140" tabRatio="500" xr2:uid="{00000000-000D-0000-FFFF-FFFF00000000}"/>
  </bookViews>
  <sheets>
    <sheet name="E3" sheetId="1" r:id="rId1"/>
    <sheet name="E3a" sheetId="2" r:id="rId2"/>
    <sheet name="E4" sheetId="3" r:id="rId3"/>
    <sheet name="E6" sheetId="4" r:id="rId4"/>
    <sheet name="E7" sheetId="5" r:id="rId5"/>
    <sheet name="E8" sheetId="6" r:id="rId6"/>
    <sheet name="E9" sheetId="7" r:id="rId7"/>
    <sheet name="E10" sheetId="8" r:id="rId8"/>
    <sheet name="E11" sheetId="9" r:id="rId9"/>
  </sheets>
  <definedNames>
    <definedName name="_xlnm.Print_Area" localSheetId="8">'E11'!$A$1:$S$36</definedName>
    <definedName name="_xlnm.Print_Area" localSheetId="0">'E3'!$A$1:$BG$75</definedName>
    <definedName name="_xlnm.Print_Area" localSheetId="1">E3a!$A$1:$BE$64</definedName>
    <definedName name="_xlnm.Print_Area" localSheetId="2">'E4'!$A$1:$R$86</definedName>
    <definedName name="_xlnm.Print_Area" localSheetId="3">'E6'!$A$1:$X$65</definedName>
    <definedName name="_xlnm.Print_Area" localSheetId="5">'E8'!$A$1:$AD$72</definedName>
    <definedName name="_xlnm.Print_Area" localSheetId="6">'E9'!$A$1:$BP$61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9" l="1"/>
  <c r="W25" i="8"/>
  <c r="T23" i="8"/>
  <c r="T26" i="8" s="1"/>
  <c r="R23" i="8"/>
  <c r="R26" i="8" s="1"/>
  <c r="P23" i="8"/>
  <c r="P26" i="8" s="1"/>
  <c r="N23" i="8"/>
  <c r="N26" i="8" s="1"/>
  <c r="L23" i="8"/>
  <c r="L26" i="8" s="1"/>
  <c r="J23" i="8"/>
  <c r="J26" i="8" s="1"/>
  <c r="H23" i="8"/>
  <c r="H26" i="8" s="1"/>
  <c r="F23" i="8"/>
  <c r="F26" i="8" s="1"/>
  <c r="W22" i="8"/>
  <c r="W21" i="8"/>
  <c r="W20" i="8"/>
  <c r="W19" i="8"/>
  <c r="W23" i="8" s="1"/>
  <c r="W26" i="8" s="1"/>
  <c r="W16" i="8"/>
  <c r="W15" i="8"/>
  <c r="EW51" i="7"/>
  <c r="ET51" i="7"/>
  <c r="EQ51" i="7"/>
  <c r="EN51" i="7"/>
  <c r="EK51" i="7"/>
  <c r="EH51" i="7"/>
  <c r="EE51" i="7"/>
  <c r="EB51" i="7"/>
  <c r="DY51" i="7"/>
  <c r="DV51" i="7"/>
  <c r="DS51" i="7"/>
  <c r="DP51" i="7"/>
  <c r="DM51" i="7"/>
  <c r="DJ51" i="7"/>
  <c r="DG51" i="7"/>
  <c r="DD51" i="7"/>
  <c r="DA51" i="7"/>
  <c r="CX51" i="7"/>
  <c r="CU51" i="7"/>
  <c r="CR51" i="7"/>
  <c r="CO51" i="7"/>
  <c r="CL51" i="7"/>
  <c r="CI51" i="7"/>
  <c r="CF51" i="7"/>
  <c r="CC51" i="7"/>
  <c r="BZ51" i="7"/>
  <c r="BW51" i="7"/>
  <c r="BT51" i="7"/>
  <c r="BQ51" i="7"/>
  <c r="BN51" i="7"/>
  <c r="BK51" i="7"/>
  <c r="BH51" i="7"/>
  <c r="BE51" i="7"/>
  <c r="BB51" i="7"/>
  <c r="AY51" i="7"/>
  <c r="AV51" i="7"/>
  <c r="AS51" i="7"/>
  <c r="AP51" i="7"/>
  <c r="AM51" i="7"/>
  <c r="AJ51" i="7"/>
  <c r="AG51" i="7"/>
  <c r="AD51" i="7"/>
  <c r="AA51" i="7"/>
  <c r="X51" i="7"/>
  <c r="U51" i="7"/>
  <c r="R51" i="7"/>
  <c r="O51" i="7"/>
  <c r="L51" i="7"/>
  <c r="I51" i="7"/>
  <c r="F51" i="7"/>
  <c r="AB62" i="6"/>
  <c r="AB61" i="6"/>
  <c r="AB59" i="6"/>
  <c r="Z58" i="6"/>
  <c r="Z60" i="6" s="1"/>
  <c r="X58" i="6"/>
  <c r="X60" i="6" s="1"/>
  <c r="V58" i="6"/>
  <c r="V60" i="6" s="1"/>
  <c r="T58" i="6"/>
  <c r="T60" i="6" s="1"/>
  <c r="R58" i="6"/>
  <c r="R60" i="6" s="1"/>
  <c r="P58" i="6"/>
  <c r="P60" i="6" s="1"/>
  <c r="N58" i="6"/>
  <c r="N60" i="6" s="1"/>
  <c r="L58" i="6"/>
  <c r="L60" i="6" s="1"/>
  <c r="J58" i="6"/>
  <c r="J60" i="6" s="1"/>
  <c r="H58" i="6"/>
  <c r="H60" i="6" s="1"/>
  <c r="F58" i="6"/>
  <c r="AB57" i="6"/>
  <c r="AB56" i="6"/>
  <c r="AB55" i="6"/>
  <c r="AB54" i="6"/>
  <c r="AB53" i="6"/>
  <c r="AB52" i="6"/>
  <c r="AB51" i="6"/>
  <c r="AB36" i="6"/>
  <c r="AB35" i="6"/>
  <c r="Z34" i="6"/>
  <c r="X34" i="6"/>
  <c r="V34" i="6"/>
  <c r="T34" i="6"/>
  <c r="R34" i="6"/>
  <c r="P34" i="6"/>
  <c r="N34" i="6"/>
  <c r="L34" i="6"/>
  <c r="J34" i="6"/>
  <c r="H34" i="6"/>
  <c r="F34" i="6"/>
  <c r="AB33" i="6"/>
  <c r="AB32" i="6"/>
  <c r="AB31" i="6"/>
  <c r="AB30" i="6"/>
  <c r="AB29" i="6"/>
  <c r="AB28" i="6"/>
  <c r="AB27" i="6"/>
  <c r="AB34" i="6" s="1"/>
  <c r="AB24" i="6"/>
  <c r="AB23" i="6"/>
  <c r="Z22" i="6"/>
  <c r="X22" i="6"/>
  <c r="V22" i="6"/>
  <c r="T22" i="6"/>
  <c r="R22" i="6"/>
  <c r="P22" i="6"/>
  <c r="N22" i="6"/>
  <c r="L22" i="6"/>
  <c r="J22" i="6"/>
  <c r="H22" i="6"/>
  <c r="F22" i="6"/>
  <c r="AB21" i="6"/>
  <c r="AB20" i="6"/>
  <c r="AB19" i="6"/>
  <c r="AB18" i="6"/>
  <c r="AB17" i="6"/>
  <c r="AB16" i="6"/>
  <c r="AB15" i="6"/>
  <c r="AB22" i="6" s="1"/>
  <c r="L75" i="5"/>
  <c r="J75" i="5"/>
  <c r="H75" i="5"/>
  <c r="F75" i="5"/>
  <c r="N75" i="5" s="1"/>
  <c r="N74" i="5"/>
  <c r="N73" i="5"/>
  <c r="N72" i="5"/>
  <c r="N71" i="5"/>
  <c r="N68" i="5"/>
  <c r="N67" i="5"/>
  <c r="N64" i="5"/>
  <c r="N63" i="5"/>
  <c r="N62" i="5"/>
  <c r="N61" i="5"/>
  <c r="N60" i="5"/>
  <c r="N59" i="5"/>
  <c r="N57" i="5"/>
  <c r="N56" i="5"/>
  <c r="N55" i="5"/>
  <c r="L52" i="5"/>
  <c r="J52" i="5"/>
  <c r="H52" i="5"/>
  <c r="F52" i="5"/>
  <c r="N52" i="5" s="1"/>
  <c r="N51" i="5"/>
  <c r="N50" i="5"/>
  <c r="N49" i="5"/>
  <c r="N48" i="5"/>
  <c r="L45" i="5"/>
  <c r="J45" i="5"/>
  <c r="H45" i="5"/>
  <c r="F45" i="5"/>
  <c r="N45" i="5" s="1"/>
  <c r="N44" i="5"/>
  <c r="N43" i="5"/>
  <c r="N42" i="5"/>
  <c r="N41" i="5"/>
  <c r="N40" i="5"/>
  <c r="L37" i="5"/>
  <c r="J37" i="5"/>
  <c r="H37" i="5"/>
  <c r="F37" i="5"/>
  <c r="N37" i="5" s="1"/>
  <c r="N36" i="5"/>
  <c r="N35" i="5"/>
  <c r="N34" i="5"/>
  <c r="N33" i="5"/>
  <c r="N30" i="5"/>
  <c r="N29" i="5"/>
  <c r="N28" i="5"/>
  <c r="N27" i="5"/>
  <c r="N26" i="5"/>
  <c r="N25" i="5"/>
  <c r="N22" i="5"/>
  <c r="N21" i="5"/>
  <c r="N20" i="5"/>
  <c r="N19" i="5"/>
  <c r="N18" i="5"/>
  <c r="N17" i="5"/>
  <c r="N16" i="5"/>
  <c r="V54" i="4"/>
  <c r="V53" i="4"/>
  <c r="V50" i="4"/>
  <c r="V49" i="4"/>
  <c r="V45" i="4"/>
  <c r="V44" i="4"/>
  <c r="V43" i="4"/>
  <c r="V40" i="4"/>
  <c r="V39" i="4"/>
  <c r="V38" i="4"/>
  <c r="T37" i="4"/>
  <c r="R37" i="4"/>
  <c r="P37" i="4"/>
  <c r="N37" i="4"/>
  <c r="L37" i="4"/>
  <c r="J37" i="4"/>
  <c r="H37" i="4"/>
  <c r="F37" i="4"/>
  <c r="V37" i="4" s="1"/>
  <c r="V36" i="4"/>
  <c r="T35" i="4"/>
  <c r="R35" i="4"/>
  <c r="P35" i="4"/>
  <c r="N35" i="4"/>
  <c r="L35" i="4"/>
  <c r="J35" i="4"/>
  <c r="H35" i="4"/>
  <c r="F35" i="4"/>
  <c r="V35" i="4" s="1"/>
  <c r="V34" i="4"/>
  <c r="V33" i="4"/>
  <c r="V32" i="4"/>
  <c r="V31" i="4"/>
  <c r="T28" i="4"/>
  <c r="R28" i="4"/>
  <c r="P28" i="4"/>
  <c r="N28" i="4"/>
  <c r="L28" i="4"/>
  <c r="J28" i="4"/>
  <c r="H28" i="4"/>
  <c r="F28" i="4"/>
  <c r="V28" i="4" s="1"/>
  <c r="V27" i="4"/>
  <c r="V26" i="4"/>
  <c r="V25" i="4"/>
  <c r="V24" i="4"/>
  <c r="V21" i="4"/>
  <c r="V20" i="4"/>
  <c r="V19" i="4"/>
  <c r="V18" i="4"/>
  <c r="V17" i="4"/>
  <c r="V16" i="4"/>
  <c r="J76" i="3"/>
  <c r="H75" i="3"/>
  <c r="F74" i="3"/>
  <c r="K60" i="3"/>
  <c r="H59" i="3"/>
  <c r="J59" i="3" s="1"/>
  <c r="F58" i="3"/>
  <c r="J57" i="3"/>
  <c r="J56" i="3"/>
  <c r="J55" i="3"/>
  <c r="J54" i="3"/>
  <c r="J53" i="3"/>
  <c r="I47" i="3"/>
  <c r="H47" i="3"/>
  <c r="G47" i="3"/>
  <c r="F47" i="3"/>
  <c r="J46" i="3"/>
  <c r="J45" i="3"/>
  <c r="J47" i="3" s="1"/>
  <c r="J44" i="3"/>
  <c r="J43" i="3"/>
  <c r="O22" i="3"/>
  <c r="O21" i="3"/>
  <c r="N20" i="3"/>
  <c r="M20" i="3"/>
  <c r="L20" i="3"/>
  <c r="K20" i="3"/>
  <c r="O20" i="3" s="1"/>
  <c r="I20" i="3"/>
  <c r="H20" i="3"/>
  <c r="G20" i="3"/>
  <c r="F20" i="3"/>
  <c r="J20" i="3" s="1"/>
  <c r="O19" i="3"/>
  <c r="J19" i="3"/>
  <c r="O18" i="3"/>
  <c r="J18" i="3"/>
  <c r="O17" i="3"/>
  <c r="J17" i="3"/>
  <c r="O16" i="3"/>
  <c r="J16" i="3"/>
  <c r="BD49" i="2"/>
  <c r="T48" i="2"/>
  <c r="BD48" i="2" s="1"/>
  <c r="AT46" i="2"/>
  <c r="AR46" i="2"/>
  <c r="AP46" i="2"/>
  <c r="AN46" i="2"/>
  <c r="AL46" i="2"/>
  <c r="AJ46" i="2"/>
  <c r="AH46" i="2"/>
  <c r="AF46" i="2"/>
  <c r="AD46" i="2"/>
  <c r="AB46" i="2"/>
  <c r="Z46" i="2"/>
  <c r="X46" i="2"/>
  <c r="V46" i="2"/>
  <c r="T46" i="2"/>
  <c r="J46" i="2"/>
  <c r="BD46" i="2" s="1"/>
  <c r="BD41" i="2"/>
  <c r="AT39" i="2"/>
  <c r="AT42" i="2" s="1"/>
  <c r="AR39" i="2"/>
  <c r="AR42" i="2" s="1"/>
  <c r="AN39" i="2"/>
  <c r="AN42" i="2" s="1"/>
  <c r="AH39" i="2"/>
  <c r="AH42" i="2" s="1"/>
  <c r="AF39" i="2"/>
  <c r="AF42" i="2" s="1"/>
  <c r="AD39" i="2"/>
  <c r="AD42" i="2" s="1"/>
  <c r="AB39" i="2"/>
  <c r="AB42" i="2" s="1"/>
  <c r="Z39" i="2"/>
  <c r="Z42" i="2" s="1"/>
  <c r="X39" i="2"/>
  <c r="X42" i="2" s="1"/>
  <c r="V39" i="2"/>
  <c r="V42" i="2" s="1"/>
  <c r="T39" i="2"/>
  <c r="T42" i="2" s="1"/>
  <c r="J39" i="2"/>
  <c r="AP38" i="2"/>
  <c r="AP39" i="2" s="1"/>
  <c r="AP42" i="2" s="1"/>
  <c r="AL38" i="2"/>
  <c r="AL39" i="2" s="1"/>
  <c r="AL42" i="2" s="1"/>
  <c r="AJ38" i="2"/>
  <c r="BD37" i="2"/>
  <c r="BD36" i="2"/>
  <c r="BD33" i="2"/>
  <c r="BD31" i="2"/>
  <c r="AT29" i="2"/>
  <c r="AT32" i="2" s="1"/>
  <c r="AR29" i="2"/>
  <c r="AR32" i="2" s="1"/>
  <c r="AP29" i="2"/>
  <c r="AP32" i="2" s="1"/>
  <c r="AN29" i="2"/>
  <c r="AN32" i="2" s="1"/>
  <c r="AL29" i="2"/>
  <c r="AL32" i="2" s="1"/>
  <c r="AH29" i="2"/>
  <c r="AH32" i="2" s="1"/>
  <c r="AF29" i="2"/>
  <c r="AF32" i="2" s="1"/>
  <c r="AD29" i="2"/>
  <c r="AD32" i="2" s="1"/>
  <c r="AB29" i="2"/>
  <c r="AB32" i="2" s="1"/>
  <c r="Z29" i="2"/>
  <c r="Z32" i="2" s="1"/>
  <c r="X29" i="2"/>
  <c r="X32" i="2" s="1"/>
  <c r="V29" i="2"/>
  <c r="V32" i="2" s="1"/>
  <c r="T29" i="2"/>
  <c r="T32" i="2" s="1"/>
  <c r="J29" i="2"/>
  <c r="AJ28" i="2"/>
  <c r="BD28" i="2" s="1"/>
  <c r="AJ27" i="2"/>
  <c r="BD26" i="2"/>
  <c r="BD22" i="2"/>
  <c r="BD21" i="2"/>
  <c r="AT20" i="2"/>
  <c r="AR20" i="2"/>
  <c r="AP20" i="2"/>
  <c r="AN20" i="2"/>
  <c r="AL20" i="2"/>
  <c r="AH20" i="2"/>
  <c r="AF20" i="2"/>
  <c r="AD20" i="2"/>
  <c r="AB20" i="2"/>
  <c r="Z20" i="2"/>
  <c r="X20" i="2"/>
  <c r="V20" i="2"/>
  <c r="T20" i="2"/>
  <c r="J20" i="2"/>
  <c r="AJ19" i="2"/>
  <c r="BD18" i="2"/>
  <c r="BD17" i="2"/>
  <c r="BD64" i="1"/>
  <c r="BD63" i="1"/>
  <c r="BD62" i="1"/>
  <c r="BD61" i="1"/>
  <c r="AJ60" i="1"/>
  <c r="BD60" i="1" s="1"/>
  <c r="AJ59" i="1"/>
  <c r="Z59" i="1"/>
  <c r="T59" i="1"/>
  <c r="J59" i="1"/>
  <c r="BD59" i="1" s="1"/>
  <c r="BD58" i="1"/>
  <c r="BD57" i="1"/>
  <c r="BD54" i="1"/>
  <c r="BD53" i="1"/>
  <c r="BD52" i="1"/>
  <c r="BD51" i="1"/>
  <c r="BD50" i="1"/>
  <c r="BD49" i="1"/>
  <c r="BD48" i="1"/>
  <c r="BD47" i="1"/>
  <c r="BD46" i="1"/>
  <c r="BD45" i="1"/>
  <c r="BD44" i="1"/>
  <c r="BD17" i="1"/>
  <c r="BD16" i="1"/>
  <c r="BD15" i="1"/>
  <c r="AJ20" i="2" l="1"/>
  <c r="BD19" i="2"/>
  <c r="J45" i="2"/>
  <c r="J23" i="2"/>
  <c r="BD20" i="2"/>
  <c r="T45" i="2"/>
  <c r="T23" i="2"/>
  <c r="T47" i="2" s="1"/>
  <c r="V45" i="2"/>
  <c r="V23" i="2"/>
  <c r="V47" i="2" s="1"/>
  <c r="X45" i="2"/>
  <c r="X23" i="2"/>
  <c r="X47" i="2" s="1"/>
  <c r="Z45" i="2"/>
  <c r="Z23" i="2"/>
  <c r="Z47" i="2" s="1"/>
  <c r="AB45" i="2"/>
  <c r="AB23" i="2"/>
  <c r="AB47" i="2" s="1"/>
  <c r="AD45" i="2"/>
  <c r="AD23" i="2"/>
  <c r="AD47" i="2" s="1"/>
  <c r="AF45" i="2"/>
  <c r="AF23" i="2"/>
  <c r="AF47" i="2" s="1"/>
  <c r="AH45" i="2"/>
  <c r="AH23" i="2"/>
  <c r="AH47" i="2" s="1"/>
  <c r="AL45" i="2"/>
  <c r="AL23" i="2"/>
  <c r="AL47" i="2" s="1"/>
  <c r="AN45" i="2"/>
  <c r="AN23" i="2"/>
  <c r="AN47" i="2" s="1"/>
  <c r="AP45" i="2"/>
  <c r="AP23" i="2"/>
  <c r="AP47" i="2" s="1"/>
  <c r="AR45" i="2"/>
  <c r="AR23" i="2"/>
  <c r="AR47" i="2" s="1"/>
  <c r="AT45" i="2"/>
  <c r="AT23" i="2"/>
  <c r="AT47" i="2" s="1"/>
  <c r="AJ29" i="2"/>
  <c r="AJ32" i="2" s="1"/>
  <c r="BD27" i="2"/>
  <c r="J32" i="2"/>
  <c r="BD32" i="2" s="1"/>
  <c r="BD29" i="2"/>
  <c r="AJ39" i="2"/>
  <c r="AJ42" i="2" s="1"/>
  <c r="BD38" i="2"/>
  <c r="J42" i="2"/>
  <c r="BD42" i="2" s="1"/>
  <c r="BD39" i="2"/>
  <c r="N31" i="3"/>
  <c r="M31" i="3"/>
  <c r="L31" i="3"/>
  <c r="K31" i="3"/>
  <c r="O31" i="3" s="1"/>
  <c r="N30" i="3"/>
  <c r="M30" i="3"/>
  <c r="L30" i="3"/>
  <c r="K30" i="3"/>
  <c r="O30" i="3" s="1"/>
  <c r="N29" i="3"/>
  <c r="M29" i="3"/>
  <c r="L29" i="3"/>
  <c r="K29" i="3"/>
  <c r="O29" i="3" s="1"/>
  <c r="N28" i="3"/>
  <c r="N32" i="3" s="1"/>
  <c r="M28" i="3"/>
  <c r="M32" i="3" s="1"/>
  <c r="L28" i="3"/>
  <c r="L32" i="3" s="1"/>
  <c r="K28" i="3"/>
  <c r="F60" i="6"/>
  <c r="AB60" i="6" s="1"/>
  <c r="AB58" i="6"/>
  <c r="K32" i="3" l="1"/>
  <c r="O32" i="3" s="1"/>
  <c r="O28" i="3"/>
  <c r="J47" i="2"/>
  <c r="AJ45" i="2"/>
  <c r="BD45" i="2" s="1"/>
  <c r="AJ23" i="2"/>
  <c r="AJ47" i="2" l="1"/>
  <c r="BD23" i="2"/>
  <c r="BD47" i="2"/>
</calcChain>
</file>

<file path=xl/sharedStrings.xml><?xml version="1.0" encoding="utf-8"?>
<sst xmlns="http://schemas.openxmlformats.org/spreadsheetml/2006/main" count="4493" uniqueCount="674">
  <si>
    <t>SCOTTISH WATER</t>
  </si>
  <si>
    <t>ANNUAL RETURN INFORMATION REQUIREMENTS 2025-26</t>
  </si>
  <si>
    <t>SECTION E : OPERATING COSTS AND EFFICIENCY</t>
  </si>
  <si>
    <t>Table E3: PPP project analysis</t>
  </si>
  <si>
    <t>Line</t>
  </si>
  <si>
    <t>Description</t>
  </si>
  <si>
    <t>Units</t>
  </si>
  <si>
    <t>Field</t>
  </si>
  <si>
    <t>ref.</t>
  </si>
  <si>
    <t>type</t>
  </si>
  <si>
    <t>Highland</t>
  </si>
  <si>
    <t>Tay</t>
  </si>
  <si>
    <t>Aberdeen</t>
  </si>
  <si>
    <t>Moray Coast</t>
  </si>
  <si>
    <t>AVSE</t>
  </si>
  <si>
    <t>Levenmouth</t>
  </si>
  <si>
    <t>Dalmuir</t>
  </si>
  <si>
    <t>Daldowie</t>
  </si>
  <si>
    <t>MSI</t>
  </si>
  <si>
    <t>Total</t>
  </si>
  <si>
    <t>CG</t>
  </si>
  <si>
    <t>Project data</t>
  </si>
  <si>
    <t>contract ended 28/05/22</t>
  </si>
  <si>
    <t>contract ended 30/09/22</t>
  </si>
  <si>
    <t>E3.0</t>
  </si>
  <si>
    <t>Name</t>
  </si>
  <si>
    <t>I</t>
  </si>
  <si>
    <t>Ft William</t>
  </si>
  <si>
    <t>Inverness</t>
  </si>
  <si>
    <t>Hatton</t>
  </si>
  <si>
    <t>Nigg</t>
  </si>
  <si>
    <t>Persley</t>
  </si>
  <si>
    <t>Peterhead</t>
  </si>
  <si>
    <t>Fraserburgh</t>
  </si>
  <si>
    <t>Lossiemouth</t>
  </si>
  <si>
    <t>Buckie</t>
  </si>
  <si>
    <t>Banff/Macduff</t>
  </si>
  <si>
    <t>Seafield</t>
  </si>
  <si>
    <t>Newbridge</t>
  </si>
  <si>
    <t>East Calder</t>
  </si>
  <si>
    <t>Blackburn</t>
  </si>
  <si>
    <t>Whitburn</t>
  </si>
  <si>
    <t>Meadowhead</t>
  </si>
  <si>
    <t>Stevenston</t>
  </si>
  <si>
    <t>Inverclyde</t>
  </si>
  <si>
    <t>E3.1</t>
  </si>
  <si>
    <t>Annual average resident connected population</t>
  </si>
  <si>
    <t>I/C</t>
  </si>
  <si>
    <t>B2</t>
  </si>
  <si>
    <t>A1</t>
  </si>
  <si>
    <t>E3.2</t>
  </si>
  <si>
    <t>Annual average non-resident connected population</t>
  </si>
  <si>
    <t>B3</t>
  </si>
  <si>
    <t>E3.3</t>
  </si>
  <si>
    <t>Population equivalent of total load received</t>
  </si>
  <si>
    <t xml:space="preserve"> </t>
  </si>
  <si>
    <t>Scope of works</t>
  </si>
  <si>
    <t>E3.4</t>
  </si>
  <si>
    <t>Sewerage</t>
  </si>
  <si>
    <t>1/0</t>
  </si>
  <si>
    <t>E3.5</t>
  </si>
  <si>
    <t>Sewage treatment</t>
  </si>
  <si>
    <t>E3.6</t>
  </si>
  <si>
    <t>Sludge treatment</t>
  </si>
  <si>
    <t>E3.7</t>
  </si>
  <si>
    <t>Terminal pumping station</t>
  </si>
  <si>
    <t>E3.8</t>
  </si>
  <si>
    <t>Other (state details)</t>
  </si>
  <si>
    <t>Sewage treatment - effluent consent standard</t>
  </si>
  <si>
    <t>E3.9</t>
  </si>
  <si>
    <t>Suspended solids consent</t>
  </si>
  <si>
    <t>mg/l</t>
  </si>
  <si>
    <t>N</t>
  </si>
  <si>
    <t>E3.10</t>
  </si>
  <si>
    <t>BOD consent</t>
  </si>
  <si>
    <t>E3.11</t>
  </si>
  <si>
    <t>COD consent</t>
  </si>
  <si>
    <t>E3.12</t>
  </si>
  <si>
    <t>Ammonia consent</t>
  </si>
  <si>
    <t>E3.13</t>
  </si>
  <si>
    <t>Phosphate consent</t>
  </si>
  <si>
    <t>E3.14</t>
  </si>
  <si>
    <t>Compliance with effluent consent standard</t>
  </si>
  <si>
    <t>%</t>
  </si>
  <si>
    <t>Treatment works category</t>
  </si>
  <si>
    <t>E3.15</t>
  </si>
  <si>
    <t>Primary</t>
  </si>
  <si>
    <t>E3.16</t>
  </si>
  <si>
    <t>Secondary activated sludge</t>
  </si>
  <si>
    <t>E3.17</t>
  </si>
  <si>
    <t>Secondary biological</t>
  </si>
  <si>
    <t>E3.18</t>
  </si>
  <si>
    <t>Tertiary A1</t>
  </si>
  <si>
    <t>E3.19</t>
  </si>
  <si>
    <t>Tertiary A2</t>
  </si>
  <si>
    <t>E3.20</t>
  </si>
  <si>
    <t>Tertiary B1</t>
  </si>
  <si>
    <t>E3.21</t>
  </si>
  <si>
    <t>Tertiary B2</t>
  </si>
  <si>
    <t>Sewerage data</t>
  </si>
  <si>
    <t>E3.22</t>
  </si>
  <si>
    <t>Total length of sewer</t>
  </si>
  <si>
    <t>km</t>
  </si>
  <si>
    <t>E3.23</t>
  </si>
  <si>
    <t>Length of critical sewer</t>
  </si>
  <si>
    <t>E3.24</t>
  </si>
  <si>
    <t>Number of pumping stations</t>
  </si>
  <si>
    <t>nr</t>
  </si>
  <si>
    <t>E3.25</t>
  </si>
  <si>
    <r>
      <rPr>
        <sz val="10"/>
        <color rgb="FF000000"/>
        <rFont val="CG Omega"/>
      </rPr>
      <t>Capacity of pumping stations (m</t>
    </r>
    <r>
      <rPr>
        <vertAlign val="superscript"/>
        <sz val="10"/>
        <color rgb="FF000000"/>
        <rFont val="CG Omega"/>
      </rPr>
      <t>3</t>
    </r>
    <r>
      <rPr>
        <sz val="10"/>
        <color rgb="FF000000"/>
        <rFont val="CG Omega"/>
      </rPr>
      <t>/d)</t>
    </r>
  </si>
  <si>
    <r>
      <rPr>
        <sz val="10"/>
        <color rgb="FF000000"/>
        <rFont val="Arial"/>
      </rPr>
      <t>m</t>
    </r>
    <r>
      <rPr>
        <vertAlign val="superscript"/>
        <sz val="10"/>
        <color rgb="FF000000"/>
        <rFont val="Arial"/>
      </rPr>
      <t>3</t>
    </r>
    <r>
      <rPr>
        <sz val="10"/>
        <color rgb="FF000000"/>
        <rFont val="Arial"/>
      </rPr>
      <t>/day</t>
    </r>
  </si>
  <si>
    <t>E3.26</t>
  </si>
  <si>
    <t>Capacity of pumping stations (kW)</t>
  </si>
  <si>
    <t>kW</t>
  </si>
  <si>
    <t>E3.27</t>
  </si>
  <si>
    <t>Number of combined pumping stations</t>
  </si>
  <si>
    <t>E3.28</t>
  </si>
  <si>
    <r>
      <rPr>
        <sz val="10"/>
        <color rgb="FF000000"/>
        <rFont val="CG Omega"/>
      </rPr>
      <t>Capacity of combined pumping stations (m</t>
    </r>
    <r>
      <rPr>
        <vertAlign val="superscript"/>
        <sz val="10"/>
        <color rgb="FF000000"/>
        <rFont val="CG Omega"/>
      </rPr>
      <t>3</t>
    </r>
    <r>
      <rPr>
        <sz val="10"/>
        <color rgb="FF000000"/>
        <rFont val="CG Omega"/>
      </rPr>
      <t>/d)</t>
    </r>
  </si>
  <si>
    <t>E3.29</t>
  </si>
  <si>
    <t>Number of stormwater pumping stations</t>
  </si>
  <si>
    <t>E3.30</t>
  </si>
  <si>
    <r>
      <rPr>
        <sz val="10"/>
        <color rgb="FF000000"/>
        <rFont val="CG Omega"/>
      </rPr>
      <t>Capacity of stormwater pumping stations (m</t>
    </r>
    <r>
      <rPr>
        <vertAlign val="superscript"/>
        <sz val="10"/>
        <color rgb="FF000000"/>
        <rFont val="CG Omega"/>
      </rPr>
      <t>3</t>
    </r>
    <r>
      <rPr>
        <sz val="10"/>
        <color rgb="FF000000"/>
        <rFont val="CG Omega"/>
      </rPr>
      <t>/d)</t>
    </r>
  </si>
  <si>
    <t>E3.31</t>
  </si>
  <si>
    <t>Number of combined sewer overflows</t>
  </si>
  <si>
    <t>E3.32</t>
  </si>
  <si>
    <t>Number of combined sewer overflows (screened)</t>
  </si>
  <si>
    <t>Sludge treatment and disposal data</t>
  </si>
  <si>
    <t>E3.33</t>
  </si>
  <si>
    <t>Farmland untreated</t>
  </si>
  <si>
    <t>ttds</t>
  </si>
  <si>
    <t>E3.34</t>
  </si>
  <si>
    <t>Farmland conventional</t>
  </si>
  <si>
    <t>E3.35</t>
  </si>
  <si>
    <t>Farmland advanced</t>
  </si>
  <si>
    <t>B4</t>
  </si>
  <si>
    <t>E3.36</t>
  </si>
  <si>
    <t>Incineration</t>
  </si>
  <si>
    <t>E3.37</t>
  </si>
  <si>
    <t>Landfill</t>
  </si>
  <si>
    <t>E3.38</t>
  </si>
  <si>
    <t>Composted</t>
  </si>
  <si>
    <t>E3.39</t>
  </si>
  <si>
    <t>Land reclamation</t>
  </si>
  <si>
    <t>D4</t>
  </si>
  <si>
    <t>E3.40</t>
  </si>
  <si>
    <t xml:space="preserve">Other </t>
  </si>
  <si>
    <t>Prepared by:  ……………………………………………..</t>
  </si>
  <si>
    <t>Date:</t>
  </si>
  <si>
    <t>Checked by:  ……………………………………………..</t>
  </si>
  <si>
    <t xml:space="preserve">Date: </t>
  </si>
  <si>
    <t>Table E3a: PPP cost analysis</t>
  </si>
  <si>
    <t>E3a.0</t>
  </si>
  <si>
    <t>Sewerage costs</t>
  </si>
  <si>
    <t>E3a.1</t>
  </si>
  <si>
    <t>Estimated direct operating cost</t>
  </si>
  <si>
    <t>£m</t>
  </si>
  <si>
    <t>D6</t>
  </si>
  <si>
    <t>DX</t>
  </si>
  <si>
    <t>E3a.2</t>
  </si>
  <si>
    <t>Rates paid by the PPP contractor</t>
  </si>
  <si>
    <t>E3a.3</t>
  </si>
  <si>
    <t>SEPA charges paid by the PPP contractor</t>
  </si>
  <si>
    <t>A2</t>
  </si>
  <si>
    <t>E3a.4</t>
  </si>
  <si>
    <t>Total direct cost</t>
  </si>
  <si>
    <t>C</t>
  </si>
  <si>
    <t>E3a.5</t>
  </si>
  <si>
    <t>Scottish Water general &amp; support expenditure</t>
  </si>
  <si>
    <t>C4</t>
  </si>
  <si>
    <t>CX</t>
  </si>
  <si>
    <t>E3a.6</t>
  </si>
  <si>
    <t>Scottish Water SEPA charges</t>
  </si>
  <si>
    <t>BX</t>
  </si>
  <si>
    <t>E3a.7</t>
  </si>
  <si>
    <t>Total sewerage cost</t>
  </si>
  <si>
    <t>Sewage Treatment Costs</t>
  </si>
  <si>
    <t>E3a.8</t>
  </si>
  <si>
    <t>E3a.9</t>
  </si>
  <si>
    <t>E3a.10</t>
  </si>
  <si>
    <t>E3a.11</t>
  </si>
  <si>
    <t>E3a.12</t>
  </si>
  <si>
    <t>E3a.13</t>
  </si>
  <si>
    <t>E3a.14</t>
  </si>
  <si>
    <t>Total sewage treatment cost</t>
  </si>
  <si>
    <t>E3a.15</t>
  </si>
  <si>
    <t>Estimated terminal pumping cost</t>
  </si>
  <si>
    <t>M</t>
  </si>
  <si>
    <t>Sludge treatment and disposal costs</t>
  </si>
  <si>
    <t>E3a.16</t>
  </si>
  <si>
    <t>E3a.17</t>
  </si>
  <si>
    <t>E3a.18</t>
  </si>
  <si>
    <t>E3a.19</t>
  </si>
  <si>
    <t>E3a.20</t>
  </si>
  <si>
    <t>E3a.21</t>
  </si>
  <si>
    <t>E3a.22</t>
  </si>
  <si>
    <t>Total sludge treatment &amp; disposal cost</t>
  </si>
  <si>
    <t>Total cost analysis</t>
  </si>
  <si>
    <t>E3a.23</t>
  </si>
  <si>
    <t>E3a.24</t>
  </si>
  <si>
    <t>Total Scottish Water cost</t>
  </si>
  <si>
    <t>E3a.25</t>
  </si>
  <si>
    <t>Total operating cost</t>
  </si>
  <si>
    <t>E3a.26</t>
  </si>
  <si>
    <t>Annual charge</t>
  </si>
  <si>
    <t>E3a.27</t>
  </si>
  <si>
    <t>Public sector capital equivalent value</t>
  </si>
  <si>
    <t>Contract information</t>
  </si>
  <si>
    <t>E3a.28</t>
  </si>
  <si>
    <t>Contract period</t>
  </si>
  <si>
    <t>years</t>
  </si>
  <si>
    <t>E3a.29</t>
  </si>
  <si>
    <t>Contract end date</t>
  </si>
  <si>
    <t>dd/mm/yy</t>
  </si>
  <si>
    <t>16/12/29</t>
  </si>
  <si>
    <t>25/06/31</t>
  </si>
  <si>
    <t>29/04/29</t>
  </si>
  <si>
    <t>30/10/40</t>
  </si>
  <si>
    <t>14/06/26</t>
  </si>
  <si>
    <t>31/03/26</t>
  </si>
  <si>
    <t>29/09/32</t>
  </si>
  <si>
    <t>Table E4: Water resources and treatment</t>
  </si>
  <si>
    <t>Number of own sources</t>
  </si>
  <si>
    <t>Total number of sources</t>
  </si>
  <si>
    <t>Own source outputs</t>
  </si>
  <si>
    <t>Total source outputs</t>
  </si>
  <si>
    <t>Area 1</t>
  </si>
  <si>
    <t>Area 2</t>
  </si>
  <si>
    <t>Area 3</t>
  </si>
  <si>
    <t>Area 4</t>
  </si>
  <si>
    <t>Source types</t>
  </si>
  <si>
    <t xml:space="preserve">Number </t>
  </si>
  <si>
    <t>Average daily output (Ml/d)</t>
  </si>
  <si>
    <t>Ml/d</t>
  </si>
  <si>
    <t>E4.0</t>
  </si>
  <si>
    <t>Area name</t>
  </si>
  <si>
    <t>-</t>
  </si>
  <si>
    <t>North</t>
  </si>
  <si>
    <t>East</t>
  </si>
  <si>
    <t>South</t>
  </si>
  <si>
    <t>West</t>
  </si>
  <si>
    <t>E4.1</t>
  </si>
  <si>
    <t>Impounding reservoirs</t>
  </si>
  <si>
    <t>nr, Ml/d</t>
  </si>
  <si>
    <t>E4.2</t>
  </si>
  <si>
    <t>Lochs</t>
  </si>
  <si>
    <t>E4.3</t>
  </si>
  <si>
    <t>River and burn abstractions</t>
  </si>
  <si>
    <t>E4.4</t>
  </si>
  <si>
    <t>Boreholes</t>
  </si>
  <si>
    <t>E4.5</t>
  </si>
  <si>
    <t>E4.6</t>
  </si>
  <si>
    <t>Bulk water exports</t>
  </si>
  <si>
    <t>AX</t>
  </si>
  <si>
    <t>E4.7</t>
  </si>
  <si>
    <t>Bulk water imports</t>
  </si>
  <si>
    <t>Proportional breakdown of source output produced</t>
  </si>
  <si>
    <t>Proportion of own source output</t>
  </si>
  <si>
    <t>E4.8</t>
  </si>
  <si>
    <t>E4.9</t>
  </si>
  <si>
    <t>E4.10</t>
  </si>
  <si>
    <t>E4.11</t>
  </si>
  <si>
    <t>E4.12</t>
  </si>
  <si>
    <t>Peak demand and pumping head</t>
  </si>
  <si>
    <t>E4.13</t>
  </si>
  <si>
    <t>Peak demand - peak to average ratio</t>
  </si>
  <si>
    <t>C3</t>
  </si>
  <si>
    <t>E4.14</t>
  </si>
  <si>
    <t>Average pumping head - resources and treatment</t>
  </si>
  <si>
    <t>m</t>
  </si>
  <si>
    <t>Resource and treatment - Costs</t>
  </si>
  <si>
    <t>Resources and treatment costs (operational area)</t>
  </si>
  <si>
    <t>E4.15</t>
  </si>
  <si>
    <t>Power</t>
  </si>
  <si>
    <t>E4.16</t>
  </si>
  <si>
    <t>Service charges by SEPA</t>
  </si>
  <si>
    <t>E4.17</t>
  </si>
  <si>
    <t>Total direct costs</t>
  </si>
  <si>
    <t>E4.18</t>
  </si>
  <si>
    <t>General and support costs</t>
  </si>
  <si>
    <t>E4.19</t>
  </si>
  <si>
    <t>Functional expenditure</t>
  </si>
  <si>
    <t>Total nr of works</t>
  </si>
  <si>
    <t>Total volume dist'n input</t>
  </si>
  <si>
    <t>Tot. prop'n of D.I.</t>
  </si>
  <si>
    <t>Operating costs</t>
  </si>
  <si>
    <t>Water treatment works by process type</t>
  </si>
  <si>
    <t>Prop'n (0-1)</t>
  </si>
  <si>
    <t>E4.20</t>
  </si>
  <si>
    <t>Simple disinfection</t>
  </si>
  <si>
    <t>nr, Ml/d, £m</t>
  </si>
  <si>
    <t>E4.21</t>
  </si>
  <si>
    <t>W1</t>
  </si>
  <si>
    <t>E4.22</t>
  </si>
  <si>
    <t>W2</t>
  </si>
  <si>
    <t>E4.23</t>
  </si>
  <si>
    <t>W3</t>
  </si>
  <si>
    <t>E4.24</t>
  </si>
  <si>
    <t>W4</t>
  </si>
  <si>
    <t>E4.25</t>
  </si>
  <si>
    <t>Total numbers of works</t>
  </si>
  <si>
    <t>E4.26</t>
  </si>
  <si>
    <t>Total distribution input</t>
  </si>
  <si>
    <t>E4.27</t>
  </si>
  <si>
    <t>Total operating costs</t>
  </si>
  <si>
    <t>nr of works</t>
  </si>
  <si>
    <t>Prop'n of D.I.</t>
  </si>
  <si>
    <t>Water treatment works by size band</t>
  </si>
  <si>
    <t>E4.28</t>
  </si>
  <si>
    <t>Size band &lt;=1 Ml/d</t>
  </si>
  <si>
    <t>nr, £m</t>
  </si>
  <si>
    <t>E4.29</t>
  </si>
  <si>
    <t>Size band &gt;1 - &lt;=2.5 Ml/d</t>
  </si>
  <si>
    <t>E4.30</t>
  </si>
  <si>
    <t>Size band &gt;2.5 - &lt;=5 Ml/d</t>
  </si>
  <si>
    <t>E4.31</t>
  </si>
  <si>
    <t>Size band &gt;5 - &lt;=10 Ml/d</t>
  </si>
  <si>
    <t>E4.32</t>
  </si>
  <si>
    <t>Size band &gt;10 - &lt;=25 Ml/d</t>
  </si>
  <si>
    <t>E4.33</t>
  </si>
  <si>
    <t>Size band &gt;25 - &lt;=50 Ml/d</t>
  </si>
  <si>
    <t>E4.34</t>
  </si>
  <si>
    <t>Size band &gt;50 - &lt;=100 Ml/d</t>
  </si>
  <si>
    <t>E4.35</t>
  </si>
  <si>
    <t>Size band &gt;100 - &lt;=175 Ml/d</t>
  </si>
  <si>
    <t>E4.36</t>
  </si>
  <si>
    <t>Size band &gt;175 Ml/d</t>
  </si>
  <si>
    <t>E4.37</t>
  </si>
  <si>
    <t>Total number of works</t>
  </si>
  <si>
    <t>E4.38</t>
  </si>
  <si>
    <t>Proportion of distribution input - total</t>
  </si>
  <si>
    <t>E4.39</t>
  </si>
  <si>
    <t xml:space="preserve">Authorised by: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</si>
  <si>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</si>
  <si>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Table E6: Water distribution            </t>
  </si>
  <si>
    <t>Report year 2025-26</t>
  </si>
  <si>
    <t>Area 5</t>
  </si>
  <si>
    <t>Area 6</t>
  </si>
  <si>
    <t>Area 7</t>
  </si>
  <si>
    <t>Area 8</t>
  </si>
  <si>
    <t>Area data</t>
  </si>
  <si>
    <t>E6.0</t>
  </si>
  <si>
    <t>E6.1</t>
  </si>
  <si>
    <t>000</t>
  </si>
  <si>
    <t>E6.2</t>
  </si>
  <si>
    <t>Total connected properties</t>
  </si>
  <si>
    <t>E6.3</t>
  </si>
  <si>
    <t>Volume of water delivered to households</t>
  </si>
  <si>
    <t>E6.4</t>
  </si>
  <si>
    <t>Volume of water delivered to non-households</t>
  </si>
  <si>
    <t>E6.5</t>
  </si>
  <si>
    <t xml:space="preserve">Area  </t>
  </si>
  <si>
    <r>
      <rPr>
        <sz val="10"/>
        <color rgb="FF000000"/>
        <rFont val="CG Omega"/>
      </rPr>
      <t>km</t>
    </r>
    <r>
      <rPr>
        <vertAlign val="superscript"/>
        <sz val="10"/>
        <color rgb="FF000000"/>
        <rFont val="CG Omega"/>
      </rPr>
      <t>2</t>
    </r>
  </si>
  <si>
    <t>E6.6</t>
  </si>
  <si>
    <t>Number of supply zones</t>
  </si>
  <si>
    <t>Distribution costs</t>
  </si>
  <si>
    <t>E6.7</t>
  </si>
  <si>
    <t>E6.8</t>
  </si>
  <si>
    <t>E6.9</t>
  </si>
  <si>
    <t>E6.10</t>
  </si>
  <si>
    <t>E6.11</t>
  </si>
  <si>
    <t>Water mains data</t>
  </si>
  <si>
    <t>E6.12</t>
  </si>
  <si>
    <t>Potable mains: Band 1  (&lt;=165mm)</t>
  </si>
  <si>
    <t>E6.13</t>
  </si>
  <si>
    <t>Potable mains: Band 2  (166 - 320mm)</t>
  </si>
  <si>
    <t>E6.14</t>
  </si>
  <si>
    <t>Potable mains: Band 3  (321 - 625mm)</t>
  </si>
  <si>
    <t>E6.15</t>
  </si>
  <si>
    <t>Potable mains: Band 4  (&gt;625mm)</t>
  </si>
  <si>
    <t>E6.16</t>
  </si>
  <si>
    <t>Total length of mains</t>
  </si>
  <si>
    <t>E6.17</t>
  </si>
  <si>
    <t>Total length of unlined iron mains</t>
  </si>
  <si>
    <t>E6.18</t>
  </si>
  <si>
    <t>Total length of mains &gt; 320mm diameter</t>
  </si>
  <si>
    <t>E6.19</t>
  </si>
  <si>
    <t>Water mains bursts</t>
  </si>
  <si>
    <t>E6.20</t>
  </si>
  <si>
    <t>Leakage level</t>
  </si>
  <si>
    <t>E6.21</t>
  </si>
  <si>
    <t>Properties reported for low pressure</t>
  </si>
  <si>
    <t>Pumping stations</t>
  </si>
  <si>
    <t>E6.22</t>
  </si>
  <si>
    <t>Total number of pumping stations</t>
  </si>
  <si>
    <t>E6.23</t>
  </si>
  <si>
    <t>Total capacity of pumping stations</t>
  </si>
  <si>
    <r>
      <rPr>
        <sz val="10"/>
        <color rgb="FF000000"/>
        <rFont val="CG Omega"/>
      </rPr>
      <t>m</t>
    </r>
    <r>
      <rPr>
        <vertAlign val="superscript"/>
        <sz val="10"/>
        <color rgb="FF000000"/>
        <rFont val="CG Omega"/>
      </rPr>
      <t>3</t>
    </r>
    <r>
      <rPr>
        <sz val="10"/>
        <color rgb="FF000000"/>
        <rFont val="CG Omega"/>
      </rPr>
      <t>/d</t>
    </r>
  </si>
  <si>
    <t>E6.24</t>
  </si>
  <si>
    <t>Total capacity of booster pumping stations</t>
  </si>
  <si>
    <t>A3</t>
  </si>
  <si>
    <t>E6.25</t>
  </si>
  <si>
    <t>Average pumping head</t>
  </si>
  <si>
    <t>Service reservoirs</t>
  </si>
  <si>
    <t>E6.26</t>
  </si>
  <si>
    <t>Total number of service reservoirs</t>
  </si>
  <si>
    <t>E6.27</t>
  </si>
  <si>
    <t>Total capacity of service reservoirs</t>
  </si>
  <si>
    <t>Ml</t>
  </si>
  <si>
    <t>Water towers</t>
  </si>
  <si>
    <t>E6.28</t>
  </si>
  <si>
    <t>Total number of water towers</t>
  </si>
  <si>
    <t>E6.29</t>
  </si>
  <si>
    <t>Total capacity of tower towers</t>
  </si>
  <si>
    <t>Table E7: Wastewater explanatory factors - sewerage &amp; sewage treatment by area</t>
  </si>
  <si>
    <t>E7.0</t>
  </si>
  <si>
    <t>E7.1</t>
  </si>
  <si>
    <t>E7.2</t>
  </si>
  <si>
    <t>E7.3</t>
  </si>
  <si>
    <t>Volume of sewage collected (daily average)</t>
  </si>
  <si>
    <t>E7.4</t>
  </si>
  <si>
    <t>E7.5</t>
  </si>
  <si>
    <t>Area of sewerage district</t>
  </si>
  <si>
    <t>E7.6</t>
  </si>
  <si>
    <t>Drained area</t>
  </si>
  <si>
    <t>E7.7</t>
  </si>
  <si>
    <t>Annual precipitation</t>
  </si>
  <si>
    <t>mm</t>
  </si>
  <si>
    <t>E7.8</t>
  </si>
  <si>
    <t>E7.9</t>
  </si>
  <si>
    <t>Total length of lateral sewer</t>
  </si>
  <si>
    <t>E7.10</t>
  </si>
  <si>
    <t>Length of combined sewer</t>
  </si>
  <si>
    <t>E7.11</t>
  </si>
  <si>
    <t>Length of separate stormwater sewer</t>
  </si>
  <si>
    <t>E7.12</t>
  </si>
  <si>
    <t>Length of sewer &gt; 1000 mm diameter</t>
  </si>
  <si>
    <t>E7.14</t>
  </si>
  <si>
    <t>Sewer collapses</t>
  </si>
  <si>
    <t>E7.15</t>
  </si>
  <si>
    <t>E7.16</t>
  </si>
  <si>
    <t>E7.17</t>
  </si>
  <si>
    <t>E7.18</t>
  </si>
  <si>
    <t>E7.19</t>
  </si>
  <si>
    <t>Sustainable Urban Drainage Systems (SUDS)</t>
  </si>
  <si>
    <t>E7.20</t>
  </si>
  <si>
    <t>SUDS ponds</t>
  </si>
  <si>
    <t>E7.21</t>
  </si>
  <si>
    <t>SUDS basins</t>
  </si>
  <si>
    <t>E7.22</t>
  </si>
  <si>
    <t>Filter trenches</t>
  </si>
  <si>
    <t>E7.23</t>
  </si>
  <si>
    <t>Swales</t>
  </si>
  <si>
    <t>E7.24</t>
  </si>
  <si>
    <t>Other (e.g. wetland)</t>
  </si>
  <si>
    <t>E7.25</t>
  </si>
  <si>
    <t>Total SUDS</t>
  </si>
  <si>
    <t>SUDS costs</t>
  </si>
  <si>
    <t>E7.26</t>
  </si>
  <si>
    <t>E7.27</t>
  </si>
  <si>
    <t>E7.28</t>
  </si>
  <si>
    <t>A4</t>
  </si>
  <si>
    <t>E7.29</t>
  </si>
  <si>
    <t>E7.30</t>
  </si>
  <si>
    <t>E7.31</t>
  </si>
  <si>
    <t>E7.32</t>
  </si>
  <si>
    <r>
      <rPr>
        <sz val="10"/>
        <color rgb="FF000000"/>
        <rFont val="CG Omega"/>
      </rPr>
      <t>Total capacity of pumping stations (m</t>
    </r>
    <r>
      <rPr>
        <vertAlign val="superscript"/>
        <sz val="10"/>
        <color rgb="FF000000"/>
        <rFont val="CG Omega"/>
      </rPr>
      <t>3</t>
    </r>
    <r>
      <rPr>
        <sz val="10"/>
        <color rgb="FF000000"/>
        <rFont val="CG Omega"/>
      </rPr>
      <t>/d)</t>
    </r>
  </si>
  <si>
    <t>E7.33</t>
  </si>
  <si>
    <t>Total capacity of pumping stations (kW)</t>
  </si>
  <si>
    <t>E7.34</t>
  </si>
  <si>
    <t xml:space="preserve">m </t>
  </si>
  <si>
    <t>C5</t>
  </si>
  <si>
    <t>E7.35</t>
  </si>
  <si>
    <t>Total number of combined pumping stations</t>
  </si>
  <si>
    <t>E7.36</t>
  </si>
  <si>
    <t>Total capacity of combined pumping stations</t>
  </si>
  <si>
    <t>E7.37</t>
  </si>
  <si>
    <t>Total number of stormwater pumping stations</t>
  </si>
  <si>
    <t>E7.38</t>
  </si>
  <si>
    <t>Total capacity of stormwater pumping stations</t>
  </si>
  <si>
    <t>E7.39</t>
  </si>
  <si>
    <t xml:space="preserve">Number of combined sewer overflows </t>
  </si>
  <si>
    <t>E7.40</t>
  </si>
  <si>
    <t>Sewage treatment works</t>
  </si>
  <si>
    <t>E7.41</t>
  </si>
  <si>
    <t>Number of sewage treatment works</t>
  </si>
  <si>
    <t>E7.42</t>
  </si>
  <si>
    <t>Total load</t>
  </si>
  <si>
    <t>kg BOD/day</t>
  </si>
  <si>
    <t>Sewage treatment costs</t>
  </si>
  <si>
    <t>E7.43</t>
  </si>
  <si>
    <t>E7.44</t>
  </si>
  <si>
    <t>E7.45</t>
  </si>
  <si>
    <t>E7.46</t>
  </si>
  <si>
    <t>E7.47</t>
  </si>
  <si>
    <t>Table E8: Wastewater explanatory factors - sewage treatment works</t>
  </si>
  <si>
    <t>Treatment category</t>
  </si>
  <si>
    <t>Sec activated sludge</t>
  </si>
  <si>
    <t>Sec biological</t>
  </si>
  <si>
    <t>Septic tanks</t>
  </si>
  <si>
    <t>Sea preliminary</t>
  </si>
  <si>
    <t>Sea screened</t>
  </si>
  <si>
    <t>Sea unscreened</t>
  </si>
  <si>
    <t>Numbers</t>
  </si>
  <si>
    <t>E8.1</t>
  </si>
  <si>
    <t>Size band 0</t>
  </si>
  <si>
    <t>E8.2</t>
  </si>
  <si>
    <t>Size band 1</t>
  </si>
  <si>
    <t>E8.3</t>
  </si>
  <si>
    <t>Size band 2</t>
  </si>
  <si>
    <t>E8.4</t>
  </si>
  <si>
    <t>Size band 3</t>
  </si>
  <si>
    <t>E8.5</t>
  </si>
  <si>
    <t>Size band 4</t>
  </si>
  <si>
    <t>E8.6</t>
  </si>
  <si>
    <t>Size band 5</t>
  </si>
  <si>
    <t>E8.7</t>
  </si>
  <si>
    <t>Size band 6 (large works)</t>
  </si>
  <si>
    <t>E8.8</t>
  </si>
  <si>
    <t>Total sewage treatment works</t>
  </si>
  <si>
    <t>E8.9</t>
  </si>
  <si>
    <t>Small sewage treatment works with ammonia consent 5-10 mg/l</t>
  </si>
  <si>
    <t>E8.10</t>
  </si>
  <si>
    <t>Small sewage treatment works with ammonia consent &lt;=5 mg/l</t>
  </si>
  <si>
    <t>Loading (average daily load)</t>
  </si>
  <si>
    <t>Total excluding septic tanks</t>
  </si>
  <si>
    <t>E8.11</t>
  </si>
  <si>
    <r>
      <rPr>
        <sz val="10"/>
        <color rgb="FF000000"/>
        <rFont val="CG Omega"/>
      </rPr>
      <t>kg BOD</t>
    </r>
    <r>
      <rPr>
        <vertAlign val="subscript"/>
        <sz val="10"/>
        <color rgb="FF000000"/>
        <rFont val="CG Omega"/>
      </rPr>
      <t>5</t>
    </r>
    <r>
      <rPr>
        <sz val="10"/>
        <color rgb="FF000000"/>
        <rFont val="CG Omega"/>
      </rPr>
      <t>/day</t>
    </r>
  </si>
  <si>
    <t>E8.12</t>
  </si>
  <si>
    <t>E8.13</t>
  </si>
  <si>
    <t>E8.14</t>
  </si>
  <si>
    <t>E8.15</t>
  </si>
  <si>
    <t>E8.16</t>
  </si>
  <si>
    <t>E8.17</t>
  </si>
  <si>
    <t>E8.18</t>
  </si>
  <si>
    <t>Total load received</t>
  </si>
  <si>
    <t>E8.19</t>
  </si>
  <si>
    <t>E8.20</t>
  </si>
  <si>
    <t>Compliance</t>
  </si>
  <si>
    <t>E8.21</t>
  </si>
  <si>
    <t>E8.22</t>
  </si>
  <si>
    <t>E8.23</t>
  </si>
  <si>
    <t>E8.24</t>
  </si>
  <si>
    <t>E8.25</t>
  </si>
  <si>
    <t>E8.26</t>
  </si>
  <si>
    <t>E8.27</t>
  </si>
  <si>
    <t>E8.28</t>
  </si>
  <si>
    <t>Average compliance by works - all sizes</t>
  </si>
  <si>
    <t>E8.29</t>
  </si>
  <si>
    <t>E8.30</t>
  </si>
  <si>
    <t>Costs</t>
  </si>
  <si>
    <t>E8.31</t>
  </si>
  <si>
    <t>Direct costs for works in size band 0</t>
  </si>
  <si>
    <t>£000</t>
  </si>
  <si>
    <t>E8.32</t>
  </si>
  <si>
    <t>Direct costs for works in size band 1</t>
  </si>
  <si>
    <t>E8.33</t>
  </si>
  <si>
    <t>Direct costs for works in size band 2</t>
  </si>
  <si>
    <t>E8.34</t>
  </si>
  <si>
    <t>Direct costs for works in size band 3</t>
  </si>
  <si>
    <t>E8.35</t>
  </si>
  <si>
    <t>Direct costs for works in size band 4</t>
  </si>
  <si>
    <t>E8.36</t>
  </si>
  <si>
    <t>Direct costs for works in size band 5</t>
  </si>
  <si>
    <t>E8.37</t>
  </si>
  <si>
    <t>Direct costs for works in size band 6 (large works)</t>
  </si>
  <si>
    <t>E8.38</t>
  </si>
  <si>
    <t>Direct costs for all sewage treatment works</t>
  </si>
  <si>
    <t>E8.39</t>
  </si>
  <si>
    <t>General and support expenditure</t>
  </si>
  <si>
    <t>E8.40</t>
  </si>
  <si>
    <t>E8.41</t>
  </si>
  <si>
    <t>Power costs</t>
  </si>
  <si>
    <t>E8.42</t>
  </si>
  <si>
    <t>Service charges SEPA</t>
  </si>
  <si>
    <t>Table E9: Large sewage treatment works information database</t>
  </si>
  <si>
    <t>Works size</t>
  </si>
  <si>
    <t>E9.0</t>
  </si>
  <si>
    <t>Allanfearn</t>
  </si>
  <si>
    <t>Allers</t>
  </si>
  <si>
    <t>Alloa</t>
  </si>
  <si>
    <t>Ardoch</t>
  </si>
  <si>
    <t>Carbarns</t>
  </si>
  <si>
    <t>Dalderse</t>
  </si>
  <si>
    <t>Dalmarnock</t>
  </si>
  <si>
    <t>Dunfermline</t>
  </si>
  <si>
    <t>Dunnswood</t>
  </si>
  <si>
    <t>Erskine</t>
  </si>
  <si>
    <t>Hamilton</t>
  </si>
  <si>
    <t>Kinneil</t>
  </si>
  <si>
    <t>Kirkcaldy</t>
  </si>
  <si>
    <t>Laighpark</t>
  </si>
  <si>
    <t>Perth</t>
  </si>
  <si>
    <t>Philipshill</t>
  </si>
  <si>
    <t>Shieldhall</t>
  </si>
  <si>
    <t>Stirling</t>
  </si>
  <si>
    <t>Troqueer</t>
  </si>
  <si>
    <t>E9.0a</t>
  </si>
  <si>
    <t>Name of operational area</t>
  </si>
  <si>
    <t>NORTH</t>
  </si>
  <si>
    <t>SOUTH</t>
  </si>
  <si>
    <t>WEST</t>
  </si>
  <si>
    <t>EAST</t>
  </si>
  <si>
    <t>E9.1</t>
  </si>
  <si>
    <t>E9.2</t>
  </si>
  <si>
    <t>E9.3</t>
  </si>
  <si>
    <t>Trade effluent load received by works</t>
  </si>
  <si>
    <t>kg/COD/day</t>
  </si>
  <si>
    <t>E9.4</t>
  </si>
  <si>
    <t>Tanker load received by works</t>
  </si>
  <si>
    <t>E9.5</t>
  </si>
  <si>
    <t>E9.6</t>
  </si>
  <si>
    <t>E9.7</t>
  </si>
  <si>
    <t>E9.8</t>
  </si>
  <si>
    <t>E9.9</t>
  </si>
  <si>
    <t>E9.10</t>
  </si>
  <si>
    <t>E9.11</t>
  </si>
  <si>
    <t>E9.12</t>
  </si>
  <si>
    <t>E9.13</t>
  </si>
  <si>
    <t>E9.14</t>
  </si>
  <si>
    <t>E9.15</t>
  </si>
  <si>
    <t>E9.16</t>
  </si>
  <si>
    <t>E9.17</t>
  </si>
  <si>
    <t>E9.18</t>
  </si>
  <si>
    <t>Sludge</t>
  </si>
  <si>
    <t>E9.19</t>
  </si>
  <si>
    <t>Own sludge</t>
  </si>
  <si>
    <t>E9.20</t>
  </si>
  <si>
    <t xml:space="preserve">Own sludge costs </t>
  </si>
  <si>
    <t>E9.21</t>
  </si>
  <si>
    <t>Sludge centre</t>
  </si>
  <si>
    <t>E9.22</t>
  </si>
  <si>
    <t xml:space="preserve">Sludge centre costs </t>
  </si>
  <si>
    <t>Works cost</t>
  </si>
  <si>
    <t>E9.23</t>
  </si>
  <si>
    <t>E9.24</t>
  </si>
  <si>
    <t>E9.25</t>
  </si>
  <si>
    <t>E9.26</t>
  </si>
  <si>
    <t>E9.27</t>
  </si>
  <si>
    <t>E9.28</t>
  </si>
  <si>
    <t>Estimated terminal pumping station costs</t>
  </si>
  <si>
    <t>Table E10: Sludge treatment and disposal</t>
  </si>
  <si>
    <t>Disposal category</t>
  </si>
  <si>
    <t>Other</t>
  </si>
  <si>
    <t>Sludge volumes</t>
  </si>
  <si>
    <t>E10.1</t>
  </si>
  <si>
    <t>Resident population served</t>
  </si>
  <si>
    <t>E10.2</t>
  </si>
  <si>
    <t>Amount of sewage sludge</t>
  </si>
  <si>
    <t>E10.3</t>
  </si>
  <si>
    <t>Sludge treatment direct costs</t>
  </si>
  <si>
    <t>E10.4</t>
  </si>
  <si>
    <t>Sludge disposal direct costs</t>
  </si>
  <si>
    <t>E10.5</t>
  </si>
  <si>
    <t>Sludge treatment &amp; disposal: Power costs</t>
  </si>
  <si>
    <t>E10.6</t>
  </si>
  <si>
    <t>Sludge treatment &amp; disposal: Service charges SEPA</t>
  </si>
  <si>
    <t>E10.7</t>
  </si>
  <si>
    <t>Sludge treatment &amp; disposal: Total direct costs</t>
  </si>
  <si>
    <t>E10.8</t>
  </si>
  <si>
    <t>Sludge treatment and disposal: General and support expenditure</t>
  </si>
  <si>
    <t>E10.9</t>
  </si>
  <si>
    <t>Sludge Treatment and disposal: Functional expenditure</t>
  </si>
  <si>
    <t>Table E11: employee numbers - Full-time equivalents</t>
  </si>
  <si>
    <t>Report year</t>
  </si>
  <si>
    <t>2025-26</t>
  </si>
  <si>
    <t>Delivery of water and wastewater services</t>
  </si>
  <si>
    <t>E11.1</t>
  </si>
  <si>
    <t>Operations</t>
  </si>
  <si>
    <t>E11.2</t>
  </si>
  <si>
    <t>Capital planning and delivery</t>
  </si>
  <si>
    <t>E11.3</t>
  </si>
  <si>
    <t>Laboratory services</t>
  </si>
  <si>
    <t>E11.4</t>
  </si>
  <si>
    <t>Customer service and billing</t>
  </si>
  <si>
    <t>E11.5</t>
  </si>
  <si>
    <t>Directors, management and support including regulation and strategy</t>
  </si>
  <si>
    <t>E11.6</t>
  </si>
  <si>
    <t>Total employee numbers (core services)</t>
  </si>
  <si>
    <t>Commercial or non-core services</t>
  </si>
  <si>
    <t>E11.7</t>
  </si>
  <si>
    <t>Total employee numbers (commercial or non-core services)</t>
  </si>
  <si>
    <t>Prepared by:  ……………………………………………...…..</t>
  </si>
  <si>
    <t xml:space="preserve">Checked by:  </t>
  </si>
  <si>
    <t>Date:27/05/2026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</si>
</sst>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0;&quot;-&quot;#0;#0;_(@_)"/>
    <numFmt numFmtId="165" formatCode="#,##0.000;&quot;-&quot;#,##0.000;#,##0.000;_(@_)"/>
    <numFmt numFmtId="166" formatCode="#,##0;&quot;-&quot;#,##0;#,##0;_(@_)"/>
    <numFmt numFmtId="167" formatCode="#0.000;&quot;-&quot;#0.000;#0.000;_(@_)"/>
    <numFmt numFmtId="168" formatCode="* #,##0.000;* &quot;-&quot;#,##0.000;* &quot;—&quot;;_(@_)"/>
    <numFmt numFmtId="169" formatCode="#,##0.00;&quot;-&quot;#,##0.00;#,##0.00;_(@_)"/>
    <numFmt numFmtId="170" formatCode="dd/mm/yy"/>
    <numFmt numFmtId="171" formatCode="mm/dd/yy"/>
    <numFmt numFmtId="172" formatCode="#0.00;&quot;-&quot;#0.00;#0.00;_(@_)"/>
    <numFmt numFmtId="173" formatCode="#0.0%;&quot;-&quot;#0.0%;&quot;-&quot;\%;_(@_)"/>
    <numFmt numFmtId="174" formatCode="#0%;&quot;-&quot;#0%;&quot;-&quot;\%;_(@_)"/>
    <numFmt numFmtId="175" formatCode="#0.#######################%;&quot;-&quot;#0.#######################%;&quot;-&quot;\%;_(@_)"/>
  </numFmts>
  <fonts count="2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2"/>
      <color rgb="FF000000"/>
      <name val="Arial"/>
    </font>
    <font>
      <b/>
      <sz val="14"/>
      <color rgb="FF000000"/>
      <name val="Arial"/>
    </font>
    <font>
      <b/>
      <sz val="10"/>
      <color rgb="FF000000"/>
      <name val="Arial"/>
    </font>
    <font>
      <b/>
      <sz val="12"/>
      <color rgb="FF3366FF"/>
      <name val="Arial"/>
    </font>
    <font>
      <sz val="16"/>
      <color rgb="FF000000"/>
      <name val="Arial"/>
    </font>
    <font>
      <sz val="11"/>
      <color rgb="FF000000"/>
      <name val="Arial"/>
    </font>
    <font>
      <b/>
      <sz val="16"/>
      <color rgb="FF3366FF"/>
      <name val="Arial"/>
    </font>
    <font>
      <b/>
      <sz val="16"/>
      <color rgb="FFFF0000"/>
      <name val="Arial"/>
    </font>
    <font>
      <sz val="10"/>
      <color rgb="FF000000"/>
      <name val="Arial Narrow"/>
    </font>
    <font>
      <b/>
      <sz val="9"/>
      <color rgb="FF000000"/>
      <name val="Arial"/>
    </font>
    <font>
      <sz val="10"/>
      <color rgb="FF000000"/>
      <name val="CG Omega"/>
    </font>
    <font>
      <vertAlign val="superscript"/>
      <sz val="10"/>
      <color rgb="FF000000"/>
      <name val="CG Omega"/>
    </font>
    <font>
      <vertAlign val="superscript"/>
      <sz val="10"/>
      <color rgb="FF000000"/>
      <name val="Arial"/>
    </font>
    <font>
      <vertAlign val="subscript"/>
      <sz val="10"/>
      <color rgb="FF000000"/>
      <name val="CG Omega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E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6A6A6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20" fillId="0" borderId="0"/>
  </cellStyleXfs>
  <cellXfs count="477">
    <xf numFmtId="0" fontId="0" fillId="0" borderId="0" xfId="0"/>
    <xf numFmtId="0" fontId="1" fillId="0" borderId="0" xfId="1">
      <alignment wrapText="1"/>
    </xf>
    <xf numFmtId="0" fontId="6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1" fillId="0" borderId="12" xfId="0" applyFont="1" applyBorder="1" applyAlignment="1">
      <alignment wrapText="1"/>
    </xf>
    <xf numFmtId="0" fontId="6" fillId="2" borderId="13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7" fillId="2" borderId="20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22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wrapText="1"/>
    </xf>
    <xf numFmtId="0" fontId="1" fillId="3" borderId="18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horizontal="center" wrapText="1"/>
    </xf>
    <xf numFmtId="0" fontId="1" fillId="3" borderId="24" xfId="0" applyFont="1" applyFill="1" applyBorder="1" applyAlignment="1">
      <alignment wrapText="1"/>
    </xf>
    <xf numFmtId="0" fontId="1" fillId="4" borderId="27" xfId="0" applyFont="1" applyFill="1" applyBorder="1" applyAlignment="1">
      <alignment wrapText="1"/>
    </xf>
    <xf numFmtId="0" fontId="1" fillId="3" borderId="27" xfId="0" applyFont="1" applyFill="1" applyBorder="1" applyAlignment="1">
      <alignment wrapText="1"/>
    </xf>
    <xf numFmtId="0" fontId="1" fillId="4" borderId="27" xfId="0" applyFont="1" applyFill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27" xfId="0" applyFont="1" applyBorder="1" applyAlignment="1">
      <alignment wrapText="1"/>
    </xf>
    <xf numFmtId="164" fontId="1" fillId="0" borderId="27" xfId="0" applyNumberFormat="1" applyFont="1" applyBorder="1" applyAlignment="1">
      <alignment horizontal="center" wrapText="1"/>
    </xf>
    <xf numFmtId="0" fontId="1" fillId="0" borderId="29" xfId="0" applyFont="1" applyBorder="1" applyAlignment="1">
      <alignment horizontal="center" wrapText="1"/>
    </xf>
    <xf numFmtId="165" fontId="1" fillId="5" borderId="27" xfId="0" applyNumberFormat="1" applyFont="1" applyFill="1" applyBorder="1" applyAlignment="1">
      <alignment wrapText="1"/>
    </xf>
    <xf numFmtId="0" fontId="1" fillId="5" borderId="27" xfId="0" applyFont="1" applyFill="1" applyBorder="1" applyAlignment="1">
      <alignment wrapText="1"/>
    </xf>
    <xf numFmtId="164" fontId="1" fillId="5" borderId="27" xfId="0" applyNumberFormat="1" applyFont="1" applyFill="1" applyBorder="1" applyAlignment="1">
      <alignment wrapText="1"/>
    </xf>
    <xf numFmtId="165" fontId="1" fillId="6" borderId="27" xfId="0" applyNumberFormat="1" applyFont="1" applyFill="1" applyBorder="1" applyAlignment="1">
      <alignment horizontal="right" wrapText="1"/>
    </xf>
    <xf numFmtId="0" fontId="1" fillId="4" borderId="27" xfId="0" applyFont="1" applyFill="1" applyBorder="1" applyAlignment="1">
      <alignment horizontal="left" wrapText="1"/>
    </xf>
    <xf numFmtId="0" fontId="1" fillId="0" borderId="30" xfId="0" applyFont="1" applyBorder="1" applyAlignment="1">
      <alignment horizontal="center" wrapText="1"/>
    </xf>
    <xf numFmtId="0" fontId="1" fillId="0" borderId="31" xfId="0" applyFont="1" applyBorder="1" applyAlignment="1">
      <alignment wrapText="1"/>
    </xf>
    <xf numFmtId="164" fontId="1" fillId="0" borderId="31" xfId="0" applyNumberFormat="1" applyFont="1" applyBorder="1" applyAlignment="1">
      <alignment horizontal="center" wrapText="1"/>
    </xf>
    <xf numFmtId="0" fontId="1" fillId="0" borderId="22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3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7" fillId="2" borderId="23" xfId="0" applyFont="1" applyFill="1" applyBorder="1" applyAlignment="1">
      <alignment horizontal="center" wrapText="1"/>
    </xf>
    <xf numFmtId="0" fontId="1" fillId="0" borderId="3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5" xfId="0" applyFont="1" applyBorder="1" applyAlignment="1">
      <alignment horizontal="center" wrapText="1"/>
    </xf>
    <xf numFmtId="164" fontId="1" fillId="4" borderId="27" xfId="0" applyNumberFormat="1" applyFont="1" applyFill="1" applyBorder="1" applyAlignment="1">
      <alignment wrapText="1"/>
    </xf>
    <xf numFmtId="0" fontId="1" fillId="0" borderId="27" xfId="0" applyFont="1" applyBorder="1" applyAlignment="1">
      <alignment horizontal="center" wrapText="1"/>
    </xf>
    <xf numFmtId="0" fontId="1" fillId="0" borderId="31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165" fontId="1" fillId="4" borderId="27" xfId="0" applyNumberFormat="1" applyFont="1" applyFill="1" applyBorder="1" applyAlignment="1">
      <alignment horizontal="right" wrapText="1"/>
    </xf>
    <xf numFmtId="165" fontId="1" fillId="6" borderId="25" xfId="0" applyNumberFormat="1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 wrapText="1"/>
    </xf>
    <xf numFmtId="164" fontId="1" fillId="4" borderId="27" xfId="0" applyNumberFormat="1" applyFont="1" applyFill="1" applyBorder="1" applyAlignment="1">
      <alignment horizontal="right" wrapText="1"/>
    </xf>
    <xf numFmtId="166" fontId="1" fillId="6" borderId="27" xfId="0" applyNumberFormat="1" applyFont="1" applyFill="1" applyBorder="1" applyAlignment="1">
      <alignment horizontal="right" wrapText="1"/>
    </xf>
    <xf numFmtId="166" fontId="1" fillId="4" borderId="27" xfId="0" applyNumberFormat="1" applyFont="1" applyFill="1" applyBorder="1" applyAlignment="1">
      <alignment horizontal="right" wrapText="1"/>
    </xf>
    <xf numFmtId="166" fontId="1" fillId="6" borderId="31" xfId="0" applyNumberFormat="1" applyFont="1" applyFill="1" applyBorder="1" applyAlignment="1">
      <alignment horizontal="right" wrapText="1"/>
    </xf>
    <xf numFmtId="167" fontId="1" fillId="4" borderId="27" xfId="0" applyNumberFormat="1" applyFont="1" applyFill="1" applyBorder="1" applyAlignment="1">
      <alignment horizontal="center" wrapText="1"/>
    </xf>
    <xf numFmtId="167" fontId="1" fillId="6" borderId="25" xfId="0" applyNumberFormat="1" applyFont="1" applyFill="1" applyBorder="1" applyAlignment="1">
      <alignment horizontal="right" wrapText="1"/>
    </xf>
    <xf numFmtId="167" fontId="1" fillId="6" borderId="27" xfId="0" applyNumberFormat="1" applyFont="1" applyFill="1" applyBorder="1" applyAlignment="1">
      <alignment horizontal="right" wrapText="1"/>
    </xf>
    <xf numFmtId="167" fontId="1" fillId="5" borderId="27" xfId="0" applyNumberFormat="1" applyFont="1" applyFill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0" fontId="1" fillId="0" borderId="35" xfId="0" applyFont="1" applyBorder="1" applyAlignment="1">
      <alignment wrapText="1"/>
    </xf>
    <xf numFmtId="0" fontId="1" fillId="0" borderId="35" xfId="0" applyFont="1" applyBorder="1" applyAlignment="1">
      <alignment horizontal="center" wrapText="1"/>
    </xf>
    <xf numFmtId="0" fontId="1" fillId="0" borderId="36" xfId="0" applyFont="1" applyBorder="1" applyAlignment="1">
      <alignment horizontal="center" wrapText="1"/>
    </xf>
    <xf numFmtId="167" fontId="1" fillId="6" borderId="35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38" xfId="0" applyFont="1" applyBorder="1" applyAlignment="1">
      <alignment wrapText="1"/>
    </xf>
    <xf numFmtId="0" fontId="6" fillId="0" borderId="14" xfId="0" applyFont="1" applyBorder="1" applyAlignment="1">
      <alignment horizontal="left" wrapText="1"/>
    </xf>
    <xf numFmtId="0" fontId="9" fillId="0" borderId="14" xfId="0" applyFont="1" applyBorder="1" applyAlignment="1">
      <alignment wrapText="1"/>
    </xf>
    <xf numFmtId="0" fontId="10" fillId="0" borderId="14" xfId="0" applyFont="1" applyBorder="1" applyAlignment="1">
      <alignment wrapText="1"/>
    </xf>
    <xf numFmtId="0" fontId="1" fillId="0" borderId="37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6" fillId="2" borderId="41" xfId="0" applyFont="1" applyFill="1" applyBorder="1" applyAlignment="1">
      <alignment wrapText="1"/>
    </xf>
    <xf numFmtId="0" fontId="6" fillId="2" borderId="41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vertical="top" wrapText="1"/>
    </xf>
    <xf numFmtId="0" fontId="6" fillId="2" borderId="42" xfId="0" applyFont="1" applyFill="1" applyBorder="1" applyAlignment="1">
      <alignment horizontal="center" vertical="top" wrapText="1"/>
    </xf>
    <xf numFmtId="0" fontId="6" fillId="2" borderId="43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left" wrapText="1"/>
    </xf>
    <xf numFmtId="0" fontId="1" fillId="0" borderId="39" xfId="0" applyFont="1" applyBorder="1" applyAlignment="1">
      <alignment wrapText="1"/>
    </xf>
    <xf numFmtId="0" fontId="1" fillId="2" borderId="44" xfId="0" applyFont="1" applyFill="1" applyBorder="1" applyAlignment="1">
      <alignment wrapText="1"/>
    </xf>
    <xf numFmtId="0" fontId="7" fillId="2" borderId="45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wrapText="1"/>
    </xf>
    <xf numFmtId="0" fontId="1" fillId="3" borderId="25" xfId="0" applyFont="1" applyFill="1" applyBorder="1" applyAlignment="1">
      <alignment wrapText="1"/>
    </xf>
    <xf numFmtId="0" fontId="1" fillId="4" borderId="26" xfId="0" applyFont="1" applyFill="1" applyBorder="1" applyAlignment="1">
      <alignment wrapText="1"/>
    </xf>
    <xf numFmtId="0" fontId="1" fillId="0" borderId="46" xfId="0" applyFont="1" applyBorder="1" applyAlignment="1">
      <alignment wrapText="1"/>
    </xf>
    <xf numFmtId="0" fontId="1" fillId="4" borderId="47" xfId="0" applyFont="1" applyFill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3" borderId="28" xfId="0" applyFont="1" applyFill="1" applyBorder="1" applyAlignment="1">
      <alignment wrapText="1"/>
    </xf>
    <xf numFmtId="0" fontId="1" fillId="3" borderId="29" xfId="0" applyFont="1" applyFill="1" applyBorder="1" applyAlignment="1">
      <alignment wrapText="1"/>
    </xf>
    <xf numFmtId="0" fontId="1" fillId="4" borderId="27" xfId="0" applyFont="1" applyFill="1" applyBorder="1" applyAlignment="1">
      <alignment horizontal="right" wrapText="1"/>
    </xf>
    <xf numFmtId="0" fontId="1" fillId="4" borderId="29" xfId="0" applyFont="1" applyFill="1" applyBorder="1" applyAlignment="1">
      <alignment horizontal="left" wrapText="1"/>
    </xf>
    <xf numFmtId="0" fontId="1" fillId="4" borderId="28" xfId="0" applyFont="1" applyFill="1" applyBorder="1" applyAlignment="1">
      <alignment horizontal="right" wrapText="1"/>
    </xf>
    <xf numFmtId="0" fontId="1" fillId="4" borderId="25" xfId="0" applyFont="1" applyFill="1" applyBorder="1" applyAlignment="1">
      <alignment horizontal="left" wrapText="1"/>
    </xf>
    <xf numFmtId="0" fontId="1" fillId="0" borderId="48" xfId="0" applyFont="1" applyBorder="1" applyAlignment="1">
      <alignment wrapText="1"/>
    </xf>
    <xf numFmtId="0" fontId="1" fillId="3" borderId="30" xfId="0" applyFont="1" applyFill="1" applyBorder="1" applyAlignment="1">
      <alignment wrapText="1"/>
    </xf>
    <xf numFmtId="0" fontId="1" fillId="3" borderId="22" xfId="0" applyFont="1" applyFill="1" applyBorder="1" applyAlignment="1">
      <alignment wrapText="1"/>
    </xf>
    <xf numFmtId="0" fontId="1" fillId="3" borderId="31" xfId="0" applyFont="1" applyFill="1" applyBorder="1" applyAlignment="1">
      <alignment wrapText="1"/>
    </xf>
    <xf numFmtId="0" fontId="1" fillId="4" borderId="31" xfId="0" applyFont="1" applyFill="1" applyBorder="1" applyAlignment="1">
      <alignment horizontal="right" wrapText="1"/>
    </xf>
    <xf numFmtId="0" fontId="1" fillId="4" borderId="22" xfId="0" applyFont="1" applyFill="1" applyBorder="1" applyAlignment="1">
      <alignment horizontal="left" wrapText="1"/>
    </xf>
    <xf numFmtId="0" fontId="1" fillId="4" borderId="30" xfId="0" applyFont="1" applyFill="1" applyBorder="1" applyAlignment="1">
      <alignment horizontal="right" wrapText="1"/>
    </xf>
    <xf numFmtId="0" fontId="1" fillId="4" borderId="31" xfId="0" applyFont="1" applyFill="1" applyBorder="1" applyAlignment="1">
      <alignment horizontal="left" wrapText="1"/>
    </xf>
    <xf numFmtId="0" fontId="1" fillId="3" borderId="39" xfId="0" applyFont="1" applyFill="1" applyBorder="1" applyAlignment="1">
      <alignment wrapText="1"/>
    </xf>
    <xf numFmtId="0" fontId="1" fillId="3" borderId="49" xfId="0" applyFont="1" applyFill="1" applyBorder="1" applyAlignment="1">
      <alignment wrapText="1"/>
    </xf>
    <xf numFmtId="0" fontId="1" fillId="3" borderId="14" xfId="0" applyFont="1" applyFill="1" applyBorder="1" applyAlignment="1">
      <alignment wrapText="1"/>
    </xf>
    <xf numFmtId="0" fontId="1" fillId="3" borderId="50" xfId="0" applyFont="1" applyFill="1" applyBorder="1" applyAlignment="1">
      <alignment wrapText="1"/>
    </xf>
    <xf numFmtId="0" fontId="1" fillId="4" borderId="25" xfId="0" applyFont="1" applyFill="1" applyBorder="1" applyAlignment="1">
      <alignment horizontal="right" wrapText="1"/>
    </xf>
    <xf numFmtId="0" fontId="1" fillId="4" borderId="26" xfId="0" applyFont="1" applyFill="1" applyBorder="1" applyAlignment="1">
      <alignment horizontal="left" wrapText="1"/>
    </xf>
    <xf numFmtId="0" fontId="1" fillId="4" borderId="24" xfId="0" applyFont="1" applyFill="1" applyBorder="1" applyAlignment="1">
      <alignment horizontal="right" wrapText="1"/>
    </xf>
    <xf numFmtId="0" fontId="1" fillId="3" borderId="39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 wrapText="1"/>
    </xf>
    <xf numFmtId="0" fontId="1" fillId="3" borderId="24" xfId="0" applyFont="1" applyFill="1" applyBorder="1" applyAlignment="1">
      <alignment horizontal="right" wrapText="1"/>
    </xf>
    <xf numFmtId="0" fontId="1" fillId="3" borderId="26" xfId="0" applyFont="1" applyFill="1" applyBorder="1" applyAlignment="1">
      <alignment horizontal="left" wrapText="1"/>
    </xf>
    <xf numFmtId="0" fontId="1" fillId="3" borderId="25" xfId="0" applyFont="1" applyFill="1" applyBorder="1" applyAlignment="1">
      <alignment horizontal="left" wrapText="1"/>
    </xf>
    <xf numFmtId="0" fontId="1" fillId="7" borderId="12" xfId="0" applyFont="1" applyFill="1" applyBorder="1" applyAlignment="1">
      <alignment horizontal="center" wrapText="1"/>
    </xf>
    <xf numFmtId="0" fontId="1" fillId="3" borderId="28" xfId="0" applyFont="1" applyFill="1" applyBorder="1" applyAlignment="1">
      <alignment horizontal="right" wrapText="1"/>
    </xf>
    <xf numFmtId="0" fontId="1" fillId="3" borderId="29" xfId="0" applyFont="1" applyFill="1" applyBorder="1" applyAlignment="1">
      <alignment horizontal="left" wrapText="1"/>
    </xf>
    <xf numFmtId="0" fontId="1" fillId="7" borderId="27" xfId="0" applyFont="1" applyFill="1" applyBorder="1" applyAlignment="1">
      <alignment horizontal="right" wrapText="1"/>
    </xf>
    <xf numFmtId="0" fontId="1" fillId="7" borderId="27" xfId="0" applyFont="1" applyFill="1" applyBorder="1" applyAlignment="1">
      <alignment horizontal="left" wrapText="1"/>
    </xf>
    <xf numFmtId="0" fontId="1" fillId="0" borderId="12" xfId="0" applyFont="1" applyBorder="1" applyAlignment="1">
      <alignment horizontal="center" wrapText="1"/>
    </xf>
    <xf numFmtId="0" fontId="1" fillId="3" borderId="30" xfId="0" applyFont="1" applyFill="1" applyBorder="1" applyAlignment="1">
      <alignment horizontal="right" wrapText="1"/>
    </xf>
    <xf numFmtId="0" fontId="1" fillId="3" borderId="22" xfId="0" applyFont="1" applyFill="1" applyBorder="1" applyAlignment="1">
      <alignment horizontal="left" wrapText="1"/>
    </xf>
    <xf numFmtId="0" fontId="1" fillId="3" borderId="31" xfId="0" applyFont="1" applyFill="1" applyBorder="1" applyAlignment="1">
      <alignment horizontal="left" wrapText="1"/>
    </xf>
    <xf numFmtId="0" fontId="1" fillId="0" borderId="39" xfId="0" applyFont="1" applyBorder="1" applyAlignment="1">
      <alignment horizontal="right" wrapText="1"/>
    </xf>
    <xf numFmtId="0" fontId="1" fillId="0" borderId="37" xfId="0" applyFont="1" applyBorder="1" applyAlignment="1">
      <alignment horizontal="center" wrapText="1"/>
    </xf>
    <xf numFmtId="0" fontId="1" fillId="3" borderId="24" xfId="0" applyFont="1" applyFill="1" applyBorder="1" applyAlignment="1">
      <alignment horizontal="center" wrapText="1"/>
    </xf>
    <xf numFmtId="0" fontId="1" fillId="3" borderId="26" xfId="0" applyFont="1" applyFill="1" applyBorder="1" applyAlignment="1">
      <alignment horizontal="center" wrapText="1"/>
    </xf>
    <xf numFmtId="0" fontId="1" fillId="3" borderId="25" xfId="0" applyFont="1" applyFill="1" applyBorder="1" applyAlignment="1">
      <alignment horizontal="center" wrapText="1"/>
    </xf>
    <xf numFmtId="0" fontId="1" fillId="3" borderId="27" xfId="0" applyFont="1" applyFill="1" applyBorder="1" applyAlignment="1">
      <alignment horizontal="center" wrapText="1"/>
    </xf>
    <xf numFmtId="0" fontId="1" fillId="3" borderId="28" xfId="0" applyFont="1" applyFill="1" applyBorder="1" applyAlignment="1">
      <alignment horizontal="center" wrapText="1"/>
    </xf>
    <xf numFmtId="0" fontId="1" fillId="3" borderId="29" xfId="0" applyFont="1" applyFill="1" applyBorder="1" applyAlignment="1">
      <alignment horizontal="center" wrapText="1"/>
    </xf>
    <xf numFmtId="0" fontId="1" fillId="3" borderId="34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wrapText="1"/>
    </xf>
    <xf numFmtId="0" fontId="1" fillId="3" borderId="35" xfId="0" applyFont="1" applyFill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40" xfId="0" applyFont="1" applyBorder="1" applyAlignment="1">
      <alignment wrapText="1"/>
    </xf>
    <xf numFmtId="0" fontId="1" fillId="0" borderId="39" xfId="0" applyFont="1" applyBorder="1" applyAlignment="1">
      <alignment horizontal="center" wrapText="1"/>
    </xf>
    <xf numFmtId="0" fontId="1" fillId="0" borderId="18" xfId="0" applyFont="1" applyBorder="1" applyAlignment="1">
      <alignment wrapText="1"/>
    </xf>
    <xf numFmtId="0" fontId="6" fillId="2" borderId="51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wrapText="1"/>
    </xf>
    <xf numFmtId="0" fontId="1" fillId="0" borderId="52" xfId="0" applyFont="1" applyBorder="1" applyAlignment="1">
      <alignment horizontal="center" wrapText="1"/>
    </xf>
    <xf numFmtId="0" fontId="1" fillId="0" borderId="53" xfId="0" applyFont="1" applyBorder="1" applyAlignment="1">
      <alignment wrapText="1"/>
    </xf>
    <xf numFmtId="0" fontId="1" fillId="3" borderId="54" xfId="0" applyFont="1" applyFill="1" applyBorder="1" applyAlignment="1">
      <alignment wrapText="1"/>
    </xf>
    <xf numFmtId="0" fontId="1" fillId="4" borderId="54" xfId="0" applyFont="1" applyFill="1" applyBorder="1" applyAlignment="1">
      <alignment wrapText="1"/>
    </xf>
    <xf numFmtId="168" fontId="1" fillId="4" borderId="27" xfId="0" applyNumberFormat="1" applyFont="1" applyFill="1" applyBorder="1" applyAlignment="1">
      <alignment wrapText="1"/>
    </xf>
    <xf numFmtId="167" fontId="1" fillId="6" borderId="28" xfId="0" applyNumberFormat="1" applyFont="1" applyFill="1" applyBorder="1" applyAlignment="1">
      <alignment horizontal="right" wrapText="1"/>
    </xf>
    <xf numFmtId="0" fontId="1" fillId="6" borderId="27" xfId="0" applyFont="1" applyFill="1" applyBorder="1" applyAlignment="1">
      <alignment horizontal="right" wrapText="1"/>
    </xf>
    <xf numFmtId="168" fontId="1" fillId="5" borderId="27" xfId="0" applyNumberFormat="1" applyFont="1" applyFill="1" applyBorder="1" applyAlignment="1">
      <alignment wrapText="1"/>
    </xf>
    <xf numFmtId="167" fontId="1" fillId="6" borderId="30" xfId="0" applyNumberFormat="1" applyFont="1" applyFill="1" applyBorder="1" applyAlignment="1">
      <alignment horizontal="right" wrapText="1"/>
    </xf>
    <xf numFmtId="167" fontId="1" fillId="6" borderId="31" xfId="0" applyNumberFormat="1" applyFont="1" applyFill="1" applyBorder="1" applyAlignment="1">
      <alignment horizontal="right" wrapText="1"/>
    </xf>
    <xf numFmtId="0" fontId="1" fillId="4" borderId="55" xfId="0" applyFont="1" applyFill="1" applyBorder="1" applyAlignment="1">
      <alignment wrapText="1"/>
    </xf>
    <xf numFmtId="0" fontId="1" fillId="4" borderId="56" xfId="0" applyFont="1" applyFill="1" applyBorder="1" applyAlignment="1">
      <alignment wrapText="1"/>
    </xf>
    <xf numFmtId="167" fontId="1" fillId="6" borderId="57" xfId="0" applyNumberFormat="1" applyFont="1" applyFill="1" applyBorder="1" applyAlignment="1">
      <alignment horizontal="right" wrapText="1"/>
    </xf>
    <xf numFmtId="167" fontId="1" fillId="6" borderId="24" xfId="0" applyNumberFormat="1" applyFont="1" applyFill="1" applyBorder="1" applyAlignment="1">
      <alignment horizontal="right" wrapText="1"/>
    </xf>
    <xf numFmtId="167" fontId="1" fillId="6" borderId="53" xfId="0" applyNumberFormat="1" applyFont="1" applyFill="1" applyBorder="1" applyAlignment="1">
      <alignment horizontal="right" wrapText="1"/>
    </xf>
    <xf numFmtId="169" fontId="1" fillId="6" borderId="25" xfId="0" applyNumberFormat="1" applyFont="1" applyFill="1" applyBorder="1" applyAlignment="1">
      <alignment horizontal="right" wrapText="1"/>
    </xf>
    <xf numFmtId="170" fontId="1" fillId="3" borderId="30" xfId="0" applyNumberFormat="1" applyFont="1" applyFill="1" applyBorder="1" applyAlignment="1">
      <alignment wrapText="1"/>
    </xf>
    <xf numFmtId="171" fontId="1" fillId="4" borderId="27" xfId="0" applyNumberFormat="1" applyFont="1" applyFill="1" applyBorder="1" applyAlignment="1">
      <alignment wrapText="1"/>
    </xf>
    <xf numFmtId="170" fontId="1" fillId="3" borderId="27" xfId="0" applyNumberFormat="1" applyFont="1" applyFill="1" applyBorder="1" applyAlignment="1">
      <alignment wrapText="1"/>
    </xf>
    <xf numFmtId="0" fontId="1" fillId="3" borderId="0" xfId="0" applyFont="1" applyFill="1" applyAlignment="1">
      <alignment wrapText="1"/>
    </xf>
    <xf numFmtId="0" fontId="1" fillId="0" borderId="53" xfId="0" applyFont="1" applyBorder="1" applyAlignment="1">
      <alignment horizontal="center" wrapText="1"/>
    </xf>
    <xf numFmtId="0" fontId="1" fillId="0" borderId="58" xfId="0" applyFont="1" applyBorder="1" applyAlignment="1">
      <alignment horizontal="center" wrapText="1"/>
    </xf>
    <xf numFmtId="0" fontId="1" fillId="3" borderId="12" xfId="0" applyFont="1" applyFill="1" applyBorder="1" applyAlignment="1">
      <alignment wrapText="1"/>
    </xf>
    <xf numFmtId="0" fontId="1" fillId="3" borderId="18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0" fontId="11" fillId="3" borderId="28" xfId="0" applyFont="1" applyFill="1" applyBorder="1" applyAlignment="1">
      <alignment horizontal="right" wrapText="1"/>
    </xf>
    <xf numFmtId="0" fontId="11" fillId="3" borderId="27" xfId="0" applyFont="1" applyFill="1" applyBorder="1" applyAlignment="1">
      <alignment horizontal="right" wrapText="1"/>
    </xf>
    <xf numFmtId="0" fontId="8" fillId="3" borderId="18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" fillId="4" borderId="59" xfId="0" applyFont="1" applyFill="1" applyBorder="1" applyAlignment="1">
      <alignment horizontal="left" wrapText="1"/>
    </xf>
    <xf numFmtId="0" fontId="1" fillId="4" borderId="21" xfId="0" applyFont="1" applyFill="1" applyBorder="1" applyAlignment="1">
      <alignment horizontal="left" wrapText="1"/>
    </xf>
    <xf numFmtId="0" fontId="6" fillId="2" borderId="9" xfId="0" applyFont="1" applyFill="1" applyBorder="1" applyAlignment="1">
      <alignment horizontal="center" wrapText="1"/>
    </xf>
    <xf numFmtId="0" fontId="6" fillId="2" borderId="60" xfId="0" applyFont="1" applyFill="1" applyBorder="1" applyAlignment="1">
      <alignment horizontal="center" wrapText="1"/>
    </xf>
    <xf numFmtId="0" fontId="6" fillId="2" borderId="61" xfId="0" applyFont="1" applyFill="1" applyBorder="1" applyAlignment="1">
      <alignment horizontal="center" wrapText="1"/>
    </xf>
    <xf numFmtId="0" fontId="8" fillId="2" borderId="61" xfId="0" applyFont="1" applyFill="1" applyBorder="1" applyAlignment="1">
      <alignment horizontal="center" wrapText="1"/>
    </xf>
    <xf numFmtId="0" fontId="6" fillId="2" borderId="44" xfId="0" applyFont="1" applyFill="1" applyBorder="1" applyAlignment="1">
      <alignment horizontal="center" wrapText="1"/>
    </xf>
    <xf numFmtId="0" fontId="8" fillId="0" borderId="54" xfId="0" applyFont="1" applyBorder="1" applyAlignment="1">
      <alignment horizontal="center" wrapText="1"/>
    </xf>
    <xf numFmtId="0" fontId="8" fillId="4" borderId="24" xfId="0" applyFont="1" applyFill="1" applyBorder="1" applyAlignment="1">
      <alignment horizontal="right" wrapText="1"/>
    </xf>
    <xf numFmtId="0" fontId="8" fillId="4" borderId="25" xfId="0" applyFont="1" applyFill="1" applyBorder="1" applyAlignment="1">
      <alignment horizontal="right" wrapText="1"/>
    </xf>
    <xf numFmtId="0" fontId="8" fillId="4" borderId="26" xfId="0" applyFont="1" applyFill="1" applyBorder="1" applyAlignment="1">
      <alignment horizontal="right" wrapText="1"/>
    </xf>
    <xf numFmtId="164" fontId="1" fillId="4" borderId="28" xfId="0" applyNumberFormat="1" applyFont="1" applyFill="1" applyBorder="1" applyAlignment="1">
      <alignment horizontal="right" wrapText="1"/>
    </xf>
    <xf numFmtId="164" fontId="1" fillId="4" borderId="29" xfId="0" applyNumberFormat="1" applyFont="1" applyFill="1" applyBorder="1" applyAlignment="1">
      <alignment horizontal="right" wrapText="1"/>
    </xf>
    <xf numFmtId="164" fontId="1" fillId="6" borderId="62" xfId="0" applyNumberFormat="1" applyFont="1" applyFill="1" applyBorder="1" applyAlignment="1">
      <alignment horizontal="right" wrapText="1"/>
    </xf>
    <xf numFmtId="167" fontId="1" fillId="4" borderId="28" xfId="0" applyNumberFormat="1" applyFont="1" applyFill="1" applyBorder="1" applyAlignment="1">
      <alignment horizontal="right" wrapText="1"/>
    </xf>
    <xf numFmtId="167" fontId="1" fillId="4" borderId="27" xfId="0" applyNumberFormat="1" applyFont="1" applyFill="1" applyBorder="1" applyAlignment="1">
      <alignment horizontal="right" wrapText="1"/>
    </xf>
    <xf numFmtId="167" fontId="1" fillId="4" borderId="29" xfId="0" applyNumberFormat="1" applyFont="1" applyFill="1" applyBorder="1" applyAlignment="1">
      <alignment horizontal="right" wrapText="1"/>
    </xf>
    <xf numFmtId="167" fontId="1" fillId="6" borderId="62" xfId="0" applyNumberFormat="1" applyFont="1" applyFill="1" applyBorder="1" applyAlignment="1">
      <alignment horizontal="right" wrapText="1"/>
    </xf>
    <xf numFmtId="0" fontId="1" fillId="4" borderId="47" xfId="0" applyFont="1" applyFill="1" applyBorder="1" applyAlignment="1">
      <alignment horizontal="left" wrapText="1"/>
    </xf>
    <xf numFmtId="0" fontId="8" fillId="4" borderId="62" xfId="0" applyFont="1" applyFill="1" applyBorder="1" applyAlignment="1">
      <alignment horizontal="left" wrapText="1"/>
    </xf>
    <xf numFmtId="164" fontId="1" fillId="6" borderId="28" xfId="0" applyNumberFormat="1" applyFont="1" applyFill="1" applyBorder="1" applyAlignment="1">
      <alignment horizontal="right" wrapText="1"/>
    </xf>
    <xf numFmtId="164" fontId="1" fillId="6" borderId="27" xfId="0" applyNumberFormat="1" applyFont="1" applyFill="1" applyBorder="1" applyAlignment="1">
      <alignment horizontal="right" wrapText="1"/>
    </xf>
    <xf numFmtId="164" fontId="1" fillId="6" borderId="29" xfId="0" applyNumberFormat="1" applyFont="1" applyFill="1" applyBorder="1" applyAlignment="1">
      <alignment horizontal="right" wrapText="1"/>
    </xf>
    <xf numFmtId="167" fontId="1" fillId="6" borderId="29" xfId="0" applyNumberFormat="1" applyFont="1" applyFill="1" applyBorder="1" applyAlignment="1">
      <alignment horizontal="right" wrapText="1"/>
    </xf>
    <xf numFmtId="164" fontId="1" fillId="4" borderId="62" xfId="0" applyNumberFormat="1" applyFont="1" applyFill="1" applyBorder="1" applyAlignment="1">
      <alignment horizontal="right" wrapText="1"/>
    </xf>
    <xf numFmtId="0" fontId="1" fillId="4" borderId="62" xfId="0" applyFont="1" applyFill="1" applyBorder="1" applyAlignment="1">
      <alignment horizontal="left" wrapText="1"/>
    </xf>
    <xf numFmtId="164" fontId="1" fillId="4" borderId="63" xfId="0" applyNumberFormat="1" applyFont="1" applyFill="1" applyBorder="1" applyAlignment="1">
      <alignment horizontal="right" wrapText="1"/>
    </xf>
    <xf numFmtId="164" fontId="1" fillId="4" borderId="30" xfId="0" applyNumberFormat="1" applyFont="1" applyFill="1" applyBorder="1" applyAlignment="1">
      <alignment horizontal="right" wrapText="1"/>
    </xf>
    <xf numFmtId="164" fontId="1" fillId="6" borderId="22" xfId="0" applyNumberFormat="1" applyFont="1" applyFill="1" applyBorder="1" applyAlignment="1">
      <alignment horizontal="right" wrapText="1"/>
    </xf>
    <xf numFmtId="164" fontId="1" fillId="4" borderId="31" xfId="0" applyNumberFormat="1" applyFont="1" applyFill="1" applyBorder="1" applyAlignment="1">
      <alignment horizontal="right" wrapText="1"/>
    </xf>
    <xf numFmtId="164" fontId="1" fillId="4" borderId="22" xfId="0" applyNumberFormat="1" applyFont="1" applyFill="1" applyBorder="1" applyAlignment="1">
      <alignment horizontal="right" wrapText="1"/>
    </xf>
    <xf numFmtId="167" fontId="1" fillId="6" borderId="63" xfId="0" applyNumberFormat="1" applyFont="1" applyFill="1" applyBorder="1" applyAlignment="1">
      <alignment horizontal="right" wrapText="1"/>
    </xf>
    <xf numFmtId="0" fontId="1" fillId="4" borderId="63" xfId="0" applyFont="1" applyFill="1" applyBorder="1" applyAlignment="1">
      <alignment horizontal="left" wrapText="1"/>
    </xf>
    <xf numFmtId="167" fontId="1" fillId="6" borderId="26" xfId="0" applyNumberFormat="1" applyFont="1" applyFill="1" applyBorder="1" applyAlignment="1">
      <alignment horizontal="right" wrapText="1"/>
    </xf>
    <xf numFmtId="167" fontId="1" fillId="6" borderId="47" xfId="0" applyNumberFormat="1" applyFont="1" applyFill="1" applyBorder="1" applyAlignment="1">
      <alignment horizontal="right" wrapText="1"/>
    </xf>
    <xf numFmtId="167" fontId="1" fillId="6" borderId="22" xfId="0" applyNumberFormat="1" applyFont="1" applyFill="1" applyBorder="1" applyAlignment="1">
      <alignment horizontal="right" wrapText="1"/>
    </xf>
    <xf numFmtId="0" fontId="6" fillId="2" borderId="54" xfId="0" applyFont="1" applyFill="1" applyBorder="1" applyAlignment="1">
      <alignment horizontal="center" wrapText="1"/>
    </xf>
    <xf numFmtId="0" fontId="8" fillId="2" borderId="54" xfId="0" applyFont="1" applyFill="1" applyBorder="1" applyAlignment="1">
      <alignment horizontal="center" wrapText="1"/>
    </xf>
    <xf numFmtId="167" fontId="1" fillId="4" borderId="24" xfId="0" applyNumberFormat="1" applyFont="1" applyFill="1" applyBorder="1" applyAlignment="1">
      <alignment horizontal="right" wrapText="1"/>
    </xf>
    <xf numFmtId="167" fontId="1" fillId="4" borderId="30" xfId="0" applyNumberFormat="1" applyFont="1" applyFill="1" applyBorder="1" applyAlignment="1">
      <alignment horizontal="right" wrapText="1"/>
    </xf>
    <xf numFmtId="164" fontId="1" fillId="0" borderId="30" xfId="0" applyNumberFormat="1" applyFont="1" applyBorder="1" applyAlignment="1">
      <alignment horizontal="center" wrapText="1"/>
    </xf>
    <xf numFmtId="0" fontId="1" fillId="8" borderId="24" xfId="0" applyFont="1" applyFill="1" applyBorder="1" applyAlignment="1">
      <alignment horizontal="center" wrapText="1"/>
    </xf>
    <xf numFmtId="0" fontId="1" fillId="8" borderId="25" xfId="0" applyFont="1" applyFill="1" applyBorder="1" applyAlignment="1">
      <alignment wrapText="1"/>
    </xf>
    <xf numFmtId="0" fontId="1" fillId="8" borderId="25" xfId="0" applyFont="1" applyFill="1" applyBorder="1" applyAlignment="1">
      <alignment horizontal="center" wrapText="1"/>
    </xf>
    <xf numFmtId="0" fontId="1" fillId="8" borderId="26" xfId="0" applyFont="1" applyFill="1" applyBorder="1" applyAlignment="1">
      <alignment horizontal="center" wrapText="1"/>
    </xf>
    <xf numFmtId="167" fontId="1" fillId="4" borderId="25" xfId="0" applyNumberFormat="1" applyFont="1" applyFill="1" applyBorder="1" applyAlignment="1">
      <alignment horizontal="right" wrapText="1"/>
    </xf>
    <xf numFmtId="0" fontId="1" fillId="8" borderId="28" xfId="0" applyFont="1" applyFill="1" applyBorder="1" applyAlignment="1">
      <alignment horizontal="center" wrapText="1"/>
    </xf>
    <xf numFmtId="0" fontId="1" fillId="8" borderId="27" xfId="0" applyFont="1" applyFill="1" applyBorder="1" applyAlignment="1">
      <alignment wrapText="1"/>
    </xf>
    <xf numFmtId="0" fontId="1" fillId="8" borderId="27" xfId="0" applyFont="1" applyFill="1" applyBorder="1" applyAlignment="1">
      <alignment horizontal="center" wrapText="1"/>
    </xf>
    <xf numFmtId="0" fontId="1" fillId="8" borderId="29" xfId="0" applyFont="1" applyFill="1" applyBorder="1" applyAlignment="1">
      <alignment horizontal="center" wrapText="1"/>
    </xf>
    <xf numFmtId="0" fontId="1" fillId="8" borderId="30" xfId="0" applyFont="1" applyFill="1" applyBorder="1" applyAlignment="1">
      <alignment horizontal="center" wrapText="1"/>
    </xf>
    <xf numFmtId="0" fontId="1" fillId="8" borderId="31" xfId="0" applyFont="1" applyFill="1" applyBorder="1" applyAlignment="1">
      <alignment wrapText="1"/>
    </xf>
    <xf numFmtId="0" fontId="1" fillId="8" borderId="31" xfId="0" applyFont="1" applyFill="1" applyBorder="1" applyAlignment="1">
      <alignment horizontal="center" wrapText="1"/>
    </xf>
    <xf numFmtId="0" fontId="1" fillId="8" borderId="22" xfId="0" applyFont="1" applyFill="1" applyBorder="1" applyAlignment="1">
      <alignment horizontal="center" wrapText="1"/>
    </xf>
    <xf numFmtId="0" fontId="8" fillId="2" borderId="52" xfId="0" applyFont="1" applyFill="1" applyBorder="1" applyAlignment="1">
      <alignment horizontal="center" wrapText="1"/>
    </xf>
    <xf numFmtId="0" fontId="8" fillId="2" borderId="58" xfId="0" applyFont="1" applyFill="1" applyBorder="1" applyAlignment="1">
      <alignment horizontal="center" wrapText="1"/>
    </xf>
    <xf numFmtId="0" fontId="6" fillId="2" borderId="52" xfId="0" applyFont="1" applyFill="1" applyBorder="1" applyAlignment="1">
      <alignment horizontal="center" wrapText="1"/>
    </xf>
    <xf numFmtId="0" fontId="8" fillId="2" borderId="26" xfId="0" applyFont="1" applyFill="1" applyBorder="1" applyAlignment="1">
      <alignment horizontal="center" wrapText="1"/>
    </xf>
    <xf numFmtId="164" fontId="1" fillId="4" borderId="24" xfId="0" applyNumberFormat="1" applyFont="1" applyFill="1" applyBorder="1" applyAlignment="1">
      <alignment horizontal="right" wrapText="1"/>
    </xf>
    <xf numFmtId="167" fontId="1" fillId="4" borderId="47" xfId="0" applyNumberFormat="1" applyFont="1" applyFill="1" applyBorder="1" applyAlignment="1">
      <alignment horizontal="right" wrapText="1"/>
    </xf>
    <xf numFmtId="167" fontId="1" fillId="4" borderId="62" xfId="0" applyNumberFormat="1" applyFont="1" applyFill="1" applyBorder="1" applyAlignment="1">
      <alignment horizontal="right" wrapText="1"/>
    </xf>
    <xf numFmtId="0" fontId="1" fillId="4" borderId="52" xfId="0" applyFont="1" applyFill="1" applyBorder="1" applyAlignment="1">
      <alignment horizontal="right" wrapText="1"/>
    </xf>
    <xf numFmtId="167" fontId="1" fillId="4" borderId="31" xfId="0" applyNumberFormat="1" applyFont="1" applyFill="1" applyBorder="1" applyAlignment="1">
      <alignment horizontal="right" wrapText="1"/>
    </xf>
    <xf numFmtId="167" fontId="1" fillId="4" borderId="63" xfId="0" applyNumberFormat="1" applyFont="1" applyFill="1" applyBorder="1" applyAlignment="1">
      <alignment horizontal="right" wrapText="1"/>
    </xf>
    <xf numFmtId="164" fontId="1" fillId="6" borderId="52" xfId="0" applyNumberFormat="1" applyFont="1" applyFill="1" applyBorder="1" applyAlignment="1">
      <alignment horizontal="right" wrapText="1"/>
    </xf>
    <xf numFmtId="0" fontId="1" fillId="0" borderId="64" xfId="0" applyFont="1" applyBorder="1" applyAlignment="1">
      <alignment wrapText="1"/>
    </xf>
    <xf numFmtId="167" fontId="1" fillId="6" borderId="52" xfId="0" applyNumberFormat="1" applyFont="1" applyFill="1" applyBorder="1" applyAlignment="1">
      <alignment horizontal="right" wrapText="1"/>
    </xf>
    <xf numFmtId="167" fontId="1" fillId="6" borderId="58" xfId="0" applyNumberFormat="1" applyFont="1" applyFill="1" applyBorder="1" applyAlignment="1">
      <alignment horizontal="right" wrapText="1"/>
    </xf>
    <xf numFmtId="167" fontId="1" fillId="6" borderId="54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left" wrapText="1"/>
    </xf>
    <xf numFmtId="0" fontId="8" fillId="2" borderId="30" xfId="0" applyFont="1" applyFill="1" applyBorder="1" applyAlignment="1">
      <alignment horizontal="center" wrapText="1"/>
    </xf>
    <xf numFmtId="0" fontId="8" fillId="2" borderId="29" xfId="0" applyFont="1" applyFill="1" applyBorder="1" applyAlignment="1">
      <alignment horizontal="center" wrapText="1"/>
    </xf>
    <xf numFmtId="0" fontId="1" fillId="4" borderId="58" xfId="0" applyFont="1" applyFill="1" applyBorder="1" applyAlignment="1">
      <alignment horizontal="left" wrapText="1"/>
    </xf>
    <xf numFmtId="0" fontId="8" fillId="4" borderId="58" xfId="0" applyFont="1" applyFill="1" applyBorder="1" applyAlignment="1">
      <alignment horizontal="left" wrapText="1"/>
    </xf>
    <xf numFmtId="0" fontId="1" fillId="4" borderId="53" xfId="0" applyFont="1" applyFill="1" applyBorder="1" applyAlignment="1">
      <alignment horizontal="right" wrapText="1"/>
    </xf>
    <xf numFmtId="0" fontId="1" fillId="4" borderId="54" xfId="0" applyFont="1" applyFill="1" applyBorder="1" applyAlignment="1">
      <alignment horizontal="left" wrapText="1"/>
    </xf>
    <xf numFmtId="0" fontId="9" fillId="0" borderId="14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" fillId="0" borderId="41" xfId="0" applyFont="1" applyBorder="1" applyAlignment="1">
      <alignment horizontal="center" wrapText="1"/>
    </xf>
    <xf numFmtId="0" fontId="1" fillId="0" borderId="48" xfId="0" applyFont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42" xfId="0" applyFont="1" applyFill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7" fillId="2" borderId="45" xfId="0" applyFont="1" applyFill="1" applyBorder="1" applyAlignment="1">
      <alignment wrapText="1"/>
    </xf>
    <xf numFmtId="0" fontId="6" fillId="2" borderId="45" xfId="0" applyFont="1" applyFill="1" applyBorder="1" applyAlignment="1">
      <alignment horizontal="center" wrapText="1"/>
    </xf>
    <xf numFmtId="0" fontId="1" fillId="9" borderId="47" xfId="0" applyFont="1" applyFill="1" applyBorder="1" applyAlignment="1">
      <alignment wrapText="1"/>
    </xf>
    <xf numFmtId="0" fontId="6" fillId="0" borderId="48" xfId="0" applyFont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1" fillId="0" borderId="65" xfId="0" applyFont="1" applyBorder="1" applyAlignment="1">
      <alignment wrapText="1"/>
    </xf>
    <xf numFmtId="0" fontId="1" fillId="0" borderId="66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1" fillId="8" borderId="27" xfId="0" quotePrefix="1" applyFont="1" applyFill="1" applyBorder="1" applyAlignment="1">
      <alignment horizontal="center" wrapText="1"/>
    </xf>
    <xf numFmtId="165" fontId="1" fillId="4" borderId="28" xfId="0" applyNumberFormat="1" applyFont="1" applyFill="1" applyBorder="1" applyAlignment="1">
      <alignment horizontal="right" wrapText="1"/>
    </xf>
    <xf numFmtId="169" fontId="1" fillId="6" borderId="53" xfId="0" applyNumberFormat="1" applyFont="1" applyFill="1" applyBorder="1" applyAlignment="1">
      <alignment horizontal="right" wrapText="1"/>
    </xf>
    <xf numFmtId="166" fontId="1" fillId="4" borderId="28" xfId="0" applyNumberFormat="1" applyFont="1" applyFill="1" applyBorder="1" applyAlignment="1">
      <alignment horizontal="right" wrapText="1"/>
    </xf>
    <xf numFmtId="166" fontId="1" fillId="6" borderId="25" xfId="0" applyNumberFormat="1" applyFont="1" applyFill="1" applyBorder="1" applyAlignment="1">
      <alignment horizontal="right" wrapText="1"/>
    </xf>
    <xf numFmtId="169" fontId="1" fillId="6" borderId="27" xfId="0" applyNumberFormat="1" applyFont="1" applyFill="1" applyBorder="1" applyAlignment="1">
      <alignment horizontal="right" wrapText="1"/>
    </xf>
    <xf numFmtId="165" fontId="1" fillId="4" borderId="24" xfId="0" applyNumberFormat="1" applyFont="1" applyFill="1" applyBorder="1" applyAlignment="1">
      <alignment horizontal="right" wrapText="1"/>
    </xf>
    <xf numFmtId="165" fontId="1" fillId="4" borderId="25" xfId="0" applyNumberFormat="1" applyFont="1" applyFill="1" applyBorder="1" applyAlignment="1">
      <alignment horizontal="right" wrapText="1"/>
    </xf>
    <xf numFmtId="165" fontId="1" fillId="6" borderId="28" xfId="0" applyNumberFormat="1" applyFont="1" applyFill="1" applyBorder="1" applyAlignment="1">
      <alignment horizontal="right" wrapText="1"/>
    </xf>
    <xf numFmtId="172" fontId="1" fillId="6" borderId="27" xfId="0" applyNumberFormat="1" applyFont="1" applyFill="1" applyBorder="1" applyAlignment="1">
      <alignment horizontal="right" wrapText="1"/>
    </xf>
    <xf numFmtId="166" fontId="1" fillId="4" borderId="30" xfId="0" applyNumberFormat="1" applyFont="1" applyFill="1" applyBorder="1" applyAlignment="1">
      <alignment horizontal="right" wrapText="1"/>
    </xf>
    <xf numFmtId="166" fontId="1" fillId="4" borderId="31" xfId="0" applyNumberFormat="1" applyFont="1" applyFill="1" applyBorder="1" applyAlignment="1">
      <alignment horizontal="right" wrapText="1"/>
    </xf>
    <xf numFmtId="166" fontId="1" fillId="4" borderId="24" xfId="0" applyNumberFormat="1" applyFont="1" applyFill="1" applyBorder="1" applyAlignment="1">
      <alignment horizontal="right" wrapText="1"/>
    </xf>
    <xf numFmtId="166" fontId="1" fillId="4" borderId="25" xfId="0" applyNumberFormat="1" applyFont="1" applyFill="1" applyBorder="1" applyAlignment="1">
      <alignment horizontal="right" wrapText="1"/>
    </xf>
    <xf numFmtId="165" fontId="1" fillId="4" borderId="30" xfId="0" applyNumberFormat="1" applyFont="1" applyFill="1" applyBorder="1" applyAlignment="1">
      <alignment horizontal="right" wrapText="1"/>
    </xf>
    <xf numFmtId="165" fontId="1" fillId="4" borderId="31" xfId="0" applyNumberFormat="1" applyFont="1" applyFill="1" applyBorder="1" applyAlignment="1">
      <alignment horizontal="right" wrapText="1"/>
    </xf>
    <xf numFmtId="0" fontId="12" fillId="0" borderId="14" xfId="0" applyFont="1" applyBorder="1" applyAlignment="1">
      <alignment wrapText="1"/>
    </xf>
    <xf numFmtId="0" fontId="1" fillId="2" borderId="39" xfId="0" applyFont="1" applyFill="1" applyBorder="1" applyAlignment="1">
      <alignment wrapText="1"/>
    </xf>
    <xf numFmtId="0" fontId="1" fillId="2" borderId="40" xfId="0" applyFont="1" applyFill="1" applyBorder="1" applyAlignment="1">
      <alignment wrapText="1"/>
    </xf>
    <xf numFmtId="0" fontId="1" fillId="2" borderId="18" xfId="0" applyFont="1" applyFill="1" applyBorder="1" applyAlignment="1">
      <alignment wrapText="1"/>
    </xf>
    <xf numFmtId="0" fontId="1" fillId="2" borderId="19" xfId="0" applyFont="1" applyFill="1" applyBorder="1" applyAlignment="1">
      <alignment wrapText="1"/>
    </xf>
    <xf numFmtId="0" fontId="1" fillId="2" borderId="23" xfId="0" applyFont="1" applyFill="1" applyBorder="1" applyAlignment="1">
      <alignment wrapText="1"/>
    </xf>
    <xf numFmtId="0" fontId="1" fillId="4" borderId="53" xfId="0" applyFont="1" applyFill="1" applyBorder="1" applyAlignment="1">
      <alignment horizontal="left" wrapText="1"/>
    </xf>
    <xf numFmtId="0" fontId="1" fillId="2" borderId="44" xfId="0" applyFont="1" applyFill="1" applyBorder="1" applyAlignment="1">
      <alignment horizontal="center" wrapText="1"/>
    </xf>
    <xf numFmtId="0" fontId="1" fillId="8" borderId="23" xfId="0" applyFont="1" applyFill="1" applyBorder="1" applyAlignment="1">
      <alignment horizontal="center" wrapText="1"/>
    </xf>
    <xf numFmtId="0" fontId="1" fillId="8" borderId="23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2" fillId="0" borderId="1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0" fontId="1" fillId="0" borderId="27" xfId="0" quotePrefix="1" applyFont="1" applyBorder="1" applyAlignment="1">
      <alignment horizontal="center" wrapText="1"/>
    </xf>
    <xf numFmtId="0" fontId="1" fillId="8" borderId="30" xfId="0" applyFont="1" applyFill="1" applyBorder="1" applyAlignment="1">
      <alignment horizontal="center" vertical="center" wrapText="1"/>
    </xf>
    <xf numFmtId="0" fontId="1" fillId="8" borderId="31" xfId="0" applyFont="1" applyFill="1" applyBorder="1" applyAlignment="1">
      <alignment vertical="center" wrapText="1"/>
    </xf>
    <xf numFmtId="0" fontId="1" fillId="8" borderId="31" xfId="0" applyFont="1" applyFill="1" applyBorder="1" applyAlignment="1">
      <alignment horizontal="center" vertical="center" wrapText="1"/>
    </xf>
    <xf numFmtId="0" fontId="1" fillId="8" borderId="22" xfId="0" applyFont="1" applyFill="1" applyBorder="1" applyAlignment="1">
      <alignment horizontal="center" vertical="center" wrapText="1"/>
    </xf>
    <xf numFmtId="166" fontId="1" fillId="4" borderId="30" xfId="0" applyNumberFormat="1" applyFont="1" applyFill="1" applyBorder="1" applyAlignment="1">
      <alignment horizontal="right" vertical="center" wrapText="1"/>
    </xf>
    <xf numFmtId="0" fontId="1" fillId="4" borderId="31" xfId="0" applyFont="1" applyFill="1" applyBorder="1" applyAlignment="1">
      <alignment horizontal="left" vertical="center" wrapText="1"/>
    </xf>
    <xf numFmtId="166" fontId="1" fillId="4" borderId="31" xfId="0" applyNumberFormat="1" applyFont="1" applyFill="1" applyBorder="1" applyAlignment="1">
      <alignment horizontal="right" vertical="center" wrapText="1"/>
    </xf>
    <xf numFmtId="0" fontId="1" fillId="8" borderId="27" xfId="0" applyFont="1" applyFill="1" applyBorder="1" applyAlignment="1">
      <alignment horizontal="left" wrapText="1"/>
    </xf>
    <xf numFmtId="165" fontId="1" fillId="6" borderId="30" xfId="0" applyNumberFormat="1" applyFont="1" applyFill="1" applyBorder="1" applyAlignment="1">
      <alignment horizontal="right" wrapText="1"/>
    </xf>
    <xf numFmtId="165" fontId="1" fillId="6" borderId="31" xfId="0" applyNumberFormat="1" applyFont="1" applyFill="1" applyBorder="1" applyAlignment="1">
      <alignment horizontal="right" wrapText="1"/>
    </xf>
    <xf numFmtId="166" fontId="1" fillId="6" borderId="30" xfId="0" applyNumberFormat="1" applyFont="1" applyFill="1" applyBorder="1" applyAlignment="1">
      <alignment horizontal="right" wrapText="1"/>
    </xf>
    <xf numFmtId="165" fontId="1" fillId="6" borderId="53" xfId="0" applyNumberFormat="1" applyFont="1" applyFill="1" applyBorder="1" applyAlignment="1">
      <alignment horizontal="right" wrapText="1"/>
    </xf>
    <xf numFmtId="0" fontId="1" fillId="4" borderId="55" xfId="0" applyFont="1" applyFill="1" applyBorder="1" applyAlignment="1">
      <alignment horizontal="left" wrapText="1"/>
    </xf>
    <xf numFmtId="166" fontId="1" fillId="6" borderId="56" xfId="0" applyNumberFormat="1" applyFont="1" applyFill="1" applyBorder="1" applyAlignment="1">
      <alignment horizontal="right" wrapText="1"/>
    </xf>
    <xf numFmtId="166" fontId="1" fillId="6" borderId="67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2" borderId="2" xfId="0" applyFont="1" applyFill="1" applyBorder="1" applyAlignment="1">
      <alignment wrapText="1"/>
    </xf>
    <xf numFmtId="0" fontId="14" fillId="0" borderId="48" xfId="0" applyFont="1" applyBorder="1" applyAlignment="1">
      <alignment wrapText="1"/>
    </xf>
    <xf numFmtId="0" fontId="14" fillId="0" borderId="37" xfId="0" applyFont="1" applyBorder="1" applyAlignment="1">
      <alignment wrapText="1"/>
    </xf>
    <xf numFmtId="0" fontId="1" fillId="0" borderId="12" xfId="0" applyFont="1" applyBorder="1" applyAlignment="1">
      <alignment vertical="center" wrapText="1"/>
    </xf>
    <xf numFmtId="0" fontId="8" fillId="2" borderId="31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164" fontId="1" fillId="4" borderId="24" xfId="0" applyNumberFormat="1" applyFont="1" applyFill="1" applyBorder="1" applyAlignment="1">
      <alignment wrapText="1"/>
    </xf>
    <xf numFmtId="164" fontId="1" fillId="6" borderId="70" xfId="0" applyNumberFormat="1" applyFont="1" applyFill="1" applyBorder="1" applyAlignment="1">
      <alignment wrapText="1"/>
    </xf>
    <xf numFmtId="164" fontId="1" fillId="4" borderId="28" xfId="0" applyNumberFormat="1" applyFont="1" applyFill="1" applyBorder="1" applyAlignment="1">
      <alignment wrapText="1"/>
    </xf>
    <xf numFmtId="0" fontId="1" fillId="4" borderId="29" xfId="0" applyFont="1" applyFill="1" applyBorder="1" applyAlignment="1">
      <alignment wrapText="1"/>
    </xf>
    <xf numFmtId="164" fontId="1" fillId="6" borderId="28" xfId="0" applyNumberFormat="1" applyFont="1" applyFill="1" applyBorder="1" applyAlignment="1">
      <alignment wrapText="1"/>
    </xf>
    <xf numFmtId="164" fontId="1" fillId="6" borderId="17" xfId="0" applyNumberFormat="1" applyFont="1" applyFill="1" applyBorder="1" applyAlignment="1">
      <alignment wrapText="1"/>
    </xf>
    <xf numFmtId="0" fontId="1" fillId="4" borderId="62" xfId="0" applyFont="1" applyFill="1" applyBorder="1" applyAlignment="1">
      <alignment wrapText="1"/>
    </xf>
    <xf numFmtId="164" fontId="1" fillId="6" borderId="62" xfId="0" applyNumberFormat="1" applyFont="1" applyFill="1" applyBorder="1" applyAlignment="1">
      <alignment wrapText="1"/>
    </xf>
    <xf numFmtId="164" fontId="1" fillId="4" borderId="30" xfId="0" applyNumberFormat="1" applyFont="1" applyFill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63" xfId="0" applyFont="1" applyFill="1" applyBorder="1" applyAlignment="1">
      <alignment wrapText="1"/>
    </xf>
    <xf numFmtId="0" fontId="1" fillId="4" borderId="25" xfId="0" applyFont="1" applyFill="1" applyBorder="1" applyAlignment="1">
      <alignment wrapText="1"/>
    </xf>
    <xf numFmtId="164" fontId="1" fillId="4" borderId="25" xfId="0" applyNumberFormat="1" applyFont="1" applyFill="1" applyBorder="1" applyAlignment="1">
      <alignment wrapText="1"/>
    </xf>
    <xf numFmtId="164" fontId="1" fillId="6" borderId="25" xfId="0" applyNumberFormat="1" applyFont="1" applyFill="1" applyBorder="1" applyAlignment="1">
      <alignment wrapText="1"/>
    </xf>
    <xf numFmtId="164" fontId="1" fillId="6" borderId="27" xfId="0" applyNumberFormat="1" applyFont="1" applyFill="1" applyBorder="1" applyAlignment="1">
      <alignment wrapText="1"/>
    </xf>
    <xf numFmtId="164" fontId="1" fillId="6" borderId="56" xfId="0" applyNumberFormat="1" applyFont="1" applyFill="1" applyBorder="1" applyAlignment="1">
      <alignment wrapText="1"/>
    </xf>
    <xf numFmtId="164" fontId="1" fillId="4" borderId="31" xfId="0" applyNumberFormat="1" applyFont="1" applyFill="1" applyBorder="1" applyAlignment="1">
      <alignment wrapText="1"/>
    </xf>
    <xf numFmtId="173" fontId="1" fillId="4" borderId="24" xfId="0" applyNumberFormat="1" applyFont="1" applyFill="1" applyBorder="1" applyAlignment="1">
      <alignment wrapText="1"/>
    </xf>
    <xf numFmtId="173" fontId="1" fillId="4" borderId="28" xfId="0" applyNumberFormat="1" applyFont="1" applyFill="1" applyBorder="1" applyAlignment="1">
      <alignment wrapText="1"/>
    </xf>
    <xf numFmtId="173" fontId="1" fillId="4" borderId="30" xfId="0" applyNumberFormat="1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8" fillId="2" borderId="20" xfId="0" applyFont="1" applyFill="1" applyBorder="1" applyAlignment="1">
      <alignment horizontal="center" wrapText="1"/>
    </xf>
    <xf numFmtId="0" fontId="1" fillId="4" borderId="47" xfId="0" applyFont="1" applyFill="1" applyBorder="1" applyAlignment="1">
      <alignment horizontal="right" wrapText="1"/>
    </xf>
    <xf numFmtId="0" fontId="1" fillId="4" borderId="62" xfId="0" applyFont="1" applyFill="1" applyBorder="1" applyAlignment="1">
      <alignment horizontal="right" wrapText="1"/>
    </xf>
    <xf numFmtId="0" fontId="1" fillId="0" borderId="31" xfId="0" quotePrefix="1" applyFont="1" applyBorder="1" applyAlignment="1">
      <alignment horizontal="center" wrapText="1"/>
    </xf>
    <xf numFmtId="174" fontId="1" fillId="4" borderId="30" xfId="0" applyNumberFormat="1" applyFont="1" applyFill="1" applyBorder="1" applyAlignment="1">
      <alignment horizontal="right" wrapText="1"/>
    </xf>
    <xf numFmtId="175" fontId="1" fillId="4" borderId="30" xfId="0" applyNumberFormat="1" applyFont="1" applyFill="1" applyBorder="1" applyAlignment="1">
      <alignment horizontal="right" wrapText="1"/>
    </xf>
    <xf numFmtId="0" fontId="1" fillId="0" borderId="11" xfId="0" applyFont="1" applyBorder="1" applyAlignment="1">
      <alignment wrapText="1"/>
    </xf>
    <xf numFmtId="165" fontId="1" fillId="4" borderId="52" xfId="0" applyNumberFormat="1" applyFont="1" applyFill="1" applyBorder="1" applyAlignment="1">
      <alignment horizontal="right" wrapText="1"/>
    </xf>
    <xf numFmtId="0" fontId="6" fillId="2" borderId="37" xfId="0" applyFont="1" applyFill="1" applyBorder="1" applyAlignment="1">
      <alignment horizontal="center" wrapText="1"/>
    </xf>
    <xf numFmtId="0" fontId="1" fillId="8" borderId="12" xfId="0" applyFont="1" applyFill="1" applyBorder="1" applyAlignment="1">
      <alignment horizontal="center" wrapText="1"/>
    </xf>
    <xf numFmtId="0" fontId="1" fillId="2" borderId="9" xfId="0" applyFont="1" applyFill="1" applyBorder="1" applyAlignment="1">
      <alignment wrapText="1"/>
    </xf>
    <xf numFmtId="0" fontId="6" fillId="2" borderId="1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1" fillId="0" borderId="25" xfId="0" quotePrefix="1" applyFont="1" applyBorder="1" applyAlignment="1">
      <alignment horizontal="center" wrapText="1"/>
    </xf>
    <xf numFmtId="165" fontId="1" fillId="6" borderId="24" xfId="0" applyNumberFormat="1" applyFont="1" applyFill="1" applyBorder="1" applyAlignment="1">
      <alignment horizontal="right" wrapText="1"/>
    </xf>
    <xf numFmtId="0" fontId="10" fillId="0" borderId="14" xfId="0" applyFont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8" fillId="2" borderId="42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169" fontId="1" fillId="4" borderId="24" xfId="0" applyNumberFormat="1" applyFont="1" applyFill="1" applyBorder="1" applyAlignment="1">
      <alignment horizontal="right" wrapText="1"/>
    </xf>
    <xf numFmtId="169" fontId="1" fillId="4" borderId="28" xfId="0" applyNumberFormat="1" applyFont="1" applyFill="1" applyBorder="1" applyAlignment="1">
      <alignment horizontal="right" wrapText="1"/>
    </xf>
    <xf numFmtId="169" fontId="1" fillId="6" borderId="30" xfId="0" applyNumberFormat="1" applyFont="1" applyFill="1" applyBorder="1" applyAlignment="1">
      <alignment horizontal="right" wrapText="1"/>
    </xf>
    <xf numFmtId="169" fontId="1" fillId="4" borderId="52" xfId="0" applyNumberFormat="1" applyFont="1" applyFill="1" applyBorder="1" applyAlignment="1">
      <alignment horizontal="right" wrapText="1"/>
    </xf>
    <xf numFmtId="0" fontId="1" fillId="2" borderId="71" xfId="0" applyFont="1" applyFill="1" applyBorder="1" applyAlignment="1">
      <alignment wrapText="1"/>
    </xf>
    <xf numFmtId="0" fontId="1" fillId="2" borderId="20" xfId="0" applyFont="1" applyFill="1" applyBorder="1" applyAlignment="1">
      <alignment wrapText="1"/>
    </xf>
    <xf numFmtId="0" fontId="1" fillId="0" borderId="39" xfId="0" applyFont="1" applyBorder="1" applyAlignment="1">
      <alignment horizontal="left" wrapText="1"/>
    </xf>
    <xf numFmtId="0" fontId="4" fillId="0" borderId="0" xfId="0" applyFont="1" applyAlignment="1">
      <alignment vertical="top"/>
    </xf>
    <xf numFmtId="0" fontId="4" fillId="0" borderId="1" xfId="0" applyFont="1" applyBorder="1"/>
    <xf numFmtId="0" fontId="4" fillId="0" borderId="0" xfId="0" applyFont="1"/>
    <xf numFmtId="0" fontId="4" fillId="0" borderId="14" xfId="0" applyFont="1" applyBorder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14" fontId="1" fillId="0" borderId="38" xfId="0" applyNumberFormat="1" applyFont="1" applyBorder="1" applyAlignment="1">
      <alignment wrapText="1"/>
    </xf>
    <xf numFmtId="0" fontId="1" fillId="0" borderId="2" xfId="0" applyFont="1" applyBorder="1"/>
    <xf numFmtId="0" fontId="1" fillId="0" borderId="37" xfId="0" applyFont="1" applyBorder="1"/>
    <xf numFmtId="0" fontId="1" fillId="0" borderId="0" xfId="0" applyFont="1" applyAlignment="1">
      <alignment horizontal="left"/>
    </xf>
    <xf numFmtId="0" fontId="4" fillId="2" borderId="72" xfId="0" applyFont="1" applyFill="1" applyBorder="1" applyAlignment="1">
      <alignment horizontal="left"/>
    </xf>
    <xf numFmtId="0" fontId="1" fillId="2" borderId="73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wrapText="1"/>
    </xf>
    <xf numFmtId="0" fontId="1" fillId="2" borderId="74" xfId="0" applyFont="1" applyFill="1" applyBorder="1" applyAlignment="1">
      <alignment wrapText="1"/>
    </xf>
    <xf numFmtId="0" fontId="4" fillId="2" borderId="75" xfId="0" applyFont="1" applyFill="1" applyBorder="1" applyAlignment="1">
      <alignment horizontal="left"/>
    </xf>
    <xf numFmtId="0" fontId="1" fillId="2" borderId="76" xfId="0" applyFont="1" applyFill="1" applyBorder="1" applyAlignment="1">
      <alignment wrapText="1"/>
    </xf>
    <xf numFmtId="0" fontId="1" fillId="2" borderId="76" xfId="0" applyFont="1" applyFill="1" applyBorder="1" applyAlignment="1">
      <alignment horizontal="center" wrapText="1"/>
    </xf>
    <xf numFmtId="0" fontId="1" fillId="2" borderId="77" xfId="0" applyFont="1" applyFill="1" applyBorder="1" applyAlignment="1">
      <alignment wrapText="1"/>
    </xf>
    <xf numFmtId="0" fontId="1" fillId="0" borderId="37" xfId="0" applyFont="1" applyBorder="1" applyAlignment="1">
      <alignment horizontal="left"/>
    </xf>
    <xf numFmtId="0" fontId="1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1" fillId="0" borderId="78" xfId="0" applyFont="1" applyBorder="1" applyAlignment="1">
      <alignment horizontal="left"/>
    </xf>
    <xf numFmtId="0" fontId="0" fillId="0" borderId="79" xfId="0" applyBorder="1"/>
    <xf numFmtId="0" fontId="1" fillId="0" borderId="78" xfId="0" applyFont="1" applyBorder="1"/>
    <xf numFmtId="0" fontId="1" fillId="0" borderId="0" xfId="0" applyFont="1"/>
    <xf numFmtId="14" fontId="1" fillId="0" borderId="0" xfId="0" applyNumberFormat="1" applyFont="1"/>
    <xf numFmtId="0" fontId="1" fillId="0" borderId="75" xfId="0" applyFont="1" applyBorder="1"/>
    <xf numFmtId="0" fontId="0" fillId="0" borderId="76" xfId="0" applyBorder="1"/>
    <xf numFmtId="0" fontId="0" fillId="0" borderId="77" xfId="0" applyBorder="1"/>
    <xf numFmtId="0" fontId="1" fillId="0" borderId="39" xfId="0" applyFont="1" applyBorder="1"/>
    <xf numFmtId="164" fontId="1" fillId="0" borderId="7" xfId="0" applyNumberFormat="1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  <xf numFmtId="0" fontId="1" fillId="0" borderId="37" xfId="0" applyFont="1" applyBorder="1" applyAlignment="1">
      <alignment horizontal="left" wrapText="1"/>
    </xf>
    <xf numFmtId="0" fontId="0" fillId="0" borderId="0" xfId="0"/>
    <xf numFmtId="0" fontId="1" fillId="0" borderId="0" xfId="0" applyFont="1" applyAlignment="1">
      <alignment horizontal="left" wrapText="1"/>
    </xf>
    <xf numFmtId="164" fontId="1" fillId="0" borderId="9" xfId="0" applyNumberFormat="1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6" fillId="2" borderId="16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17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wrapText="1"/>
    </xf>
    <xf numFmtId="0" fontId="4" fillId="2" borderId="39" xfId="0" applyFont="1" applyFill="1" applyBorder="1" applyAlignment="1">
      <alignment horizontal="left" wrapText="1"/>
    </xf>
    <xf numFmtId="0" fontId="4" fillId="2" borderId="40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  <xf numFmtId="0" fontId="4" fillId="2" borderId="19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60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60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61" xfId="0" applyFont="1" applyFill="1" applyBorder="1" applyAlignment="1">
      <alignment horizontal="center" wrapText="1"/>
    </xf>
    <xf numFmtId="0" fontId="6" fillId="2" borderId="35" xfId="0" applyFont="1" applyFill="1" applyBorder="1" applyAlignment="1">
      <alignment horizontal="center" wrapText="1"/>
    </xf>
    <xf numFmtId="0" fontId="6" fillId="2" borderId="42" xfId="0" applyFont="1" applyFill="1" applyBorder="1" applyAlignment="1">
      <alignment horizontal="center" wrapText="1"/>
    </xf>
    <xf numFmtId="0" fontId="6" fillId="2" borderId="36" xfId="0" applyFont="1" applyFill="1" applyBorder="1" applyAlignment="1">
      <alignment horizontal="center" wrapText="1"/>
    </xf>
    <xf numFmtId="0" fontId="6" fillId="2" borderId="43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44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0" fontId="6" fillId="2" borderId="45" xfId="0" applyFont="1" applyFill="1" applyBorder="1" applyAlignment="1">
      <alignment horizontal="center" wrapText="1"/>
    </xf>
    <xf numFmtId="164" fontId="1" fillId="0" borderId="21" xfId="0" applyNumberFormat="1" applyFont="1" applyBorder="1" applyAlignment="1">
      <alignment horizontal="center" wrapText="1"/>
    </xf>
    <xf numFmtId="0" fontId="1" fillId="0" borderId="67" xfId="0" applyFont="1" applyBorder="1" applyAlignment="1">
      <alignment horizontal="center" wrapText="1"/>
    </xf>
    <xf numFmtId="0" fontId="1" fillId="4" borderId="66" xfId="0" applyFont="1" applyFill="1" applyBorder="1" applyAlignment="1">
      <alignment horizontal="center" wrapText="1"/>
    </xf>
    <xf numFmtId="0" fontId="1" fillId="4" borderId="45" xfId="0" applyFont="1" applyFill="1" applyBorder="1" applyAlignment="1">
      <alignment horizontal="center" wrapText="1"/>
    </xf>
    <xf numFmtId="0" fontId="1" fillId="4" borderId="68" xfId="0" applyFont="1" applyFill="1" applyBorder="1" applyAlignment="1">
      <alignment horizontal="center" wrapText="1"/>
    </xf>
    <xf numFmtId="0" fontId="8" fillId="4" borderId="9" xfId="0" applyFont="1" applyFill="1" applyBorder="1" applyAlignment="1">
      <alignment horizontal="center" wrapText="1"/>
    </xf>
    <xf numFmtId="0" fontId="8" fillId="4" borderId="68" xfId="0" applyFont="1" applyFill="1" applyBorder="1" applyAlignment="1">
      <alignment horizontal="center" wrapText="1"/>
    </xf>
    <xf numFmtId="0" fontId="8" fillId="4" borderId="59" xfId="0" applyFont="1" applyFill="1" applyBorder="1" applyAlignment="1">
      <alignment horizontal="center" wrapText="1"/>
    </xf>
    <xf numFmtId="0" fontId="8" fillId="4" borderId="8" xfId="0" applyFont="1" applyFill="1" applyBorder="1" applyAlignment="1">
      <alignment horizontal="center" wrapText="1"/>
    </xf>
    <xf numFmtId="0" fontId="8" fillId="4" borderId="69" xfId="0" applyFont="1" applyFill="1" applyBorder="1" applyAlignment="1">
      <alignment horizontal="center" wrapText="1"/>
    </xf>
    <xf numFmtId="0" fontId="8" fillId="2" borderId="44" xfId="0" applyFont="1" applyFill="1" applyBorder="1" applyAlignment="1">
      <alignment horizontal="center" vertical="center" wrapText="1"/>
    </xf>
    <xf numFmtId="0" fontId="8" fillId="2" borderId="45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  <xf numFmtId="0" fontId="15" fillId="2" borderId="13" xfId="0" applyFont="1" applyFill="1" applyBorder="1" applyAlignment="1">
      <alignment horizontal="center" wrapText="1"/>
    </xf>
    <xf numFmtId="0" fontId="15" fillId="2" borderId="20" xfId="0" applyFont="1" applyFill="1" applyBorder="1" applyAlignment="1">
      <alignment horizontal="center" wrapText="1"/>
    </xf>
    <xf numFmtId="0" fontId="15" fillId="2" borderId="14" xfId="0" applyFont="1" applyFill="1" applyBorder="1" applyAlignment="1">
      <alignment horizontal="center" wrapText="1"/>
    </xf>
    <xf numFmtId="0" fontId="15" fillId="2" borderId="42" xfId="0" applyFont="1" applyFill="1" applyBorder="1" applyAlignment="1">
      <alignment horizontal="center" wrapText="1"/>
    </xf>
    <xf numFmtId="164" fontId="6" fillId="2" borderId="2" xfId="0" applyNumberFormat="1" applyFont="1" applyFill="1" applyBorder="1" applyAlignment="1">
      <alignment horizontal="center" wrapText="1"/>
    </xf>
    <xf numFmtId="0" fontId="6" fillId="2" borderId="40" xfId="0" applyFont="1" applyFill="1" applyBorder="1" applyAlignment="1">
      <alignment horizontal="center" wrapText="1"/>
    </xf>
    <xf numFmtId="0" fontId="6" fillId="2" borderId="37" xfId="0" applyFont="1" applyFill="1" applyBorder="1" applyAlignment="1">
      <alignment horizontal="center" wrapText="1"/>
    </xf>
    <xf numFmtId="0" fontId="6" fillId="2" borderId="71" xfId="0" applyFont="1" applyFill="1" applyBorder="1" applyAlignment="1">
      <alignment horizontal="center" wrapText="1"/>
    </xf>
    <xf numFmtId="0" fontId="6" fillId="2" borderId="49" xfId="0" applyFont="1" applyFill="1" applyBorder="1" applyAlignment="1">
      <alignment horizontal="center" wrapText="1"/>
    </xf>
    <xf numFmtId="0" fontId="6" fillId="2" borderId="56" xfId="0" applyFont="1" applyFill="1" applyBorder="1" applyAlignment="1">
      <alignment horizontal="center"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2 2" xfId="6" xr:uid="{81AAE49D-D05A-4CF7-9A80-B3E27FFE1FBC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0</xdr:row>
      <xdr:rowOff>200025</xdr:rowOff>
    </xdr:from>
    <xdr:to>
      <xdr:col>19</xdr:col>
      <xdr:colOff>845148</xdr:colOff>
      <xdr:row>2</xdr:row>
      <xdr:rowOff>206684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6221BE94-D25D-4DE4-B492-CE1E588FFB0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50" y="200025"/>
          <a:ext cx="1940523" cy="578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276225</xdr:colOff>
      <xdr:row>0</xdr:row>
      <xdr:rowOff>209550</xdr:rowOff>
    </xdr:from>
    <xdr:to>
      <xdr:col>20</xdr:col>
      <xdr:colOff>330798</xdr:colOff>
      <xdr:row>2</xdr:row>
      <xdr:rowOff>216209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00390D57-7647-458F-AAA7-65BFFF08AC5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24500" y="209550"/>
          <a:ext cx="1940523" cy="5781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123825</xdr:rowOff>
    </xdr:from>
    <xdr:to>
      <xdr:col>7</xdr:col>
      <xdr:colOff>406998</xdr:colOff>
      <xdr:row>2</xdr:row>
      <xdr:rowOff>130484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F3293FD3-32E1-4518-8178-CF4D3A3CEBE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96125" y="123825"/>
          <a:ext cx="1940523" cy="5781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381000</xdr:colOff>
      <xdr:row>0</xdr:row>
      <xdr:rowOff>161925</xdr:rowOff>
    </xdr:from>
    <xdr:to>
      <xdr:col>10</xdr:col>
      <xdr:colOff>292698</xdr:colOff>
      <xdr:row>2</xdr:row>
      <xdr:rowOff>168584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4D27CC28-AC52-4615-A524-1DF4AB74047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8175" y="161925"/>
          <a:ext cx="1940523" cy="5781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0</xdr:row>
      <xdr:rowOff>161925</xdr:rowOff>
    </xdr:from>
    <xdr:to>
      <xdr:col>9</xdr:col>
      <xdr:colOff>102198</xdr:colOff>
      <xdr:row>2</xdr:row>
      <xdr:rowOff>159059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3703E35-AAF0-4A83-86A6-CAC19CB2293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9525" y="161925"/>
          <a:ext cx="1940523" cy="57815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809625</xdr:colOff>
      <xdr:row>0</xdr:row>
      <xdr:rowOff>180975</xdr:rowOff>
    </xdr:from>
    <xdr:to>
      <xdr:col>8</xdr:col>
      <xdr:colOff>397473</xdr:colOff>
      <xdr:row>2</xdr:row>
      <xdr:rowOff>178109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D1D3E0BC-48CA-40A2-9305-1AD13BCC48E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00875" y="180975"/>
          <a:ext cx="1940523" cy="57815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257175</xdr:colOff>
      <xdr:row>0</xdr:row>
      <xdr:rowOff>95250</xdr:rowOff>
    </xdr:from>
    <xdr:to>
      <xdr:col>9</xdr:col>
      <xdr:colOff>149823</xdr:colOff>
      <xdr:row>2</xdr:row>
      <xdr:rowOff>92384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A37FDDD4-8FE6-4384-BDE9-8AAF5F1B152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34225" y="95250"/>
          <a:ext cx="1940523" cy="57815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619125</xdr:colOff>
      <xdr:row>0</xdr:row>
      <xdr:rowOff>190500</xdr:rowOff>
    </xdr:from>
    <xdr:to>
      <xdr:col>8</xdr:col>
      <xdr:colOff>197448</xdr:colOff>
      <xdr:row>2</xdr:row>
      <xdr:rowOff>187634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07D13D07-A664-4694-9475-E597936F9EC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39025" y="190500"/>
          <a:ext cx="1940523" cy="57815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333375</xdr:colOff>
      <xdr:row>0</xdr:row>
      <xdr:rowOff>161925</xdr:rowOff>
    </xdr:from>
    <xdr:to>
      <xdr:col>7</xdr:col>
      <xdr:colOff>64098</xdr:colOff>
      <xdr:row>2</xdr:row>
      <xdr:rowOff>168584</xdr:rowOff>
    </xdr:to>
    <xdr:pic>
      <xdr:nvPicPr>
        <xdr:cNvPr id="2" name="Picture 1" descr="A picture containing text, light&#10;&#10;Description automatically generated">
          <a:extLst>
            <a:ext uri="{FF2B5EF4-FFF2-40B4-BE49-F238E27FC236}">
              <a16:creationId xmlns:a16="http://schemas.microsoft.com/office/drawing/2014/main" id="{3E96CC1F-3DA1-4A59-BDAA-2B2ECCF6FEA2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5" y="161925"/>
          <a:ext cx="1940523" cy="578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529"/>
  <sheetViews>
    <sheetView tabSelected="1" zoomScaleNormal="100" workbookViewId="0">
      <selection sqref="A1:XFD1048576"/>
    </sheetView>
  </sheetViews>
  <sheetFormatPr defaultColWidth="13.7265625" defaultRowHeight="12.5"/>
  <cols>
    <col min="1" max="1" width="10.7265625" customWidth="1"/>
    <col min="2" max="2" width="50.7265625" customWidth="1"/>
    <col min="3" max="3" width="11.81640625" customWidth="1"/>
    <col min="4" max="4" width="10" customWidth="1"/>
    <col min="5" max="5" width="1.1796875" customWidth="1"/>
    <col min="6" max="6" width="11" hidden="1" customWidth="1"/>
    <col min="7" max="7" width="4.453125" hidden="1" customWidth="1"/>
    <col min="8" max="8" width="9.1796875" hidden="1" customWidth="1"/>
    <col min="9" max="9" width="4.453125" hidden="1" customWidth="1"/>
    <col min="10" max="10" width="10.7265625" customWidth="1"/>
    <col min="11" max="11" width="6.54296875" customWidth="1"/>
    <col min="12" max="12" width="23" hidden="1" customWidth="1"/>
    <col min="13" max="13" width="4.453125" hidden="1" customWidth="1"/>
    <col min="14" max="14" width="8.81640625" hidden="1" customWidth="1"/>
    <col min="15" max="15" width="4.453125" hidden="1" customWidth="1"/>
    <col min="16" max="16" width="11" hidden="1" customWidth="1"/>
    <col min="17" max="17" width="4.453125" hidden="1" customWidth="1"/>
    <col min="18" max="18" width="10.81640625" hidden="1" customWidth="1"/>
    <col min="19" max="19" width="4.453125" hidden="1" customWidth="1"/>
    <col min="20" max="20" width="12.7265625" customWidth="1"/>
    <col min="21" max="21" width="6.54296875" customWidth="1"/>
    <col min="22" max="22" width="10.26953125" customWidth="1"/>
    <col min="23" max="23" width="6.54296875" customWidth="1"/>
    <col min="24" max="24" width="13.26953125" customWidth="1"/>
    <col min="25" max="25" width="6.54296875" customWidth="1"/>
    <col min="26" max="26" width="10.7265625" customWidth="1"/>
    <col min="27" max="27" width="6.54296875" customWidth="1"/>
    <col min="28" max="28" width="11.7265625" customWidth="1"/>
    <col min="29" max="29" width="6.54296875" customWidth="1"/>
    <col min="30" max="30" width="10.7265625" customWidth="1"/>
    <col min="31" max="31" width="6.7265625" customWidth="1"/>
    <col min="32" max="32" width="10.7265625" customWidth="1"/>
    <col min="33" max="33" width="6.54296875" customWidth="1"/>
    <col min="34" max="34" width="10.7265625" customWidth="1"/>
    <col min="35" max="35" width="6.26953125" customWidth="1"/>
    <col min="36" max="36" width="13.26953125" customWidth="1"/>
    <col min="37" max="37" width="8.7265625" customWidth="1"/>
    <col min="38" max="38" width="10.7265625" customWidth="1"/>
    <col min="39" max="39" width="8.453125" customWidth="1"/>
    <col min="40" max="40" width="11.81640625" customWidth="1"/>
    <col min="41" max="41" width="7.453125" customWidth="1"/>
    <col min="42" max="42" width="14" customWidth="1"/>
    <col min="43" max="43" width="6.7265625" customWidth="1"/>
    <col min="44" max="44" width="15.453125" customWidth="1"/>
    <col min="45" max="45" width="9.453125" customWidth="1"/>
    <col min="46" max="46" width="12.1796875" customWidth="1"/>
    <col min="47" max="47" width="9.1796875" customWidth="1"/>
    <col min="48" max="55" width="0" hidden="1"/>
    <col min="56" max="56" width="11.7265625" customWidth="1"/>
    <col min="57" max="57" width="7" customWidth="1"/>
    <col min="58" max="58" width="4.1796875" customWidth="1"/>
    <col min="59" max="59" width="1.1796875" customWidth="1"/>
    <col min="60" max="60" width="9.81640625" customWidth="1"/>
    <col min="61" max="61" width="4" customWidth="1"/>
    <col min="62" max="63" width="9.453125" customWidth="1"/>
  </cols>
  <sheetData>
    <row r="1" spans="1:58" ht="22.5" customHeight="1">
      <c r="A1" s="427" t="s">
        <v>0</v>
      </c>
      <c r="B1" s="410"/>
      <c r="C1" s="410"/>
      <c r="D1" s="410"/>
      <c r="E1" s="410"/>
      <c r="F1" s="410"/>
      <c r="G1" s="410"/>
      <c r="H1" s="410"/>
      <c r="I1" s="410"/>
      <c r="J1" s="410"/>
    </row>
    <row r="2" spans="1:58" ht="22.5" customHeight="1"/>
    <row r="3" spans="1:58" ht="21.65" customHeight="1">
      <c r="A3" s="426" t="s">
        <v>1</v>
      </c>
      <c r="B3" s="410"/>
      <c r="C3" s="410"/>
      <c r="D3" s="410"/>
      <c r="E3" s="410"/>
      <c r="F3" s="410"/>
      <c r="G3" s="410"/>
      <c r="H3" s="410"/>
      <c r="I3" s="410"/>
      <c r="J3" s="410"/>
    </row>
    <row r="4" spans="1:58" ht="16.75" customHeight="1">
      <c r="A4" s="73"/>
      <c r="B4" s="74"/>
      <c r="C4" s="52"/>
      <c r="D4" s="52"/>
      <c r="E4" s="44"/>
      <c r="F4" s="75"/>
      <c r="G4" s="75"/>
      <c r="H4" s="75"/>
      <c r="I4" s="75"/>
      <c r="J4" s="75"/>
    </row>
    <row r="5" spans="1:58" ht="18.399999999999999" customHeight="1"/>
    <row r="6" spans="1:58" ht="22.5" customHeight="1">
      <c r="A6" s="420" t="s">
        <v>2</v>
      </c>
      <c r="B6" s="421"/>
      <c r="C6" s="421"/>
      <c r="D6" s="422"/>
      <c r="E6" s="76"/>
    </row>
    <row r="7" spans="1:58" ht="23.25" customHeight="1">
      <c r="A7" s="423" t="s">
        <v>3</v>
      </c>
      <c r="B7" s="424"/>
      <c r="C7" s="424"/>
      <c r="D7" s="425"/>
      <c r="E7" s="76"/>
    </row>
    <row r="8" spans="1:58" ht="15" customHeight="1">
      <c r="A8" s="77"/>
      <c r="B8" s="77"/>
      <c r="C8" s="42"/>
      <c r="D8" s="42"/>
    </row>
    <row r="9" spans="1:58" ht="21.65" customHeight="1">
      <c r="A9" s="2" t="s">
        <v>4</v>
      </c>
      <c r="B9" s="3" t="s">
        <v>5</v>
      </c>
      <c r="C9" s="4" t="s">
        <v>6</v>
      </c>
      <c r="D9" s="5" t="s">
        <v>7</v>
      </c>
      <c r="E9" s="6"/>
      <c r="F9" s="406">
        <v>10</v>
      </c>
      <c r="G9" s="407"/>
      <c r="H9" s="406">
        <v>20</v>
      </c>
      <c r="I9" s="413"/>
      <c r="J9" s="412">
        <v>30</v>
      </c>
      <c r="K9" s="407"/>
      <c r="L9" s="406">
        <v>40</v>
      </c>
      <c r="M9" s="407"/>
      <c r="N9" s="406">
        <v>50</v>
      </c>
      <c r="O9" s="407"/>
      <c r="P9" s="406">
        <v>60</v>
      </c>
      <c r="Q9" s="407"/>
      <c r="R9" s="406">
        <v>70</v>
      </c>
      <c r="S9" s="413"/>
      <c r="T9" s="412">
        <v>80</v>
      </c>
      <c r="U9" s="413"/>
      <c r="V9" s="412">
        <v>90</v>
      </c>
      <c r="W9" s="413"/>
      <c r="X9" s="412">
        <v>100</v>
      </c>
      <c r="Y9" s="413"/>
      <c r="Z9" s="412">
        <v>110</v>
      </c>
      <c r="AA9" s="413"/>
      <c r="AB9" s="412">
        <v>120</v>
      </c>
      <c r="AC9" s="413"/>
      <c r="AD9" s="412">
        <v>130</v>
      </c>
      <c r="AE9" s="413"/>
      <c r="AF9" s="412">
        <v>140</v>
      </c>
      <c r="AG9" s="413"/>
      <c r="AH9" s="412">
        <v>150</v>
      </c>
      <c r="AI9" s="413"/>
      <c r="AJ9" s="412">
        <v>160</v>
      </c>
      <c r="AK9" s="413"/>
      <c r="AL9" s="412">
        <v>170</v>
      </c>
      <c r="AM9" s="413"/>
      <c r="AN9" s="412">
        <v>180</v>
      </c>
      <c r="AO9" s="413"/>
      <c r="AP9" s="412">
        <v>190</v>
      </c>
      <c r="AQ9" s="413"/>
      <c r="AR9" s="412">
        <v>200</v>
      </c>
      <c r="AS9" s="413"/>
      <c r="AT9" s="412">
        <v>210</v>
      </c>
      <c r="AU9" s="407"/>
      <c r="AV9" s="406">
        <v>220</v>
      </c>
      <c r="AW9" s="407"/>
      <c r="AX9" s="406">
        <v>230</v>
      </c>
      <c r="AY9" s="407"/>
      <c r="AZ9" s="406">
        <v>240</v>
      </c>
      <c r="BA9" s="407"/>
      <c r="BB9" s="406">
        <v>250</v>
      </c>
      <c r="BC9" s="413"/>
      <c r="BD9" s="412">
        <v>300</v>
      </c>
      <c r="BE9" s="413"/>
      <c r="BF9" s="76"/>
    </row>
    <row r="10" spans="1:58" ht="20.9" customHeight="1">
      <c r="A10" s="7" t="s">
        <v>8</v>
      </c>
      <c r="B10" s="78"/>
      <c r="C10" s="79"/>
      <c r="D10" s="8" t="s">
        <v>9</v>
      </c>
      <c r="E10" s="9"/>
      <c r="F10" s="414" t="s">
        <v>10</v>
      </c>
      <c r="G10" s="408"/>
      <c r="H10" s="408" t="s">
        <v>10</v>
      </c>
      <c r="I10" s="419"/>
      <c r="J10" s="414" t="s">
        <v>11</v>
      </c>
      <c r="K10" s="416"/>
      <c r="L10" s="408" t="s">
        <v>12</v>
      </c>
      <c r="M10" s="408"/>
      <c r="N10" s="408" t="s">
        <v>12</v>
      </c>
      <c r="O10" s="408"/>
      <c r="P10" s="408" t="s">
        <v>12</v>
      </c>
      <c r="Q10" s="408"/>
      <c r="R10" s="408" t="s">
        <v>12</v>
      </c>
      <c r="S10" s="419"/>
      <c r="T10" s="414" t="s">
        <v>13</v>
      </c>
      <c r="U10" s="415"/>
      <c r="V10" s="414" t="s">
        <v>13</v>
      </c>
      <c r="W10" s="415"/>
      <c r="X10" s="414" t="s">
        <v>13</v>
      </c>
      <c r="Y10" s="415"/>
      <c r="Z10" s="414" t="s">
        <v>14</v>
      </c>
      <c r="AA10" s="415"/>
      <c r="AB10" s="414" t="s">
        <v>14</v>
      </c>
      <c r="AC10" s="415"/>
      <c r="AD10" s="414" t="s">
        <v>14</v>
      </c>
      <c r="AE10" s="415"/>
      <c r="AF10" s="414" t="s">
        <v>14</v>
      </c>
      <c r="AG10" s="415"/>
      <c r="AH10" s="414" t="s">
        <v>14</v>
      </c>
      <c r="AI10" s="415"/>
      <c r="AJ10" s="414" t="s">
        <v>15</v>
      </c>
      <c r="AK10" s="415"/>
      <c r="AL10" s="414" t="s">
        <v>16</v>
      </c>
      <c r="AM10" s="415"/>
      <c r="AN10" s="414" t="s">
        <v>17</v>
      </c>
      <c r="AO10" s="415"/>
      <c r="AP10" s="414" t="s">
        <v>18</v>
      </c>
      <c r="AQ10" s="415"/>
      <c r="AR10" s="414" t="s">
        <v>18</v>
      </c>
      <c r="AS10" s="415"/>
      <c r="AT10" s="414" t="s">
        <v>18</v>
      </c>
      <c r="AU10" s="416"/>
      <c r="AV10" s="408"/>
      <c r="AW10" s="408"/>
      <c r="AX10" s="408"/>
      <c r="AY10" s="408"/>
      <c r="AZ10" s="408"/>
      <c r="BA10" s="408"/>
      <c r="BB10" s="408"/>
      <c r="BC10" s="419"/>
      <c r="BD10" s="417" t="s">
        <v>19</v>
      </c>
      <c r="BE10" s="418"/>
      <c r="BF10" s="76"/>
    </row>
    <row r="11" spans="1:58" ht="18.399999999999999" customHeight="1">
      <c r="A11" s="80"/>
      <c r="B11" s="81"/>
      <c r="C11" s="81"/>
      <c r="D11" s="82"/>
      <c r="E11" s="9"/>
      <c r="F11" s="11"/>
      <c r="G11" s="12" t="s">
        <v>20</v>
      </c>
      <c r="H11" s="13"/>
      <c r="I11" s="14" t="s">
        <v>20</v>
      </c>
      <c r="J11" s="15"/>
      <c r="K11" s="16" t="s">
        <v>20</v>
      </c>
      <c r="L11" s="13"/>
      <c r="M11" s="12" t="s">
        <v>20</v>
      </c>
      <c r="N11" s="13"/>
      <c r="O11" s="12" t="s">
        <v>20</v>
      </c>
      <c r="P11" s="13"/>
      <c r="Q11" s="12" t="s">
        <v>20</v>
      </c>
      <c r="R11" s="13"/>
      <c r="S11" s="14" t="s">
        <v>20</v>
      </c>
      <c r="T11" s="15"/>
      <c r="U11" s="17" t="s">
        <v>20</v>
      </c>
      <c r="V11" s="15"/>
      <c r="W11" s="17" t="s">
        <v>20</v>
      </c>
      <c r="X11" s="15"/>
      <c r="Y11" s="17" t="s">
        <v>20</v>
      </c>
      <c r="Z11" s="15"/>
      <c r="AA11" s="17" t="s">
        <v>20</v>
      </c>
      <c r="AB11" s="15"/>
      <c r="AC11" s="17" t="s">
        <v>20</v>
      </c>
      <c r="AD11" s="15"/>
      <c r="AE11" s="17" t="s">
        <v>20</v>
      </c>
      <c r="AF11" s="15"/>
      <c r="AG11" s="17" t="s">
        <v>20</v>
      </c>
      <c r="AH11" s="15"/>
      <c r="AI11" s="17" t="s">
        <v>20</v>
      </c>
      <c r="AJ11" s="15"/>
      <c r="AK11" s="17" t="s">
        <v>20</v>
      </c>
      <c r="AL11" s="15"/>
      <c r="AM11" s="17" t="s">
        <v>20</v>
      </c>
      <c r="AN11" s="15"/>
      <c r="AO11" s="17" t="s">
        <v>20</v>
      </c>
      <c r="AP11" s="15"/>
      <c r="AQ11" s="17" t="s">
        <v>20</v>
      </c>
      <c r="AR11" s="15"/>
      <c r="AS11" s="17" t="s">
        <v>20</v>
      </c>
      <c r="AT11" s="15"/>
      <c r="AU11" s="16" t="s">
        <v>20</v>
      </c>
      <c r="AV11" s="13"/>
      <c r="AW11" s="12" t="s">
        <v>20</v>
      </c>
      <c r="AX11" s="13"/>
      <c r="AY11" s="12" t="s">
        <v>20</v>
      </c>
      <c r="AZ11" s="13"/>
      <c r="BA11" s="12" t="s">
        <v>20</v>
      </c>
      <c r="BB11" s="13"/>
      <c r="BC11" s="14" t="s">
        <v>20</v>
      </c>
      <c r="BD11" s="18"/>
      <c r="BE11" s="17" t="s">
        <v>20</v>
      </c>
      <c r="BF11" s="76"/>
    </row>
    <row r="12" spans="1:58" ht="15" customHeight="1">
      <c r="A12" s="77"/>
      <c r="B12" s="83"/>
      <c r="C12" s="42"/>
      <c r="D12" s="42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84"/>
      <c r="Y12" s="84"/>
      <c r="Z12" s="84"/>
      <c r="AA12" s="84"/>
      <c r="AB12" s="84"/>
      <c r="AC12" s="84"/>
      <c r="AD12" s="84"/>
      <c r="AE12" s="84"/>
      <c r="AF12" s="84"/>
      <c r="AG12" s="84"/>
      <c r="AH12" s="84"/>
      <c r="AI12" s="84"/>
      <c r="AJ12" s="84"/>
      <c r="AK12" s="84"/>
      <c r="AL12" s="84"/>
      <c r="AM12" s="84"/>
      <c r="AN12" s="84"/>
      <c r="AO12" s="84"/>
      <c r="AP12" s="84"/>
      <c r="AQ12" s="84"/>
      <c r="AR12" s="84"/>
      <c r="AS12" s="84"/>
      <c r="AT12" s="84"/>
      <c r="AU12" s="84"/>
      <c r="AV12" s="84"/>
      <c r="AW12" s="84"/>
      <c r="AX12" s="84"/>
      <c r="AY12" s="84"/>
      <c r="AZ12" s="84"/>
      <c r="BA12" s="84"/>
      <c r="BB12" s="84"/>
      <c r="BC12" s="84"/>
      <c r="BD12" s="84"/>
      <c r="BE12" s="84"/>
    </row>
    <row r="13" spans="1:58" ht="20.9" customHeight="1">
      <c r="A13" s="85"/>
      <c r="B13" s="19" t="s">
        <v>21</v>
      </c>
      <c r="C13" s="45"/>
      <c r="D13" s="86"/>
      <c r="E13" s="76"/>
      <c r="F13" s="20" t="s">
        <v>22</v>
      </c>
      <c r="G13" s="20"/>
      <c r="H13" s="20"/>
      <c r="I13" s="20"/>
      <c r="L13" s="21" t="s">
        <v>23</v>
      </c>
      <c r="M13" s="21"/>
      <c r="N13" s="21"/>
      <c r="O13" s="21"/>
      <c r="P13" s="21"/>
      <c r="Q13" s="21"/>
      <c r="R13" s="21"/>
      <c r="S13" s="21"/>
    </row>
    <row r="14" spans="1:58" ht="15" customHeight="1">
      <c r="A14" s="22" t="s">
        <v>24</v>
      </c>
      <c r="B14" s="23" t="s">
        <v>25</v>
      </c>
      <c r="C14" s="48"/>
      <c r="D14" s="24" t="s">
        <v>26</v>
      </c>
      <c r="E14" s="9"/>
      <c r="F14" s="25" t="s">
        <v>27</v>
      </c>
      <c r="G14" s="87"/>
      <c r="H14" s="25" t="s">
        <v>28</v>
      </c>
      <c r="I14" s="88"/>
      <c r="J14" s="26" t="s">
        <v>29</v>
      </c>
      <c r="K14" s="26"/>
      <c r="L14" s="27" t="s">
        <v>30</v>
      </c>
      <c r="M14" s="27"/>
      <c r="N14" s="27" t="s">
        <v>31</v>
      </c>
      <c r="O14" s="27"/>
      <c r="P14" s="27" t="s">
        <v>32</v>
      </c>
      <c r="Q14" s="27"/>
      <c r="R14" s="27" t="s">
        <v>33</v>
      </c>
      <c r="S14" s="27"/>
      <c r="T14" s="26" t="s">
        <v>34</v>
      </c>
      <c r="U14" s="26"/>
      <c r="V14" s="26" t="s">
        <v>35</v>
      </c>
      <c r="W14" s="26"/>
      <c r="X14" s="26" t="s">
        <v>36</v>
      </c>
      <c r="Y14" s="26"/>
      <c r="Z14" s="26" t="s">
        <v>37</v>
      </c>
      <c r="AA14" s="26"/>
      <c r="AB14" s="26" t="s">
        <v>38</v>
      </c>
      <c r="AC14" s="26"/>
      <c r="AD14" s="26" t="s">
        <v>39</v>
      </c>
      <c r="AE14" s="26"/>
      <c r="AF14" s="26" t="s">
        <v>40</v>
      </c>
      <c r="AG14" s="26"/>
      <c r="AH14" s="26" t="s">
        <v>41</v>
      </c>
      <c r="AI14" s="26"/>
      <c r="AJ14" s="26" t="s">
        <v>15</v>
      </c>
      <c r="AK14" s="26"/>
      <c r="AL14" s="26" t="s">
        <v>16</v>
      </c>
      <c r="AM14" s="26"/>
      <c r="AN14" s="28" t="s">
        <v>17</v>
      </c>
      <c r="AO14" s="26"/>
      <c r="AP14" s="26" t="s">
        <v>42</v>
      </c>
      <c r="AQ14" s="26"/>
      <c r="AR14" s="26" t="s">
        <v>43</v>
      </c>
      <c r="AS14" s="26"/>
      <c r="AT14" s="26" t="s">
        <v>44</v>
      </c>
      <c r="AU14" s="26"/>
      <c r="AV14" s="89"/>
      <c r="AW14" s="90"/>
      <c r="AX14" s="91"/>
      <c r="AY14" s="90"/>
      <c r="AZ14" s="91"/>
      <c r="BA14" s="90"/>
      <c r="BB14" s="91"/>
      <c r="BC14" s="92"/>
    </row>
    <row r="15" spans="1:58" ht="15" customHeight="1">
      <c r="A15" s="29" t="s">
        <v>45</v>
      </c>
      <c r="B15" s="30" t="s">
        <v>46</v>
      </c>
      <c r="C15" s="31">
        <v>0</v>
      </c>
      <c r="D15" s="32" t="s">
        <v>47</v>
      </c>
      <c r="E15" s="9"/>
      <c r="F15" s="93"/>
      <c r="G15" s="94"/>
      <c r="H15" s="93"/>
      <c r="I15" s="27"/>
      <c r="J15" s="33">
        <v>197.512</v>
      </c>
      <c r="K15" s="34" t="s">
        <v>48</v>
      </c>
      <c r="L15" s="34"/>
      <c r="M15" s="34"/>
      <c r="N15" s="34"/>
      <c r="O15" s="34"/>
      <c r="P15" s="34"/>
      <c r="Q15" s="34"/>
      <c r="R15" s="34"/>
      <c r="S15" s="34"/>
      <c r="T15" s="33">
        <v>36.576000000000001</v>
      </c>
      <c r="U15" s="34" t="s">
        <v>48</v>
      </c>
      <c r="V15" s="33">
        <v>13.058</v>
      </c>
      <c r="W15" s="34" t="s">
        <v>48</v>
      </c>
      <c r="X15" s="33">
        <v>10.503</v>
      </c>
      <c r="Y15" s="34" t="s">
        <v>48</v>
      </c>
      <c r="Z15" s="33">
        <v>634.83399999999995</v>
      </c>
      <c r="AA15" s="34" t="s">
        <v>48</v>
      </c>
      <c r="AB15" s="33">
        <v>24.725999999999999</v>
      </c>
      <c r="AC15" s="34" t="s">
        <v>48</v>
      </c>
      <c r="AD15" s="33">
        <v>75.691999999999993</v>
      </c>
      <c r="AE15" s="34" t="s">
        <v>48</v>
      </c>
      <c r="AF15" s="33">
        <v>18.135000000000002</v>
      </c>
      <c r="AG15" s="34" t="s">
        <v>48</v>
      </c>
      <c r="AH15" s="33">
        <v>12.548999999999999</v>
      </c>
      <c r="AI15" s="34" t="s">
        <v>48</v>
      </c>
      <c r="AJ15" s="33">
        <v>115.711</v>
      </c>
      <c r="AK15" s="34" t="s">
        <v>48</v>
      </c>
      <c r="AL15" s="33">
        <v>448.41899999999998</v>
      </c>
      <c r="AM15" s="34" t="s">
        <v>48</v>
      </c>
      <c r="AN15" s="35">
        <v>0</v>
      </c>
      <c r="AO15" s="34" t="s">
        <v>49</v>
      </c>
      <c r="AP15" s="33">
        <v>188.804</v>
      </c>
      <c r="AQ15" s="34" t="s">
        <v>48</v>
      </c>
      <c r="AR15" s="33">
        <v>67.316000000000003</v>
      </c>
      <c r="AS15" s="34" t="s">
        <v>48</v>
      </c>
      <c r="AT15" s="33">
        <v>74.174999999999997</v>
      </c>
      <c r="AU15" s="34" t="s">
        <v>48</v>
      </c>
      <c r="AV15" s="95"/>
      <c r="AW15" s="96"/>
      <c r="AX15" s="97"/>
      <c r="AY15" s="96"/>
      <c r="AZ15" s="97"/>
      <c r="BA15" s="96"/>
      <c r="BB15" s="97"/>
      <c r="BC15" s="98"/>
      <c r="BD15" s="36">
        <f>F15+H15+J15+L15+N15+P15+R15+T15+V15+X15+Z15+AB15+AD15+AF15+AH15+AJ15+AL15+AN15+AP15+AR15+AT15+AV15+AX15+AZ15+BB15</f>
        <v>1918.0099999999998</v>
      </c>
      <c r="BE15" s="37" t="s">
        <v>48</v>
      </c>
      <c r="BF15" s="99"/>
    </row>
    <row r="16" spans="1:58" ht="15" customHeight="1">
      <c r="A16" s="29" t="s">
        <v>50</v>
      </c>
      <c r="B16" s="30" t="s">
        <v>51</v>
      </c>
      <c r="C16" s="31">
        <v>0</v>
      </c>
      <c r="D16" s="32" t="s">
        <v>47</v>
      </c>
      <c r="E16" s="9"/>
      <c r="F16" s="93"/>
      <c r="G16" s="94"/>
      <c r="H16" s="93"/>
      <c r="I16" s="27"/>
      <c r="J16" s="33">
        <v>2.617</v>
      </c>
      <c r="K16" s="34" t="s">
        <v>52</v>
      </c>
      <c r="L16" s="34"/>
      <c r="M16" s="34"/>
      <c r="N16" s="34"/>
      <c r="O16" s="34"/>
      <c r="P16" s="34"/>
      <c r="Q16" s="34"/>
      <c r="R16" s="34"/>
      <c r="S16" s="34"/>
      <c r="T16" s="33">
        <v>1.054</v>
      </c>
      <c r="U16" s="34" t="s">
        <v>52</v>
      </c>
      <c r="V16" s="33">
        <v>0.60199999999999998</v>
      </c>
      <c r="W16" s="34" t="s">
        <v>52</v>
      </c>
      <c r="X16" s="33">
        <v>0.45100000000000001</v>
      </c>
      <c r="Y16" s="34" t="s">
        <v>52</v>
      </c>
      <c r="Z16" s="33">
        <v>6.8949999999999996</v>
      </c>
      <c r="AA16" s="34" t="s">
        <v>52</v>
      </c>
      <c r="AB16" s="33">
        <v>0.317</v>
      </c>
      <c r="AC16" s="34" t="s">
        <v>52</v>
      </c>
      <c r="AD16" s="33">
        <v>0.28199999999999997</v>
      </c>
      <c r="AE16" s="34" t="s">
        <v>52</v>
      </c>
      <c r="AF16" s="33">
        <v>0.14000000000000001</v>
      </c>
      <c r="AG16" s="34" t="s">
        <v>52</v>
      </c>
      <c r="AH16" s="33">
        <v>4.7E-2</v>
      </c>
      <c r="AI16" s="34" t="s">
        <v>52</v>
      </c>
      <c r="AJ16" s="33">
        <v>1.5469999999999999</v>
      </c>
      <c r="AK16" s="34" t="s">
        <v>52</v>
      </c>
      <c r="AL16" s="33">
        <v>4.7549999999999999</v>
      </c>
      <c r="AM16" s="34" t="s">
        <v>52</v>
      </c>
      <c r="AN16" s="35">
        <v>0</v>
      </c>
      <c r="AO16" s="34" t="s">
        <v>49</v>
      </c>
      <c r="AP16" s="33">
        <v>1.78</v>
      </c>
      <c r="AQ16" s="34" t="s">
        <v>52</v>
      </c>
      <c r="AR16" s="33">
        <v>0.51400000000000001</v>
      </c>
      <c r="AS16" s="34" t="s">
        <v>52</v>
      </c>
      <c r="AT16" s="33">
        <v>0.434</v>
      </c>
      <c r="AU16" s="34" t="s">
        <v>52</v>
      </c>
      <c r="AV16" s="95"/>
      <c r="AW16" s="96"/>
      <c r="AX16" s="97"/>
      <c r="AY16" s="96"/>
      <c r="AZ16" s="97"/>
      <c r="BA16" s="96"/>
      <c r="BB16" s="97"/>
      <c r="BC16" s="37"/>
      <c r="BD16" s="36">
        <f>F16+H16+J16+L16+N16+P16+R16+T16+V16+X16+Z16+AB16+AD16+AF16+AH16+AJ16+AL16+AN16+AP16+AR16+AT16+AV16+AX16+AZ16+BB16</f>
        <v>21.435000000000002</v>
      </c>
      <c r="BE16" s="37" t="s">
        <v>52</v>
      </c>
      <c r="BF16" s="99"/>
    </row>
    <row r="17" spans="1:58" ht="15" customHeight="1">
      <c r="A17" s="38" t="s">
        <v>53</v>
      </c>
      <c r="B17" s="39" t="s">
        <v>54</v>
      </c>
      <c r="C17" s="40">
        <v>0</v>
      </c>
      <c r="D17" s="41" t="s">
        <v>47</v>
      </c>
      <c r="E17" s="9"/>
      <c r="F17" s="100"/>
      <c r="G17" s="101"/>
      <c r="H17" s="100"/>
      <c r="I17" s="102"/>
      <c r="J17" s="33">
        <v>252.19800000000001</v>
      </c>
      <c r="K17" s="34" t="s">
        <v>52</v>
      </c>
      <c r="L17" s="34"/>
      <c r="M17" s="34"/>
      <c r="N17" s="34"/>
      <c r="O17" s="34"/>
      <c r="P17" s="34"/>
      <c r="Q17" s="34"/>
      <c r="R17" s="34"/>
      <c r="S17" s="34"/>
      <c r="T17" s="33">
        <v>43.512</v>
      </c>
      <c r="U17" s="34" t="s">
        <v>52</v>
      </c>
      <c r="V17" s="33">
        <v>23.611000000000001</v>
      </c>
      <c r="W17" s="34" t="s">
        <v>52</v>
      </c>
      <c r="X17" s="33">
        <v>11.991</v>
      </c>
      <c r="Y17" s="34" t="s">
        <v>52</v>
      </c>
      <c r="Z17" s="33">
        <v>813.846</v>
      </c>
      <c r="AA17" s="34" t="s">
        <v>52</v>
      </c>
      <c r="AB17" s="33">
        <v>30.867000000000001</v>
      </c>
      <c r="AC17" s="34" t="s">
        <v>52</v>
      </c>
      <c r="AD17" s="33">
        <v>109.877</v>
      </c>
      <c r="AE17" s="34" t="s">
        <v>52</v>
      </c>
      <c r="AF17" s="33">
        <v>20.684999999999999</v>
      </c>
      <c r="AG17" s="34" t="s">
        <v>52</v>
      </c>
      <c r="AH17" s="33">
        <v>13.631</v>
      </c>
      <c r="AI17" s="34" t="s">
        <v>52</v>
      </c>
      <c r="AJ17" s="33">
        <v>205.52600000000001</v>
      </c>
      <c r="AK17" s="34" t="s">
        <v>52</v>
      </c>
      <c r="AL17" s="33">
        <v>570.572</v>
      </c>
      <c r="AM17" s="34" t="s">
        <v>52</v>
      </c>
      <c r="AN17" s="35">
        <v>0</v>
      </c>
      <c r="AO17" s="34" t="s">
        <v>49</v>
      </c>
      <c r="AP17" s="33">
        <v>222.84899999999999</v>
      </c>
      <c r="AQ17" s="34" t="s">
        <v>52</v>
      </c>
      <c r="AR17" s="33">
        <v>81.194999999999993</v>
      </c>
      <c r="AS17" s="34" t="s">
        <v>52</v>
      </c>
      <c r="AT17" s="33">
        <v>87.033000000000001</v>
      </c>
      <c r="AU17" s="34" t="s">
        <v>52</v>
      </c>
      <c r="AV17" s="103"/>
      <c r="AW17" s="104"/>
      <c r="AX17" s="105"/>
      <c r="AY17" s="104"/>
      <c r="AZ17" s="105"/>
      <c r="BA17" s="104"/>
      <c r="BB17" s="105"/>
      <c r="BC17" s="106"/>
      <c r="BD17" s="36">
        <f>F17+H17+J17+L17+N17+P17+R17+T17+V17+X17+Z17+AB17+AD17+AF17+AH17+AJ17+AL17+AN17+AP17+AR17+AT17+AV17+AX17+AZ17+BB17</f>
        <v>2487.393</v>
      </c>
      <c r="BE17" s="37" t="s">
        <v>52</v>
      </c>
      <c r="BF17" s="99"/>
    </row>
    <row r="18" spans="1:58" ht="15" customHeight="1">
      <c r="A18" s="42"/>
      <c r="B18" s="42"/>
      <c r="C18" s="42" t="s">
        <v>55</v>
      </c>
      <c r="D18" s="42"/>
      <c r="F18" s="107"/>
      <c r="G18" s="107"/>
      <c r="H18" s="107"/>
      <c r="I18" s="107"/>
      <c r="J18" s="44"/>
      <c r="K18" s="43"/>
      <c r="L18" s="108"/>
      <c r="M18" s="109"/>
      <c r="N18" s="109"/>
      <c r="O18" s="109"/>
      <c r="P18" s="109"/>
      <c r="Q18" s="109"/>
      <c r="R18" s="109"/>
      <c r="S18" s="109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84"/>
      <c r="AW18" s="84"/>
      <c r="AX18" s="84"/>
      <c r="AY18" s="84"/>
      <c r="AZ18" s="84"/>
      <c r="BA18" s="84"/>
      <c r="BB18" s="84"/>
      <c r="BC18" s="84"/>
      <c r="BD18" s="44"/>
      <c r="BE18" s="44"/>
    </row>
    <row r="19" spans="1:58" ht="20.9" customHeight="1">
      <c r="A19" s="85"/>
      <c r="B19" s="19" t="s">
        <v>56</v>
      </c>
      <c r="C19" s="45" t="s">
        <v>55</v>
      </c>
      <c r="D19" s="86"/>
      <c r="E19" s="76"/>
      <c r="F19" s="20"/>
      <c r="G19" s="20"/>
      <c r="H19" s="20"/>
      <c r="I19" s="20"/>
      <c r="K19" s="46"/>
      <c r="L19" s="110"/>
      <c r="M19" s="21"/>
      <c r="N19" s="21"/>
      <c r="O19" s="21"/>
      <c r="P19" s="21"/>
      <c r="Q19" s="21"/>
      <c r="R19" s="21"/>
      <c r="S19" s="21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</row>
    <row r="20" spans="1:58" ht="14.15" customHeight="1">
      <c r="A20" s="22" t="s">
        <v>57</v>
      </c>
      <c r="B20" s="23" t="s">
        <v>58</v>
      </c>
      <c r="C20" s="48" t="s">
        <v>59</v>
      </c>
      <c r="D20" s="24" t="s">
        <v>26</v>
      </c>
      <c r="E20" s="9" t="s">
        <v>55</v>
      </c>
      <c r="F20" s="25"/>
      <c r="G20" s="87"/>
      <c r="H20" s="25"/>
      <c r="I20" s="88"/>
      <c r="J20" s="49">
        <v>1</v>
      </c>
      <c r="K20" s="26" t="s">
        <v>49</v>
      </c>
      <c r="L20" s="27"/>
      <c r="M20" s="27"/>
      <c r="N20" s="27"/>
      <c r="O20" s="27"/>
      <c r="P20" s="27"/>
      <c r="Q20" s="27"/>
      <c r="R20" s="27"/>
      <c r="S20" s="27"/>
      <c r="T20" s="49">
        <v>1</v>
      </c>
      <c r="U20" s="26" t="s">
        <v>49</v>
      </c>
      <c r="V20" s="49">
        <v>1</v>
      </c>
      <c r="W20" s="26" t="s">
        <v>49</v>
      </c>
      <c r="X20" s="49">
        <v>1</v>
      </c>
      <c r="Y20" s="26" t="s">
        <v>49</v>
      </c>
      <c r="Z20" s="49">
        <v>1</v>
      </c>
      <c r="AA20" s="26" t="s">
        <v>49</v>
      </c>
      <c r="AB20" s="49">
        <v>1</v>
      </c>
      <c r="AC20" s="26" t="s">
        <v>49</v>
      </c>
      <c r="AD20" s="49">
        <v>0</v>
      </c>
      <c r="AE20" s="26" t="s">
        <v>49</v>
      </c>
      <c r="AF20" s="49">
        <v>0</v>
      </c>
      <c r="AG20" s="26" t="s">
        <v>49</v>
      </c>
      <c r="AH20" s="49">
        <v>1</v>
      </c>
      <c r="AI20" s="26" t="s">
        <v>49</v>
      </c>
      <c r="AJ20" s="49">
        <v>1</v>
      </c>
      <c r="AK20" s="26" t="s">
        <v>49</v>
      </c>
      <c r="AL20" s="49">
        <v>0</v>
      </c>
      <c r="AM20" s="26" t="s">
        <v>49</v>
      </c>
      <c r="AN20" s="49">
        <v>1</v>
      </c>
      <c r="AO20" s="26" t="s">
        <v>49</v>
      </c>
      <c r="AP20" s="49">
        <v>0</v>
      </c>
      <c r="AQ20" s="26" t="s">
        <v>49</v>
      </c>
      <c r="AR20" s="49">
        <v>0</v>
      </c>
      <c r="AS20" s="26" t="s">
        <v>49</v>
      </c>
      <c r="AT20" s="49">
        <v>1</v>
      </c>
      <c r="AU20" s="26" t="s">
        <v>49</v>
      </c>
      <c r="AV20" s="111"/>
      <c r="AW20" s="112"/>
      <c r="AX20" s="113"/>
      <c r="AY20" s="112"/>
      <c r="AZ20" s="113"/>
      <c r="BA20" s="112"/>
      <c r="BB20" s="113"/>
      <c r="BC20" s="112"/>
      <c r="BD20" s="76"/>
    </row>
    <row r="21" spans="1:58" ht="14.15" customHeight="1">
      <c r="A21" s="29" t="s">
        <v>60</v>
      </c>
      <c r="B21" s="30" t="s">
        <v>61</v>
      </c>
      <c r="C21" s="50" t="s">
        <v>59</v>
      </c>
      <c r="D21" s="32" t="s">
        <v>26</v>
      </c>
      <c r="E21" s="9"/>
      <c r="F21" s="93"/>
      <c r="G21" s="94"/>
      <c r="H21" s="93"/>
      <c r="I21" s="27"/>
      <c r="J21" s="49">
        <v>1</v>
      </c>
      <c r="K21" s="26" t="s">
        <v>49</v>
      </c>
      <c r="L21" s="27"/>
      <c r="M21" s="27"/>
      <c r="N21" s="27"/>
      <c r="O21" s="27"/>
      <c r="P21" s="27"/>
      <c r="Q21" s="27"/>
      <c r="R21" s="27"/>
      <c r="S21" s="27"/>
      <c r="T21" s="49">
        <v>1</v>
      </c>
      <c r="U21" s="26" t="s">
        <v>49</v>
      </c>
      <c r="V21" s="49">
        <v>1</v>
      </c>
      <c r="W21" s="26" t="s">
        <v>49</v>
      </c>
      <c r="X21" s="49">
        <v>1</v>
      </c>
      <c r="Y21" s="26" t="s">
        <v>49</v>
      </c>
      <c r="Z21" s="49">
        <v>1</v>
      </c>
      <c r="AA21" s="26" t="s">
        <v>49</v>
      </c>
      <c r="AB21" s="49">
        <v>1</v>
      </c>
      <c r="AC21" s="26" t="s">
        <v>49</v>
      </c>
      <c r="AD21" s="49">
        <v>1</v>
      </c>
      <c r="AE21" s="26" t="s">
        <v>49</v>
      </c>
      <c r="AF21" s="49">
        <v>1</v>
      </c>
      <c r="AG21" s="26" t="s">
        <v>49</v>
      </c>
      <c r="AH21" s="49">
        <v>1</v>
      </c>
      <c r="AI21" s="26" t="s">
        <v>49</v>
      </c>
      <c r="AJ21" s="49">
        <v>1</v>
      </c>
      <c r="AK21" s="26" t="s">
        <v>49</v>
      </c>
      <c r="AL21" s="49">
        <v>1</v>
      </c>
      <c r="AM21" s="26" t="s">
        <v>49</v>
      </c>
      <c r="AN21" s="49">
        <v>0</v>
      </c>
      <c r="AO21" s="26" t="s">
        <v>49</v>
      </c>
      <c r="AP21" s="49">
        <v>1</v>
      </c>
      <c r="AQ21" s="26" t="s">
        <v>49</v>
      </c>
      <c r="AR21" s="49">
        <v>1</v>
      </c>
      <c r="AS21" s="26" t="s">
        <v>49</v>
      </c>
      <c r="AT21" s="49">
        <v>1</v>
      </c>
      <c r="AU21" s="26" t="s">
        <v>49</v>
      </c>
      <c r="AV21" s="95"/>
      <c r="AW21" s="96"/>
      <c r="AX21" s="97"/>
      <c r="AY21" s="96"/>
      <c r="AZ21" s="97"/>
      <c r="BA21" s="96"/>
      <c r="BB21" s="97"/>
      <c r="BC21" s="96"/>
      <c r="BD21" s="76"/>
    </row>
    <row r="22" spans="1:58" ht="14.15" customHeight="1">
      <c r="A22" s="29" t="s">
        <v>62</v>
      </c>
      <c r="B22" s="30" t="s">
        <v>63</v>
      </c>
      <c r="C22" s="50" t="s">
        <v>59</v>
      </c>
      <c r="D22" s="32" t="s">
        <v>26</v>
      </c>
      <c r="E22" s="9"/>
      <c r="F22" s="93"/>
      <c r="G22" s="94"/>
      <c r="H22" s="93"/>
      <c r="I22" s="27"/>
      <c r="J22" s="49">
        <v>1</v>
      </c>
      <c r="K22" s="26" t="s">
        <v>49</v>
      </c>
      <c r="L22" s="27"/>
      <c r="M22" s="27"/>
      <c r="N22" s="27"/>
      <c r="O22" s="27"/>
      <c r="P22" s="27"/>
      <c r="Q22" s="27"/>
      <c r="R22" s="27"/>
      <c r="S22" s="27"/>
      <c r="T22" s="49">
        <v>1</v>
      </c>
      <c r="U22" s="26" t="s">
        <v>49</v>
      </c>
      <c r="V22" s="49">
        <v>0</v>
      </c>
      <c r="W22" s="26" t="s">
        <v>49</v>
      </c>
      <c r="X22" s="49">
        <v>0</v>
      </c>
      <c r="Y22" s="26" t="s">
        <v>49</v>
      </c>
      <c r="Z22" s="49">
        <v>1</v>
      </c>
      <c r="AA22" s="26" t="s">
        <v>49</v>
      </c>
      <c r="AB22" s="49">
        <v>1</v>
      </c>
      <c r="AC22" s="26" t="s">
        <v>49</v>
      </c>
      <c r="AD22" s="49">
        <v>0</v>
      </c>
      <c r="AE22" s="26" t="s">
        <v>49</v>
      </c>
      <c r="AF22" s="49">
        <v>0</v>
      </c>
      <c r="AG22" s="26" t="s">
        <v>49</v>
      </c>
      <c r="AH22" s="49">
        <v>0</v>
      </c>
      <c r="AI22" s="26" t="s">
        <v>49</v>
      </c>
      <c r="AJ22" s="49">
        <v>1</v>
      </c>
      <c r="AK22" s="26" t="s">
        <v>49</v>
      </c>
      <c r="AL22" s="49">
        <v>1</v>
      </c>
      <c r="AM22" s="26" t="s">
        <v>49</v>
      </c>
      <c r="AN22" s="49">
        <v>1</v>
      </c>
      <c r="AO22" s="26" t="s">
        <v>49</v>
      </c>
      <c r="AP22" s="49">
        <v>1</v>
      </c>
      <c r="AQ22" s="26" t="s">
        <v>49</v>
      </c>
      <c r="AR22" s="49">
        <v>0</v>
      </c>
      <c r="AS22" s="26" t="s">
        <v>49</v>
      </c>
      <c r="AT22" s="49">
        <v>0</v>
      </c>
      <c r="AU22" s="26" t="s">
        <v>49</v>
      </c>
      <c r="AV22" s="95"/>
      <c r="AW22" s="96"/>
      <c r="AX22" s="97"/>
      <c r="AY22" s="96"/>
      <c r="AZ22" s="97"/>
      <c r="BA22" s="96"/>
      <c r="BB22" s="97"/>
      <c r="BC22" s="96"/>
      <c r="BD22" s="76"/>
    </row>
    <row r="23" spans="1:58" ht="14.15" customHeight="1">
      <c r="A23" s="29" t="s">
        <v>64</v>
      </c>
      <c r="B23" s="30" t="s">
        <v>65</v>
      </c>
      <c r="C23" s="50" t="s">
        <v>59</v>
      </c>
      <c r="D23" s="32" t="s">
        <v>26</v>
      </c>
      <c r="E23" s="9"/>
      <c r="F23" s="93"/>
      <c r="G23" s="94"/>
      <c r="H23" s="93"/>
      <c r="I23" s="27"/>
      <c r="J23" s="49">
        <v>1</v>
      </c>
      <c r="K23" s="26" t="s">
        <v>49</v>
      </c>
      <c r="L23" s="27"/>
      <c r="M23" s="27"/>
      <c r="N23" s="27"/>
      <c r="O23" s="27"/>
      <c r="P23" s="27"/>
      <c r="Q23" s="27"/>
      <c r="R23" s="27"/>
      <c r="S23" s="27"/>
      <c r="T23" s="49">
        <v>1</v>
      </c>
      <c r="U23" s="26" t="s">
        <v>49</v>
      </c>
      <c r="V23" s="49">
        <v>1</v>
      </c>
      <c r="W23" s="26" t="s">
        <v>49</v>
      </c>
      <c r="X23" s="49">
        <v>1</v>
      </c>
      <c r="Y23" s="26" t="s">
        <v>49</v>
      </c>
      <c r="Z23" s="49">
        <v>1</v>
      </c>
      <c r="AA23" s="26" t="s">
        <v>49</v>
      </c>
      <c r="AB23" s="49">
        <v>1</v>
      </c>
      <c r="AC23" s="26" t="s">
        <v>49</v>
      </c>
      <c r="AD23" s="49">
        <v>0</v>
      </c>
      <c r="AE23" s="26" t="s">
        <v>49</v>
      </c>
      <c r="AF23" s="49">
        <v>0</v>
      </c>
      <c r="AG23" s="26" t="s">
        <v>49</v>
      </c>
      <c r="AH23" s="49">
        <v>1</v>
      </c>
      <c r="AI23" s="26" t="s">
        <v>49</v>
      </c>
      <c r="AJ23" s="49">
        <v>1</v>
      </c>
      <c r="AK23" s="26" t="s">
        <v>49</v>
      </c>
      <c r="AL23" s="49">
        <v>0</v>
      </c>
      <c r="AM23" s="26" t="s">
        <v>49</v>
      </c>
      <c r="AN23" s="49">
        <v>0</v>
      </c>
      <c r="AO23" s="26" t="s">
        <v>49</v>
      </c>
      <c r="AP23" s="49">
        <v>0</v>
      </c>
      <c r="AQ23" s="26" t="s">
        <v>49</v>
      </c>
      <c r="AR23" s="49">
        <v>0</v>
      </c>
      <c r="AS23" s="26" t="s">
        <v>49</v>
      </c>
      <c r="AT23" s="49">
        <v>0</v>
      </c>
      <c r="AU23" s="26" t="s">
        <v>49</v>
      </c>
      <c r="AV23" s="95"/>
      <c r="AW23" s="96"/>
      <c r="AX23" s="97"/>
      <c r="AY23" s="96"/>
      <c r="AZ23" s="97"/>
      <c r="BA23" s="96"/>
      <c r="BB23" s="97"/>
      <c r="BC23" s="96"/>
      <c r="BD23" s="76"/>
    </row>
    <row r="24" spans="1:58" ht="15" customHeight="1">
      <c r="A24" s="38" t="s">
        <v>66</v>
      </c>
      <c r="B24" s="39" t="s">
        <v>67</v>
      </c>
      <c r="C24" s="51" t="s">
        <v>59</v>
      </c>
      <c r="D24" s="41" t="s">
        <v>26</v>
      </c>
      <c r="E24" s="9"/>
      <c r="F24" s="100"/>
      <c r="G24" s="101"/>
      <c r="H24" s="100"/>
      <c r="I24" s="102"/>
      <c r="J24" s="49">
        <v>0</v>
      </c>
      <c r="K24" s="26" t="s">
        <v>49</v>
      </c>
      <c r="L24" s="27"/>
      <c r="M24" s="27"/>
      <c r="N24" s="27"/>
      <c r="O24" s="27"/>
      <c r="P24" s="27"/>
      <c r="Q24" s="27"/>
      <c r="R24" s="27"/>
      <c r="S24" s="27"/>
      <c r="T24" s="49">
        <v>0</v>
      </c>
      <c r="U24" s="26" t="s">
        <v>49</v>
      </c>
      <c r="V24" s="49">
        <v>0</v>
      </c>
      <c r="W24" s="26" t="s">
        <v>49</v>
      </c>
      <c r="X24" s="49">
        <v>0</v>
      </c>
      <c r="Y24" s="26" t="s">
        <v>49</v>
      </c>
      <c r="Z24" s="49">
        <v>0</v>
      </c>
      <c r="AA24" s="26" t="s">
        <v>49</v>
      </c>
      <c r="AB24" s="49">
        <v>0</v>
      </c>
      <c r="AC24" s="26" t="s">
        <v>49</v>
      </c>
      <c r="AD24" s="49">
        <v>0</v>
      </c>
      <c r="AE24" s="26" t="s">
        <v>49</v>
      </c>
      <c r="AF24" s="49">
        <v>0</v>
      </c>
      <c r="AG24" s="26" t="s">
        <v>49</v>
      </c>
      <c r="AH24" s="49">
        <v>0</v>
      </c>
      <c r="AI24" s="26" t="s">
        <v>49</v>
      </c>
      <c r="AJ24" s="49">
        <v>0</v>
      </c>
      <c r="AK24" s="26" t="s">
        <v>49</v>
      </c>
      <c r="AL24" s="49">
        <v>0</v>
      </c>
      <c r="AM24" s="26" t="s">
        <v>49</v>
      </c>
      <c r="AN24" s="49">
        <v>0</v>
      </c>
      <c r="AO24" s="26" t="s">
        <v>49</v>
      </c>
      <c r="AP24" s="49">
        <v>0</v>
      </c>
      <c r="AQ24" s="26" t="s">
        <v>49</v>
      </c>
      <c r="AR24" s="49">
        <v>0</v>
      </c>
      <c r="AS24" s="26" t="s">
        <v>49</v>
      </c>
      <c r="AT24" s="49">
        <v>0</v>
      </c>
      <c r="AU24" s="26" t="s">
        <v>49</v>
      </c>
      <c r="AV24" s="103"/>
      <c r="AW24" s="104"/>
      <c r="AX24" s="105"/>
      <c r="AY24" s="104"/>
      <c r="AZ24" s="105"/>
      <c r="BA24" s="104"/>
      <c r="BB24" s="105"/>
      <c r="BC24" s="104"/>
      <c r="BD24" s="76"/>
    </row>
    <row r="25" spans="1:58" ht="15" customHeight="1">
      <c r="A25" s="42"/>
      <c r="B25" s="77"/>
      <c r="C25" s="42"/>
      <c r="D25" s="42"/>
      <c r="F25" s="114"/>
      <c r="G25" s="114"/>
      <c r="H25" s="114"/>
      <c r="I25" s="114"/>
      <c r="J25" s="52"/>
      <c r="K25" s="52"/>
      <c r="L25" s="115"/>
      <c r="M25" s="115"/>
      <c r="N25" s="115"/>
      <c r="O25" s="115"/>
      <c r="P25" s="115"/>
      <c r="Q25" s="115"/>
      <c r="R25" s="115"/>
      <c r="S25" s="115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84"/>
      <c r="AW25" s="84"/>
      <c r="AX25" s="84"/>
      <c r="AY25" s="84"/>
      <c r="AZ25" s="84"/>
      <c r="BA25" s="84"/>
      <c r="BB25" s="84"/>
      <c r="BC25" s="84"/>
    </row>
    <row r="26" spans="1:58" ht="32.5" customHeight="1">
      <c r="A26" s="85"/>
      <c r="B26" s="19" t="s">
        <v>68</v>
      </c>
      <c r="C26" s="45"/>
      <c r="D26" s="86"/>
      <c r="E26" s="76"/>
      <c r="F26" s="20"/>
      <c r="G26" s="20"/>
      <c r="H26" s="20"/>
      <c r="I26" s="20"/>
      <c r="L26" s="21"/>
      <c r="M26" s="21"/>
      <c r="N26" s="21"/>
      <c r="O26" s="21"/>
      <c r="P26" s="21"/>
      <c r="Q26" s="21"/>
      <c r="R26" s="21"/>
      <c r="S26" s="21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</row>
    <row r="27" spans="1:58" ht="14.15" customHeight="1">
      <c r="A27" s="22" t="s">
        <v>69</v>
      </c>
      <c r="B27" s="23" t="s">
        <v>70</v>
      </c>
      <c r="C27" s="48" t="s">
        <v>71</v>
      </c>
      <c r="D27" s="24" t="s">
        <v>26</v>
      </c>
      <c r="E27" s="9" t="s">
        <v>55</v>
      </c>
      <c r="F27" s="25"/>
      <c r="G27" s="87"/>
      <c r="H27" s="25"/>
      <c r="I27" s="88"/>
      <c r="J27" s="49">
        <v>100</v>
      </c>
      <c r="K27" s="26" t="s">
        <v>49</v>
      </c>
      <c r="L27" s="27"/>
      <c r="M27" s="27"/>
      <c r="N27" s="27"/>
      <c r="O27" s="27"/>
      <c r="P27" s="27"/>
      <c r="Q27" s="27"/>
      <c r="R27" s="27"/>
      <c r="S27" s="27"/>
      <c r="T27" s="49">
        <v>100</v>
      </c>
      <c r="U27" s="26" t="s">
        <v>49</v>
      </c>
      <c r="V27" s="49">
        <v>100</v>
      </c>
      <c r="W27" s="26" t="s">
        <v>49</v>
      </c>
      <c r="X27" s="49">
        <v>100</v>
      </c>
      <c r="Y27" s="26" t="s">
        <v>49</v>
      </c>
      <c r="Z27" s="49">
        <v>375</v>
      </c>
      <c r="AA27" s="26" t="s">
        <v>49</v>
      </c>
      <c r="AB27" s="49">
        <v>100</v>
      </c>
      <c r="AC27" s="26" t="s">
        <v>49</v>
      </c>
      <c r="AD27" s="49">
        <v>100</v>
      </c>
      <c r="AE27" s="26" t="s">
        <v>49</v>
      </c>
      <c r="AF27" s="49">
        <v>100</v>
      </c>
      <c r="AG27" s="26" t="s">
        <v>49</v>
      </c>
      <c r="AH27" s="49">
        <v>100</v>
      </c>
      <c r="AI27" s="26" t="s">
        <v>49</v>
      </c>
      <c r="AJ27" s="49">
        <v>100</v>
      </c>
      <c r="AK27" s="26" t="s">
        <v>49</v>
      </c>
      <c r="AL27" s="49">
        <v>135</v>
      </c>
      <c r="AM27" s="26" t="s">
        <v>49</v>
      </c>
      <c r="AN27" s="49">
        <v>0</v>
      </c>
      <c r="AO27" s="26" t="s">
        <v>72</v>
      </c>
      <c r="AP27" s="49">
        <v>100</v>
      </c>
      <c r="AQ27" s="26" t="s">
        <v>49</v>
      </c>
      <c r="AR27" s="49">
        <v>0</v>
      </c>
      <c r="AS27" s="26" t="s">
        <v>72</v>
      </c>
      <c r="AT27" s="49">
        <v>100</v>
      </c>
      <c r="AU27" s="26" t="s">
        <v>49</v>
      </c>
      <c r="AV27" s="111"/>
      <c r="AW27" s="112"/>
      <c r="AX27" s="113"/>
      <c r="AY27" s="112"/>
      <c r="AZ27" s="113"/>
      <c r="BA27" s="112"/>
      <c r="BB27" s="113"/>
      <c r="BC27" s="112"/>
      <c r="BD27" s="76"/>
    </row>
    <row r="28" spans="1:58" ht="14.15" customHeight="1">
      <c r="A28" s="29" t="s">
        <v>73</v>
      </c>
      <c r="B28" s="30" t="s">
        <v>74</v>
      </c>
      <c r="C28" s="50" t="s">
        <v>71</v>
      </c>
      <c r="D28" s="32" t="s">
        <v>26</v>
      </c>
      <c r="E28" s="9"/>
      <c r="F28" s="93"/>
      <c r="G28" s="94"/>
      <c r="H28" s="93"/>
      <c r="I28" s="27"/>
      <c r="J28" s="49">
        <v>25</v>
      </c>
      <c r="K28" s="26" t="s">
        <v>49</v>
      </c>
      <c r="L28" s="27"/>
      <c r="M28" s="27"/>
      <c r="N28" s="27"/>
      <c r="O28" s="27"/>
      <c r="P28" s="27"/>
      <c r="Q28" s="27"/>
      <c r="R28" s="27"/>
      <c r="S28" s="27"/>
      <c r="T28" s="49">
        <v>25</v>
      </c>
      <c r="U28" s="26" t="s">
        <v>49</v>
      </c>
      <c r="V28" s="49">
        <v>25</v>
      </c>
      <c r="W28" s="26" t="s">
        <v>49</v>
      </c>
      <c r="X28" s="49">
        <v>25</v>
      </c>
      <c r="Y28" s="26" t="s">
        <v>49</v>
      </c>
      <c r="Z28" s="49">
        <v>25</v>
      </c>
      <c r="AA28" s="26" t="s">
        <v>49</v>
      </c>
      <c r="AB28" s="49">
        <v>15</v>
      </c>
      <c r="AC28" s="26" t="s">
        <v>49</v>
      </c>
      <c r="AD28" s="49">
        <v>15</v>
      </c>
      <c r="AE28" s="26" t="s">
        <v>49</v>
      </c>
      <c r="AF28" s="49">
        <v>10</v>
      </c>
      <c r="AG28" s="26" t="s">
        <v>49</v>
      </c>
      <c r="AH28" s="49">
        <v>10</v>
      </c>
      <c r="AI28" s="26" t="s">
        <v>49</v>
      </c>
      <c r="AJ28" s="49">
        <v>25</v>
      </c>
      <c r="AK28" s="26" t="s">
        <v>49</v>
      </c>
      <c r="AL28" s="49">
        <v>25</v>
      </c>
      <c r="AM28" s="26" t="s">
        <v>49</v>
      </c>
      <c r="AN28" s="49">
        <v>0</v>
      </c>
      <c r="AO28" s="26" t="s">
        <v>72</v>
      </c>
      <c r="AP28" s="49">
        <v>25</v>
      </c>
      <c r="AQ28" s="26" t="s">
        <v>49</v>
      </c>
      <c r="AR28" s="49">
        <v>25</v>
      </c>
      <c r="AS28" s="26" t="s">
        <v>49</v>
      </c>
      <c r="AT28" s="49">
        <v>25</v>
      </c>
      <c r="AU28" s="26" t="s">
        <v>49</v>
      </c>
      <c r="AV28" s="95"/>
      <c r="AW28" s="96"/>
      <c r="AX28" s="97"/>
      <c r="AY28" s="96"/>
      <c r="AZ28" s="97"/>
      <c r="BA28" s="96"/>
      <c r="BB28" s="97"/>
      <c r="BC28" s="96"/>
      <c r="BD28" s="76"/>
    </row>
    <row r="29" spans="1:58" ht="14.15" customHeight="1">
      <c r="A29" s="29" t="s">
        <v>75</v>
      </c>
      <c r="B29" s="30" t="s">
        <v>76</v>
      </c>
      <c r="C29" s="50" t="s">
        <v>71</v>
      </c>
      <c r="D29" s="32" t="s">
        <v>26</v>
      </c>
      <c r="E29" s="9"/>
      <c r="F29" s="93"/>
      <c r="G29" s="94"/>
      <c r="H29" s="93"/>
      <c r="I29" s="27"/>
      <c r="J29" s="49">
        <v>125</v>
      </c>
      <c r="K29" s="26" t="s">
        <v>49</v>
      </c>
      <c r="L29" s="27"/>
      <c r="M29" s="27"/>
      <c r="N29" s="27"/>
      <c r="O29" s="27"/>
      <c r="P29" s="27"/>
      <c r="Q29" s="27"/>
      <c r="R29" s="27"/>
      <c r="S29" s="27"/>
      <c r="T29" s="49">
        <v>125</v>
      </c>
      <c r="U29" s="26" t="s">
        <v>49</v>
      </c>
      <c r="V29" s="49">
        <v>125</v>
      </c>
      <c r="W29" s="26" t="s">
        <v>49</v>
      </c>
      <c r="X29" s="49">
        <v>125</v>
      </c>
      <c r="Y29" s="26" t="s">
        <v>49</v>
      </c>
      <c r="Z29" s="49">
        <v>125</v>
      </c>
      <c r="AA29" s="26" t="s">
        <v>49</v>
      </c>
      <c r="AB29" s="49">
        <v>125</v>
      </c>
      <c r="AC29" s="26" t="s">
        <v>49</v>
      </c>
      <c r="AD29" s="49">
        <v>125</v>
      </c>
      <c r="AE29" s="26" t="s">
        <v>49</v>
      </c>
      <c r="AF29" s="49">
        <v>125</v>
      </c>
      <c r="AG29" s="26" t="s">
        <v>49</v>
      </c>
      <c r="AH29" s="49">
        <v>125</v>
      </c>
      <c r="AI29" s="26" t="s">
        <v>49</v>
      </c>
      <c r="AJ29" s="49">
        <v>125</v>
      </c>
      <c r="AK29" s="26" t="s">
        <v>49</v>
      </c>
      <c r="AL29" s="49">
        <v>125</v>
      </c>
      <c r="AM29" s="26" t="s">
        <v>49</v>
      </c>
      <c r="AN29" s="49">
        <v>0</v>
      </c>
      <c r="AO29" s="26" t="s">
        <v>72</v>
      </c>
      <c r="AP29" s="49">
        <v>125</v>
      </c>
      <c r="AQ29" s="26" t="s">
        <v>49</v>
      </c>
      <c r="AR29" s="49">
        <v>125</v>
      </c>
      <c r="AS29" s="26" t="s">
        <v>49</v>
      </c>
      <c r="AT29" s="49">
        <v>125</v>
      </c>
      <c r="AU29" s="26" t="s">
        <v>49</v>
      </c>
      <c r="AV29" s="95"/>
      <c r="AW29" s="96"/>
      <c r="AX29" s="97"/>
      <c r="AY29" s="96"/>
      <c r="AZ29" s="97"/>
      <c r="BA29" s="96"/>
      <c r="BB29" s="97"/>
      <c r="BC29" s="96"/>
      <c r="BD29" s="76"/>
    </row>
    <row r="30" spans="1:58" ht="14.15" customHeight="1">
      <c r="A30" s="29" t="s">
        <v>77</v>
      </c>
      <c r="B30" s="30" t="s">
        <v>78</v>
      </c>
      <c r="C30" s="50" t="s">
        <v>71</v>
      </c>
      <c r="D30" s="32" t="s">
        <v>26</v>
      </c>
      <c r="E30" s="9"/>
      <c r="F30" s="93"/>
      <c r="G30" s="94"/>
      <c r="H30" s="93"/>
      <c r="I30" s="27"/>
      <c r="J30" s="49">
        <v>50</v>
      </c>
      <c r="K30" s="26" t="s">
        <v>49</v>
      </c>
      <c r="L30" s="27"/>
      <c r="M30" s="27"/>
      <c r="N30" s="27"/>
      <c r="O30" s="27"/>
      <c r="P30" s="27"/>
      <c r="Q30" s="27"/>
      <c r="R30" s="27"/>
      <c r="S30" s="27"/>
      <c r="T30" s="49">
        <v>0</v>
      </c>
      <c r="U30" s="26" t="s">
        <v>72</v>
      </c>
      <c r="V30" s="49">
        <v>0</v>
      </c>
      <c r="W30" s="26" t="s">
        <v>72</v>
      </c>
      <c r="X30" s="49">
        <v>0</v>
      </c>
      <c r="Y30" s="26" t="s">
        <v>72</v>
      </c>
      <c r="Z30" s="49">
        <v>0</v>
      </c>
      <c r="AA30" s="26" t="s">
        <v>72</v>
      </c>
      <c r="AB30" s="49">
        <v>7</v>
      </c>
      <c r="AC30" s="26" t="s">
        <v>49</v>
      </c>
      <c r="AD30" s="49">
        <v>2</v>
      </c>
      <c r="AE30" s="26" t="s">
        <v>49</v>
      </c>
      <c r="AF30" s="49">
        <v>2</v>
      </c>
      <c r="AG30" s="26" t="s">
        <v>49</v>
      </c>
      <c r="AH30" s="49">
        <v>1</v>
      </c>
      <c r="AI30" s="26" t="s">
        <v>49</v>
      </c>
      <c r="AJ30" s="49">
        <v>0</v>
      </c>
      <c r="AK30" s="26" t="s">
        <v>72</v>
      </c>
      <c r="AL30" s="49">
        <v>20</v>
      </c>
      <c r="AM30" s="26" t="s">
        <v>49</v>
      </c>
      <c r="AN30" s="49">
        <v>0</v>
      </c>
      <c r="AO30" s="26" t="s">
        <v>72</v>
      </c>
      <c r="AP30" s="49">
        <v>50</v>
      </c>
      <c r="AQ30" s="26" t="s">
        <v>49</v>
      </c>
      <c r="AR30" s="49">
        <v>50</v>
      </c>
      <c r="AS30" s="26" t="s">
        <v>49</v>
      </c>
      <c r="AT30" s="49">
        <v>0</v>
      </c>
      <c r="AU30" s="26" t="s">
        <v>72</v>
      </c>
      <c r="AV30" s="95"/>
      <c r="AW30" s="96"/>
      <c r="AX30" s="97"/>
      <c r="AY30" s="96"/>
      <c r="AZ30" s="97"/>
      <c r="BA30" s="96"/>
      <c r="BB30" s="97"/>
      <c r="BC30" s="96"/>
      <c r="BD30" s="76"/>
    </row>
    <row r="31" spans="1:58" ht="14.15" customHeight="1">
      <c r="A31" s="29" t="s">
        <v>79</v>
      </c>
      <c r="B31" s="30" t="s">
        <v>80</v>
      </c>
      <c r="C31" s="50" t="s">
        <v>71</v>
      </c>
      <c r="D31" s="32" t="s">
        <v>26</v>
      </c>
      <c r="E31" s="9"/>
      <c r="F31" s="93"/>
      <c r="G31" s="94"/>
      <c r="H31" s="93"/>
      <c r="I31" s="27"/>
      <c r="J31" s="49">
        <v>0</v>
      </c>
      <c r="K31" s="26" t="s">
        <v>72</v>
      </c>
      <c r="L31" s="27"/>
      <c r="M31" s="27"/>
      <c r="N31" s="27"/>
      <c r="O31" s="27"/>
      <c r="P31" s="27"/>
      <c r="Q31" s="27"/>
      <c r="R31" s="27"/>
      <c r="S31" s="27"/>
      <c r="T31" s="49">
        <v>0</v>
      </c>
      <c r="U31" s="26" t="s">
        <v>72</v>
      </c>
      <c r="V31" s="49">
        <v>0</v>
      </c>
      <c r="W31" s="26" t="s">
        <v>72</v>
      </c>
      <c r="X31" s="49">
        <v>0</v>
      </c>
      <c r="Y31" s="26" t="s">
        <v>72</v>
      </c>
      <c r="Z31" s="49">
        <v>0</v>
      </c>
      <c r="AA31" s="26" t="s">
        <v>72</v>
      </c>
      <c r="AB31" s="49">
        <v>1</v>
      </c>
      <c r="AC31" s="26" t="s">
        <v>49</v>
      </c>
      <c r="AD31" s="49">
        <v>1</v>
      </c>
      <c r="AE31" s="26" t="s">
        <v>49</v>
      </c>
      <c r="AF31" s="49">
        <v>1</v>
      </c>
      <c r="AG31" s="26" t="s">
        <v>49</v>
      </c>
      <c r="AH31" s="49">
        <v>1</v>
      </c>
      <c r="AI31" s="26" t="s">
        <v>49</v>
      </c>
      <c r="AJ31" s="49">
        <v>0</v>
      </c>
      <c r="AK31" s="26" t="s">
        <v>72</v>
      </c>
      <c r="AL31" s="49">
        <v>0</v>
      </c>
      <c r="AM31" s="26" t="s">
        <v>72</v>
      </c>
      <c r="AN31" s="49">
        <v>0</v>
      </c>
      <c r="AO31" s="26" t="s">
        <v>72</v>
      </c>
      <c r="AP31" s="49">
        <v>0</v>
      </c>
      <c r="AQ31" s="26" t="s">
        <v>72</v>
      </c>
      <c r="AR31" s="49">
        <v>0</v>
      </c>
      <c r="AS31" s="26" t="s">
        <v>72</v>
      </c>
      <c r="AT31" s="49">
        <v>0</v>
      </c>
      <c r="AU31" s="26" t="s">
        <v>72</v>
      </c>
      <c r="AV31" s="95"/>
      <c r="AW31" s="96"/>
      <c r="AX31" s="97"/>
      <c r="AY31" s="96"/>
      <c r="AZ31" s="97"/>
      <c r="BA31" s="96"/>
      <c r="BB31" s="97"/>
      <c r="BC31" s="96"/>
      <c r="BD31" s="76"/>
    </row>
    <row r="32" spans="1:58" ht="15" customHeight="1">
      <c r="A32" s="38" t="s">
        <v>81</v>
      </c>
      <c r="B32" s="39" t="s">
        <v>82</v>
      </c>
      <c r="C32" s="51" t="s">
        <v>83</v>
      </c>
      <c r="D32" s="41" t="s">
        <v>26</v>
      </c>
      <c r="E32" s="9"/>
      <c r="F32" s="100"/>
      <c r="G32" s="101"/>
      <c r="H32" s="100"/>
      <c r="I32" s="102"/>
      <c r="J32" s="35">
        <v>100</v>
      </c>
      <c r="K32" s="26" t="s">
        <v>49</v>
      </c>
      <c r="L32" s="27"/>
      <c r="M32" s="27"/>
      <c r="N32" s="27"/>
      <c r="O32" s="27"/>
      <c r="P32" s="27"/>
      <c r="Q32" s="27"/>
      <c r="R32" s="27"/>
      <c r="S32" s="27"/>
      <c r="T32" s="35">
        <v>100</v>
      </c>
      <c r="U32" s="26" t="s">
        <v>49</v>
      </c>
      <c r="V32" s="35">
        <v>100</v>
      </c>
      <c r="W32" s="26" t="s">
        <v>49</v>
      </c>
      <c r="X32" s="35">
        <v>100</v>
      </c>
      <c r="Y32" s="26" t="s">
        <v>49</v>
      </c>
      <c r="Z32" s="35">
        <v>100</v>
      </c>
      <c r="AA32" s="26" t="s">
        <v>49</v>
      </c>
      <c r="AB32" s="35">
        <v>100</v>
      </c>
      <c r="AC32" s="26" t="s">
        <v>49</v>
      </c>
      <c r="AD32" s="35">
        <v>95.5</v>
      </c>
      <c r="AE32" s="26" t="s">
        <v>49</v>
      </c>
      <c r="AF32" s="35">
        <v>97.2</v>
      </c>
      <c r="AG32" s="26" t="s">
        <v>49</v>
      </c>
      <c r="AH32" s="35">
        <v>98.6</v>
      </c>
      <c r="AI32" s="26" t="s">
        <v>49</v>
      </c>
      <c r="AJ32" s="35">
        <v>100</v>
      </c>
      <c r="AK32" s="26" t="s">
        <v>49</v>
      </c>
      <c r="AL32" s="35">
        <v>100</v>
      </c>
      <c r="AM32" s="26" t="s">
        <v>49</v>
      </c>
      <c r="AN32" s="49">
        <v>0</v>
      </c>
      <c r="AO32" s="26" t="s">
        <v>72</v>
      </c>
      <c r="AP32" s="35">
        <v>100</v>
      </c>
      <c r="AQ32" s="26" t="s">
        <v>49</v>
      </c>
      <c r="AR32" s="35">
        <v>100</v>
      </c>
      <c r="AS32" s="26" t="s">
        <v>49</v>
      </c>
      <c r="AT32" s="35">
        <v>100</v>
      </c>
      <c r="AU32" s="26" t="s">
        <v>49</v>
      </c>
      <c r="AV32" s="103"/>
      <c r="AW32" s="104"/>
      <c r="AX32" s="105"/>
      <c r="AY32" s="104"/>
      <c r="AZ32" s="105"/>
      <c r="BA32" s="104"/>
      <c r="BB32" s="105"/>
      <c r="BC32" s="104"/>
      <c r="BD32" s="76"/>
    </row>
    <row r="33" spans="1:58" ht="15" customHeight="1">
      <c r="A33" s="77"/>
      <c r="B33" s="77"/>
      <c r="C33" s="42"/>
      <c r="D33" s="42"/>
      <c r="F33" s="107"/>
      <c r="G33" s="107"/>
      <c r="H33" s="107"/>
      <c r="I33" s="107"/>
      <c r="J33" s="44"/>
      <c r="K33" s="44"/>
      <c r="L33" s="109"/>
      <c r="M33" s="109"/>
      <c r="N33" s="109"/>
      <c r="O33" s="109"/>
      <c r="P33" s="109"/>
      <c r="Q33" s="109"/>
      <c r="R33" s="109"/>
      <c r="S33" s="109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84"/>
      <c r="AW33" s="84"/>
      <c r="AX33" s="84"/>
      <c r="AY33" s="84"/>
      <c r="AZ33" s="84"/>
      <c r="BA33" s="84"/>
      <c r="BB33" s="84"/>
      <c r="BC33" s="84"/>
    </row>
    <row r="34" spans="1:58" ht="20.9" customHeight="1">
      <c r="A34" s="85"/>
      <c r="B34" s="19" t="s">
        <v>84</v>
      </c>
      <c r="C34" s="45" t="s">
        <v>55</v>
      </c>
      <c r="D34" s="86"/>
      <c r="E34" s="76"/>
      <c r="F34" s="20"/>
      <c r="G34" s="20"/>
      <c r="H34" s="20"/>
      <c r="I34" s="20"/>
      <c r="L34" s="21"/>
      <c r="M34" s="21"/>
      <c r="N34" s="21"/>
      <c r="O34" s="21"/>
      <c r="P34" s="21"/>
      <c r="Q34" s="21"/>
      <c r="R34" s="21"/>
      <c r="S34" s="21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</row>
    <row r="35" spans="1:58" ht="14.15" customHeight="1">
      <c r="A35" s="22" t="s">
        <v>85</v>
      </c>
      <c r="B35" s="23" t="s">
        <v>86</v>
      </c>
      <c r="C35" s="48" t="s">
        <v>59</v>
      </c>
      <c r="D35" s="24" t="s">
        <v>26</v>
      </c>
      <c r="E35" s="9" t="s">
        <v>55</v>
      </c>
      <c r="F35" s="25"/>
      <c r="G35" s="87"/>
      <c r="H35" s="25"/>
      <c r="I35" s="88"/>
      <c r="J35" s="49">
        <v>1</v>
      </c>
      <c r="K35" s="26" t="s">
        <v>49</v>
      </c>
      <c r="L35" s="27"/>
      <c r="M35" s="27"/>
      <c r="N35" s="27"/>
      <c r="O35" s="27"/>
      <c r="P35" s="27"/>
      <c r="Q35" s="27"/>
      <c r="R35" s="27"/>
      <c r="S35" s="27"/>
      <c r="T35" s="49">
        <v>0</v>
      </c>
      <c r="U35" s="26" t="s">
        <v>49</v>
      </c>
      <c r="V35" s="49">
        <v>0</v>
      </c>
      <c r="W35" s="26" t="s">
        <v>49</v>
      </c>
      <c r="X35" s="49">
        <v>0</v>
      </c>
      <c r="Y35" s="26" t="s">
        <v>49</v>
      </c>
      <c r="Z35" s="49">
        <v>1</v>
      </c>
      <c r="AA35" s="26" t="s">
        <v>49</v>
      </c>
      <c r="AB35" s="49">
        <v>1</v>
      </c>
      <c r="AC35" s="26" t="s">
        <v>49</v>
      </c>
      <c r="AD35" s="49">
        <v>1</v>
      </c>
      <c r="AE35" s="26" t="s">
        <v>49</v>
      </c>
      <c r="AF35" s="49">
        <v>1</v>
      </c>
      <c r="AG35" s="26" t="s">
        <v>49</v>
      </c>
      <c r="AH35" s="49">
        <v>1</v>
      </c>
      <c r="AI35" s="26" t="s">
        <v>49</v>
      </c>
      <c r="AJ35" s="49">
        <v>0</v>
      </c>
      <c r="AK35" s="26" t="s">
        <v>49</v>
      </c>
      <c r="AL35" s="49">
        <v>1</v>
      </c>
      <c r="AM35" s="26" t="s">
        <v>49</v>
      </c>
      <c r="AN35" s="49">
        <v>0</v>
      </c>
      <c r="AO35" s="26" t="s">
        <v>72</v>
      </c>
      <c r="AP35" s="49">
        <v>0</v>
      </c>
      <c r="AQ35" s="26" t="s">
        <v>49</v>
      </c>
      <c r="AR35" s="49">
        <v>1</v>
      </c>
      <c r="AS35" s="26" t="s">
        <v>49</v>
      </c>
      <c r="AT35" s="49">
        <v>1</v>
      </c>
      <c r="AU35" s="26" t="s">
        <v>49</v>
      </c>
      <c r="AV35" s="111"/>
      <c r="AW35" s="112"/>
      <c r="AX35" s="113"/>
      <c r="AY35" s="112"/>
      <c r="AZ35" s="113"/>
      <c r="BA35" s="112"/>
      <c r="BB35" s="113"/>
      <c r="BC35" s="112"/>
      <c r="BD35" s="76"/>
    </row>
    <row r="36" spans="1:58" ht="14.15" customHeight="1">
      <c r="A36" s="29" t="s">
        <v>87</v>
      </c>
      <c r="B36" s="30" t="s">
        <v>88</v>
      </c>
      <c r="C36" s="50" t="s">
        <v>59</v>
      </c>
      <c r="D36" s="32" t="s">
        <v>26</v>
      </c>
      <c r="E36" s="9"/>
      <c r="F36" s="93"/>
      <c r="G36" s="94"/>
      <c r="H36" s="93"/>
      <c r="I36" s="27"/>
      <c r="J36" s="49">
        <v>1</v>
      </c>
      <c r="K36" s="26" t="s">
        <v>49</v>
      </c>
      <c r="L36" s="27"/>
      <c r="M36" s="27"/>
      <c r="N36" s="27"/>
      <c r="O36" s="27"/>
      <c r="P36" s="27"/>
      <c r="Q36" s="27"/>
      <c r="R36" s="27"/>
      <c r="S36" s="27"/>
      <c r="T36" s="49">
        <v>1</v>
      </c>
      <c r="U36" s="26" t="s">
        <v>49</v>
      </c>
      <c r="V36" s="49">
        <v>1</v>
      </c>
      <c r="W36" s="26" t="s">
        <v>49</v>
      </c>
      <c r="X36" s="49">
        <v>1</v>
      </c>
      <c r="Y36" s="26" t="s">
        <v>49</v>
      </c>
      <c r="Z36" s="49">
        <v>1</v>
      </c>
      <c r="AA36" s="26" t="s">
        <v>49</v>
      </c>
      <c r="AB36" s="49">
        <v>1</v>
      </c>
      <c r="AC36" s="26" t="s">
        <v>49</v>
      </c>
      <c r="AD36" s="49">
        <v>1</v>
      </c>
      <c r="AE36" s="26" t="s">
        <v>49</v>
      </c>
      <c r="AF36" s="49">
        <v>0</v>
      </c>
      <c r="AG36" s="26" t="s">
        <v>49</v>
      </c>
      <c r="AH36" s="49">
        <v>1</v>
      </c>
      <c r="AI36" s="26" t="s">
        <v>49</v>
      </c>
      <c r="AJ36" s="49">
        <v>1</v>
      </c>
      <c r="AK36" s="26" t="s">
        <v>49</v>
      </c>
      <c r="AL36" s="49">
        <v>1</v>
      </c>
      <c r="AM36" s="26" t="s">
        <v>49</v>
      </c>
      <c r="AN36" s="49">
        <v>0</v>
      </c>
      <c r="AO36" s="26" t="s">
        <v>72</v>
      </c>
      <c r="AP36" s="49">
        <v>1</v>
      </c>
      <c r="AQ36" s="26" t="s">
        <v>49</v>
      </c>
      <c r="AR36" s="49">
        <v>1</v>
      </c>
      <c r="AS36" s="26" t="s">
        <v>49</v>
      </c>
      <c r="AT36" s="49">
        <v>1</v>
      </c>
      <c r="AU36" s="26" t="s">
        <v>49</v>
      </c>
      <c r="AV36" s="95"/>
      <c r="AW36" s="96"/>
      <c r="AX36" s="97"/>
      <c r="AY36" s="96"/>
      <c r="AZ36" s="97"/>
      <c r="BA36" s="96"/>
      <c r="BB36" s="97"/>
      <c r="BC36" s="96"/>
      <c r="BD36" s="76"/>
    </row>
    <row r="37" spans="1:58" ht="14.15" customHeight="1">
      <c r="A37" s="29" t="s">
        <v>89</v>
      </c>
      <c r="B37" s="30" t="s">
        <v>90</v>
      </c>
      <c r="C37" s="50" t="s">
        <v>59</v>
      </c>
      <c r="D37" s="32" t="s">
        <v>26</v>
      </c>
      <c r="E37" s="9"/>
      <c r="F37" s="93"/>
      <c r="G37" s="94"/>
      <c r="H37" s="93"/>
      <c r="I37" s="27"/>
      <c r="J37" s="49">
        <v>0</v>
      </c>
      <c r="K37" s="26" t="s">
        <v>49</v>
      </c>
      <c r="L37" s="27"/>
      <c r="M37" s="27"/>
      <c r="N37" s="27"/>
      <c r="O37" s="27"/>
      <c r="P37" s="27"/>
      <c r="Q37" s="27"/>
      <c r="R37" s="27"/>
      <c r="S37" s="27"/>
      <c r="T37" s="49">
        <v>0</v>
      </c>
      <c r="U37" s="26" t="s">
        <v>49</v>
      </c>
      <c r="V37" s="49">
        <v>0</v>
      </c>
      <c r="W37" s="26" t="s">
        <v>49</v>
      </c>
      <c r="X37" s="49">
        <v>0</v>
      </c>
      <c r="Y37" s="26" t="s">
        <v>49</v>
      </c>
      <c r="Z37" s="49">
        <v>0</v>
      </c>
      <c r="AA37" s="26" t="s">
        <v>49</v>
      </c>
      <c r="AB37" s="49">
        <v>0</v>
      </c>
      <c r="AC37" s="26" t="s">
        <v>49</v>
      </c>
      <c r="AD37" s="49">
        <v>0</v>
      </c>
      <c r="AE37" s="26" t="s">
        <v>49</v>
      </c>
      <c r="AF37" s="49">
        <v>1</v>
      </c>
      <c r="AG37" s="26" t="s">
        <v>49</v>
      </c>
      <c r="AH37" s="49">
        <v>0</v>
      </c>
      <c r="AI37" s="26" t="s">
        <v>49</v>
      </c>
      <c r="AJ37" s="49">
        <v>0</v>
      </c>
      <c r="AK37" s="26" t="s">
        <v>49</v>
      </c>
      <c r="AL37" s="49">
        <v>0</v>
      </c>
      <c r="AM37" s="26" t="s">
        <v>49</v>
      </c>
      <c r="AN37" s="49">
        <v>0</v>
      </c>
      <c r="AO37" s="26" t="s">
        <v>72</v>
      </c>
      <c r="AP37" s="49">
        <v>0</v>
      </c>
      <c r="AQ37" s="26" t="s">
        <v>49</v>
      </c>
      <c r="AR37" s="49">
        <v>0</v>
      </c>
      <c r="AS37" s="26" t="s">
        <v>49</v>
      </c>
      <c r="AT37" s="49">
        <v>0</v>
      </c>
      <c r="AU37" s="26" t="s">
        <v>49</v>
      </c>
      <c r="AV37" s="95"/>
      <c r="AW37" s="96"/>
      <c r="AX37" s="97"/>
      <c r="AY37" s="96"/>
      <c r="AZ37" s="97"/>
      <c r="BA37" s="96"/>
      <c r="BB37" s="97"/>
      <c r="BC37" s="96"/>
      <c r="BD37" s="76"/>
    </row>
    <row r="38" spans="1:58" ht="14.15" customHeight="1">
      <c r="A38" s="29" t="s">
        <v>91</v>
      </c>
      <c r="B38" s="30" t="s">
        <v>92</v>
      </c>
      <c r="C38" s="50" t="s">
        <v>59</v>
      </c>
      <c r="D38" s="32" t="s">
        <v>26</v>
      </c>
      <c r="E38" s="9"/>
      <c r="F38" s="93"/>
      <c r="G38" s="94"/>
      <c r="H38" s="93"/>
      <c r="I38" s="27"/>
      <c r="J38" s="49">
        <v>0</v>
      </c>
      <c r="K38" s="26" t="s">
        <v>49</v>
      </c>
      <c r="L38" s="27"/>
      <c r="M38" s="27"/>
      <c r="N38" s="27"/>
      <c r="O38" s="27"/>
      <c r="P38" s="27"/>
      <c r="Q38" s="27"/>
      <c r="R38" s="27"/>
      <c r="S38" s="27"/>
      <c r="T38" s="49">
        <v>0</v>
      </c>
      <c r="U38" s="26" t="s">
        <v>49</v>
      </c>
      <c r="V38" s="49">
        <v>0</v>
      </c>
      <c r="W38" s="26" t="s">
        <v>49</v>
      </c>
      <c r="X38" s="49">
        <v>0</v>
      </c>
      <c r="Y38" s="26" t="s">
        <v>49</v>
      </c>
      <c r="Z38" s="49">
        <v>0</v>
      </c>
      <c r="AA38" s="26" t="s">
        <v>49</v>
      </c>
      <c r="AB38" s="49">
        <v>0</v>
      </c>
      <c r="AC38" s="26" t="s">
        <v>49</v>
      </c>
      <c r="AD38" s="49">
        <v>1</v>
      </c>
      <c r="AE38" s="26" t="s">
        <v>49</v>
      </c>
      <c r="AF38" s="49">
        <v>0</v>
      </c>
      <c r="AG38" s="26" t="s">
        <v>49</v>
      </c>
      <c r="AH38" s="49">
        <v>1</v>
      </c>
      <c r="AI38" s="26" t="s">
        <v>49</v>
      </c>
      <c r="AJ38" s="49">
        <v>0</v>
      </c>
      <c r="AK38" s="26" t="s">
        <v>49</v>
      </c>
      <c r="AL38" s="49">
        <v>1</v>
      </c>
      <c r="AM38" s="26" t="s">
        <v>49</v>
      </c>
      <c r="AN38" s="49">
        <v>0</v>
      </c>
      <c r="AO38" s="26" t="s">
        <v>72</v>
      </c>
      <c r="AP38" s="49">
        <v>0</v>
      </c>
      <c r="AQ38" s="26" t="s">
        <v>49</v>
      </c>
      <c r="AR38" s="49">
        <v>0</v>
      </c>
      <c r="AS38" s="26" t="s">
        <v>49</v>
      </c>
      <c r="AT38" s="49">
        <v>0</v>
      </c>
      <c r="AU38" s="26" t="s">
        <v>49</v>
      </c>
      <c r="AV38" s="95"/>
      <c r="AW38" s="96"/>
      <c r="AX38" s="97"/>
      <c r="AY38" s="96"/>
      <c r="AZ38" s="97"/>
      <c r="BA38" s="96"/>
      <c r="BB38" s="97"/>
      <c r="BC38" s="96"/>
      <c r="BD38" s="76"/>
    </row>
    <row r="39" spans="1:58" ht="14.15" customHeight="1">
      <c r="A39" s="29" t="s">
        <v>93</v>
      </c>
      <c r="B39" s="30" t="s">
        <v>94</v>
      </c>
      <c r="C39" s="50" t="s">
        <v>59</v>
      </c>
      <c r="D39" s="32" t="s">
        <v>26</v>
      </c>
      <c r="E39" s="9"/>
      <c r="F39" s="93"/>
      <c r="G39" s="94"/>
      <c r="H39" s="93"/>
      <c r="I39" s="27"/>
      <c r="J39" s="49">
        <v>0</v>
      </c>
      <c r="K39" s="26" t="s">
        <v>49</v>
      </c>
      <c r="L39" s="27"/>
      <c r="M39" s="27"/>
      <c r="N39" s="27"/>
      <c r="O39" s="27"/>
      <c r="P39" s="27"/>
      <c r="Q39" s="27"/>
      <c r="R39" s="27"/>
      <c r="S39" s="27"/>
      <c r="T39" s="49">
        <v>0</v>
      </c>
      <c r="U39" s="26" t="s">
        <v>49</v>
      </c>
      <c r="V39" s="49">
        <v>0</v>
      </c>
      <c r="W39" s="26" t="s">
        <v>49</v>
      </c>
      <c r="X39" s="49">
        <v>0</v>
      </c>
      <c r="Y39" s="26" t="s">
        <v>49</v>
      </c>
      <c r="Z39" s="49">
        <v>0</v>
      </c>
      <c r="AA39" s="26" t="s">
        <v>49</v>
      </c>
      <c r="AB39" s="49">
        <v>1</v>
      </c>
      <c r="AC39" s="26" t="s">
        <v>49</v>
      </c>
      <c r="AD39" s="49">
        <v>1</v>
      </c>
      <c r="AE39" s="26" t="s">
        <v>49</v>
      </c>
      <c r="AF39" s="49">
        <v>0</v>
      </c>
      <c r="AG39" s="26" t="s">
        <v>49</v>
      </c>
      <c r="AH39" s="49">
        <v>1</v>
      </c>
      <c r="AI39" s="26" t="s">
        <v>49</v>
      </c>
      <c r="AJ39" s="49">
        <v>1</v>
      </c>
      <c r="AK39" s="26" t="s">
        <v>49</v>
      </c>
      <c r="AL39" s="49">
        <v>0</v>
      </c>
      <c r="AM39" s="26" t="s">
        <v>49</v>
      </c>
      <c r="AN39" s="49">
        <v>0</v>
      </c>
      <c r="AO39" s="26" t="s">
        <v>72</v>
      </c>
      <c r="AP39" s="49">
        <v>1</v>
      </c>
      <c r="AQ39" s="26" t="s">
        <v>49</v>
      </c>
      <c r="AR39" s="49">
        <v>0</v>
      </c>
      <c r="AS39" s="26" t="s">
        <v>49</v>
      </c>
      <c r="AT39" s="49">
        <v>0</v>
      </c>
      <c r="AU39" s="26" t="s">
        <v>49</v>
      </c>
      <c r="AV39" s="95"/>
      <c r="AW39" s="96"/>
      <c r="AX39" s="97"/>
      <c r="AY39" s="96"/>
      <c r="AZ39" s="97"/>
      <c r="BA39" s="96"/>
      <c r="BB39" s="97"/>
      <c r="BC39" s="96"/>
      <c r="BD39" s="76"/>
    </row>
    <row r="40" spans="1:58" ht="14.15" customHeight="1">
      <c r="A40" s="29" t="s">
        <v>95</v>
      </c>
      <c r="B40" s="30" t="s">
        <v>96</v>
      </c>
      <c r="C40" s="50" t="s">
        <v>59</v>
      </c>
      <c r="D40" s="32" t="s">
        <v>26</v>
      </c>
      <c r="E40" s="9"/>
      <c r="F40" s="93"/>
      <c r="G40" s="94"/>
      <c r="H40" s="93"/>
      <c r="I40" s="27"/>
      <c r="J40" s="49">
        <v>0</v>
      </c>
      <c r="K40" s="26" t="s">
        <v>49</v>
      </c>
      <c r="L40" s="27"/>
      <c r="M40" s="27"/>
      <c r="N40" s="27"/>
      <c r="O40" s="27"/>
      <c r="P40" s="27"/>
      <c r="Q40" s="27"/>
      <c r="R40" s="27"/>
      <c r="S40" s="27"/>
      <c r="T40" s="49">
        <v>0</v>
      </c>
      <c r="U40" s="26" t="s">
        <v>49</v>
      </c>
      <c r="V40" s="49">
        <v>0</v>
      </c>
      <c r="W40" s="26" t="s">
        <v>49</v>
      </c>
      <c r="X40" s="49">
        <v>0</v>
      </c>
      <c r="Y40" s="26" t="s">
        <v>49</v>
      </c>
      <c r="Z40" s="49">
        <v>0</v>
      </c>
      <c r="AA40" s="26" t="s">
        <v>49</v>
      </c>
      <c r="AB40" s="49">
        <v>0</v>
      </c>
      <c r="AC40" s="26" t="s">
        <v>49</v>
      </c>
      <c r="AD40" s="49">
        <v>0</v>
      </c>
      <c r="AE40" s="26" t="s">
        <v>49</v>
      </c>
      <c r="AF40" s="49">
        <v>0</v>
      </c>
      <c r="AG40" s="26" t="s">
        <v>49</v>
      </c>
      <c r="AH40" s="49">
        <v>0</v>
      </c>
      <c r="AI40" s="26" t="s">
        <v>49</v>
      </c>
      <c r="AJ40" s="49">
        <v>0</v>
      </c>
      <c r="AK40" s="26" t="s">
        <v>49</v>
      </c>
      <c r="AL40" s="49">
        <v>0</v>
      </c>
      <c r="AM40" s="26" t="s">
        <v>49</v>
      </c>
      <c r="AN40" s="49">
        <v>0</v>
      </c>
      <c r="AO40" s="26" t="s">
        <v>72</v>
      </c>
      <c r="AP40" s="49">
        <v>0</v>
      </c>
      <c r="AQ40" s="26" t="s">
        <v>49</v>
      </c>
      <c r="AR40" s="49">
        <v>0</v>
      </c>
      <c r="AS40" s="26" t="s">
        <v>49</v>
      </c>
      <c r="AT40" s="49">
        <v>0</v>
      </c>
      <c r="AU40" s="26" t="s">
        <v>49</v>
      </c>
      <c r="AV40" s="95"/>
      <c r="AW40" s="96"/>
      <c r="AX40" s="97"/>
      <c r="AY40" s="96"/>
      <c r="AZ40" s="97"/>
      <c r="BA40" s="96"/>
      <c r="BB40" s="97"/>
      <c r="BC40" s="96"/>
      <c r="BD40" s="76"/>
    </row>
    <row r="41" spans="1:58" ht="15" customHeight="1">
      <c r="A41" s="38" t="s">
        <v>97</v>
      </c>
      <c r="B41" s="39" t="s">
        <v>98</v>
      </c>
      <c r="C41" s="51" t="s">
        <v>59</v>
      </c>
      <c r="D41" s="41" t="s">
        <v>26</v>
      </c>
      <c r="E41" s="9"/>
      <c r="F41" s="100"/>
      <c r="G41" s="101"/>
      <c r="H41" s="100"/>
      <c r="I41" s="102"/>
      <c r="J41" s="49">
        <v>0</v>
      </c>
      <c r="K41" s="26" t="s">
        <v>49</v>
      </c>
      <c r="L41" s="27"/>
      <c r="M41" s="27"/>
      <c r="N41" s="27"/>
      <c r="O41" s="27"/>
      <c r="P41" s="27"/>
      <c r="Q41" s="27"/>
      <c r="R41" s="27"/>
      <c r="S41" s="27"/>
      <c r="T41" s="49">
        <v>0</v>
      </c>
      <c r="U41" s="26" t="s">
        <v>49</v>
      </c>
      <c r="V41" s="49">
        <v>0</v>
      </c>
      <c r="W41" s="26" t="s">
        <v>49</v>
      </c>
      <c r="X41" s="49">
        <v>0</v>
      </c>
      <c r="Y41" s="26" t="s">
        <v>49</v>
      </c>
      <c r="Z41" s="49">
        <v>0</v>
      </c>
      <c r="AA41" s="26" t="s">
        <v>49</v>
      </c>
      <c r="AB41" s="49">
        <v>0</v>
      </c>
      <c r="AC41" s="26" t="s">
        <v>49</v>
      </c>
      <c r="AD41" s="49">
        <v>0</v>
      </c>
      <c r="AE41" s="26" t="s">
        <v>49</v>
      </c>
      <c r="AF41" s="49">
        <v>1</v>
      </c>
      <c r="AG41" s="26" t="s">
        <v>49</v>
      </c>
      <c r="AH41" s="49">
        <v>0</v>
      </c>
      <c r="AI41" s="26" t="s">
        <v>49</v>
      </c>
      <c r="AJ41" s="49">
        <v>0</v>
      </c>
      <c r="AK41" s="26" t="s">
        <v>49</v>
      </c>
      <c r="AL41" s="49">
        <v>0</v>
      </c>
      <c r="AM41" s="26" t="s">
        <v>49</v>
      </c>
      <c r="AN41" s="49">
        <v>0</v>
      </c>
      <c r="AO41" s="26" t="s">
        <v>72</v>
      </c>
      <c r="AP41" s="49">
        <v>0</v>
      </c>
      <c r="AQ41" s="26" t="s">
        <v>49</v>
      </c>
      <c r="AR41" s="49">
        <v>0</v>
      </c>
      <c r="AS41" s="26" t="s">
        <v>49</v>
      </c>
      <c r="AT41" s="49">
        <v>0</v>
      </c>
      <c r="AU41" s="26" t="s">
        <v>49</v>
      </c>
      <c r="AV41" s="103"/>
      <c r="AW41" s="104"/>
      <c r="AX41" s="105"/>
      <c r="AY41" s="104"/>
      <c r="AZ41" s="105"/>
      <c r="BA41" s="104"/>
      <c r="BB41" s="105"/>
      <c r="BC41" s="104"/>
      <c r="BD41" s="76"/>
    </row>
    <row r="42" spans="1:58" ht="15" customHeight="1">
      <c r="A42" s="77"/>
      <c r="B42" s="77"/>
      <c r="C42" s="42"/>
      <c r="D42" s="42"/>
      <c r="F42" s="107"/>
      <c r="G42" s="107"/>
      <c r="H42" s="107"/>
      <c r="I42" s="107"/>
      <c r="J42" s="44"/>
      <c r="K42" s="44"/>
      <c r="L42" s="109"/>
      <c r="M42" s="109"/>
      <c r="N42" s="109"/>
      <c r="O42" s="109"/>
      <c r="P42" s="109"/>
      <c r="Q42" s="109"/>
      <c r="R42" s="109"/>
      <c r="S42" s="109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84"/>
      <c r="AW42" s="84"/>
      <c r="AX42" s="84"/>
      <c r="AY42" s="84"/>
      <c r="AZ42" s="84"/>
      <c r="BA42" s="84"/>
      <c r="BB42" s="84"/>
      <c r="BC42" s="84"/>
    </row>
    <row r="43" spans="1:58" ht="20.9" customHeight="1">
      <c r="A43" s="85"/>
      <c r="B43" s="19" t="s">
        <v>99</v>
      </c>
      <c r="C43" s="45" t="s">
        <v>55</v>
      </c>
      <c r="D43" s="86"/>
      <c r="E43" s="76"/>
      <c r="F43" s="20"/>
      <c r="G43" s="20"/>
      <c r="H43" s="20"/>
      <c r="I43" s="20"/>
      <c r="L43" s="21"/>
      <c r="M43" s="21"/>
      <c r="N43" s="21"/>
      <c r="O43" s="21"/>
      <c r="P43" s="21"/>
      <c r="Q43" s="21"/>
      <c r="R43" s="21"/>
      <c r="S43" s="21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</row>
    <row r="44" spans="1:58" ht="15" customHeight="1">
      <c r="A44" s="22" t="s">
        <v>100</v>
      </c>
      <c r="B44" s="23" t="s">
        <v>101</v>
      </c>
      <c r="C44" s="48" t="s">
        <v>102</v>
      </c>
      <c r="D44" s="24" t="s">
        <v>47</v>
      </c>
      <c r="E44" s="9"/>
      <c r="F44" s="116"/>
      <c r="G44" s="117"/>
      <c r="H44" s="116"/>
      <c r="I44" s="118"/>
      <c r="J44" s="53">
        <v>40.700000000000003</v>
      </c>
      <c r="K44" s="26" t="s">
        <v>52</v>
      </c>
      <c r="L44" s="55"/>
      <c r="M44" s="56"/>
      <c r="N44" s="55"/>
      <c r="O44" s="56"/>
      <c r="P44" s="55"/>
      <c r="Q44" s="56"/>
      <c r="R44" s="55"/>
      <c r="S44" s="56"/>
      <c r="T44" s="53">
        <v>31.565999999999999</v>
      </c>
      <c r="U44" s="26" t="s">
        <v>52</v>
      </c>
      <c r="V44" s="53">
        <v>18.538</v>
      </c>
      <c r="W44" s="26" t="s">
        <v>52</v>
      </c>
      <c r="X44" s="53">
        <v>9.5239999999999991</v>
      </c>
      <c r="Y44" s="26" t="s">
        <v>52</v>
      </c>
      <c r="Z44" s="53">
        <v>44.045000000000002</v>
      </c>
      <c r="AA44" s="26" t="s">
        <v>52</v>
      </c>
      <c r="AB44" s="53">
        <v>3.0579999999999998</v>
      </c>
      <c r="AC44" s="37" t="s">
        <v>52</v>
      </c>
      <c r="AD44" s="53">
        <v>0</v>
      </c>
      <c r="AE44" s="37" t="s">
        <v>72</v>
      </c>
      <c r="AF44" s="53">
        <v>0</v>
      </c>
      <c r="AG44" s="37" t="s">
        <v>72</v>
      </c>
      <c r="AH44" s="53">
        <v>0</v>
      </c>
      <c r="AI44" s="37" t="s">
        <v>72</v>
      </c>
      <c r="AJ44" s="53">
        <v>8.0039999999999996</v>
      </c>
      <c r="AK44" s="37" t="s">
        <v>52</v>
      </c>
      <c r="AL44" s="53">
        <v>0</v>
      </c>
      <c r="AM44" s="37" t="s">
        <v>72</v>
      </c>
      <c r="AN44" s="53">
        <v>11.8</v>
      </c>
      <c r="AO44" s="26" t="s">
        <v>52</v>
      </c>
      <c r="AP44" s="53">
        <v>0</v>
      </c>
      <c r="AQ44" s="37" t="s">
        <v>72</v>
      </c>
      <c r="AR44" s="53">
        <v>0</v>
      </c>
      <c r="AS44" s="37" t="s">
        <v>72</v>
      </c>
      <c r="AT44" s="53">
        <v>0.9</v>
      </c>
      <c r="AU44" s="37" t="s">
        <v>52</v>
      </c>
      <c r="AV44" s="95"/>
      <c r="AW44" s="37"/>
      <c r="AX44" s="95"/>
      <c r="AY44" s="37"/>
      <c r="AZ44" s="95"/>
      <c r="BA44" s="37"/>
      <c r="BB44" s="95"/>
      <c r="BC44" s="37"/>
      <c r="BD44" s="54">
        <f t="shared" ref="BD44:BD54" si="0">F44+H44+J44+L44+N44+P44+R44+T44+V44+X44+Z44+AB44+AD44+AF44+AH44+AJ44+AL44+AN44+AP44+AR44+AT44+AV44+AX44+AZ44+BB44</f>
        <v>168.13499999999999</v>
      </c>
      <c r="BE44" s="26" t="s">
        <v>52</v>
      </c>
      <c r="BF44" s="99"/>
    </row>
    <row r="45" spans="1:58" ht="14.15" customHeight="1">
      <c r="A45" s="29" t="s">
        <v>103</v>
      </c>
      <c r="B45" s="30" t="s">
        <v>104</v>
      </c>
      <c r="C45" s="50" t="s">
        <v>102</v>
      </c>
      <c r="D45" s="32" t="s">
        <v>47</v>
      </c>
      <c r="E45" s="119"/>
      <c r="F45" s="120"/>
      <c r="G45" s="121"/>
      <c r="H45" s="120"/>
      <c r="I45" s="56"/>
      <c r="J45" s="53">
        <v>40.700000000000003</v>
      </c>
      <c r="K45" s="26" t="s">
        <v>52</v>
      </c>
      <c r="L45" s="55"/>
      <c r="M45" s="56"/>
      <c r="N45" s="55"/>
      <c r="O45" s="56"/>
      <c r="P45" s="55"/>
      <c r="Q45" s="56"/>
      <c r="R45" s="55"/>
      <c r="S45" s="56"/>
      <c r="T45" s="53">
        <v>31.565999999999999</v>
      </c>
      <c r="U45" s="26" t="s">
        <v>52</v>
      </c>
      <c r="V45" s="53">
        <v>18.538</v>
      </c>
      <c r="W45" s="26" t="s">
        <v>52</v>
      </c>
      <c r="X45" s="53">
        <v>9.5239999999999991</v>
      </c>
      <c r="Y45" s="26" t="s">
        <v>52</v>
      </c>
      <c r="Z45" s="53">
        <v>44.045000000000002</v>
      </c>
      <c r="AA45" s="26" t="s">
        <v>52</v>
      </c>
      <c r="AB45" s="53">
        <v>3.0579999999999998</v>
      </c>
      <c r="AC45" s="37" t="s">
        <v>52</v>
      </c>
      <c r="AD45" s="53">
        <v>0</v>
      </c>
      <c r="AE45" s="37" t="s">
        <v>72</v>
      </c>
      <c r="AF45" s="53">
        <v>0</v>
      </c>
      <c r="AG45" s="37" t="s">
        <v>72</v>
      </c>
      <c r="AH45" s="53">
        <v>0</v>
      </c>
      <c r="AI45" s="37" t="s">
        <v>72</v>
      </c>
      <c r="AJ45" s="53">
        <v>8.0039999999999996</v>
      </c>
      <c r="AK45" s="37" t="s">
        <v>52</v>
      </c>
      <c r="AL45" s="53">
        <v>0</v>
      </c>
      <c r="AM45" s="37" t="s">
        <v>72</v>
      </c>
      <c r="AN45" s="53">
        <v>11.8</v>
      </c>
      <c r="AO45" s="26" t="s">
        <v>52</v>
      </c>
      <c r="AP45" s="53">
        <v>0</v>
      </c>
      <c r="AQ45" s="37" t="s">
        <v>72</v>
      </c>
      <c r="AR45" s="53">
        <v>0</v>
      </c>
      <c r="AS45" s="37" t="s">
        <v>72</v>
      </c>
      <c r="AT45" s="53">
        <v>0.9</v>
      </c>
      <c r="AU45" s="37" t="s">
        <v>52</v>
      </c>
      <c r="AV45" s="122"/>
      <c r="AW45" s="123"/>
      <c r="AX45" s="122"/>
      <c r="AY45" s="123"/>
      <c r="AZ45" s="122"/>
      <c r="BA45" s="123"/>
      <c r="BB45" s="122"/>
      <c r="BC45" s="123"/>
      <c r="BD45" s="36">
        <f t="shared" si="0"/>
        <v>168.13499999999999</v>
      </c>
      <c r="BE45" s="26" t="s">
        <v>52</v>
      </c>
      <c r="BF45" s="99"/>
    </row>
    <row r="46" spans="1:58" ht="14.15" customHeight="1">
      <c r="A46" s="29" t="s">
        <v>105</v>
      </c>
      <c r="B46" s="30" t="s">
        <v>106</v>
      </c>
      <c r="C46" s="50" t="s">
        <v>107</v>
      </c>
      <c r="D46" s="32" t="s">
        <v>26</v>
      </c>
      <c r="E46" s="124"/>
      <c r="F46" s="120"/>
      <c r="G46" s="121"/>
      <c r="H46" s="120"/>
      <c r="I46" s="56"/>
      <c r="J46" s="57">
        <v>16</v>
      </c>
      <c r="K46" s="26" t="s">
        <v>49</v>
      </c>
      <c r="L46" s="55"/>
      <c r="M46" s="56"/>
      <c r="N46" s="55"/>
      <c r="O46" s="56"/>
      <c r="P46" s="55"/>
      <c r="Q46" s="56"/>
      <c r="R46" s="55"/>
      <c r="S46" s="56"/>
      <c r="T46" s="57">
        <v>7</v>
      </c>
      <c r="U46" s="26" t="s">
        <v>49</v>
      </c>
      <c r="V46" s="57">
        <v>12</v>
      </c>
      <c r="W46" s="26" t="s">
        <v>49</v>
      </c>
      <c r="X46" s="57">
        <v>10</v>
      </c>
      <c r="Y46" s="26" t="s">
        <v>49</v>
      </c>
      <c r="Z46" s="57">
        <v>7</v>
      </c>
      <c r="AA46" s="26" t="s">
        <v>49</v>
      </c>
      <c r="AB46" s="57">
        <v>2</v>
      </c>
      <c r="AC46" s="37" t="s">
        <v>49</v>
      </c>
      <c r="AD46" s="57">
        <v>0</v>
      </c>
      <c r="AE46" s="37" t="s">
        <v>72</v>
      </c>
      <c r="AF46" s="57">
        <v>0</v>
      </c>
      <c r="AG46" s="37" t="s">
        <v>72</v>
      </c>
      <c r="AH46" s="57">
        <v>1</v>
      </c>
      <c r="AI46" s="37" t="s">
        <v>49</v>
      </c>
      <c r="AJ46" s="57">
        <v>8</v>
      </c>
      <c r="AK46" s="37" t="s">
        <v>49</v>
      </c>
      <c r="AL46" s="57">
        <v>0</v>
      </c>
      <c r="AM46" s="37" t="s">
        <v>72</v>
      </c>
      <c r="AN46" s="57">
        <v>1</v>
      </c>
      <c r="AO46" s="26" t="s">
        <v>49</v>
      </c>
      <c r="AP46" s="57">
        <v>0</v>
      </c>
      <c r="AQ46" s="37" t="s">
        <v>72</v>
      </c>
      <c r="AR46" s="57">
        <v>0</v>
      </c>
      <c r="AS46" s="37" t="s">
        <v>72</v>
      </c>
      <c r="AT46" s="57">
        <v>0</v>
      </c>
      <c r="AU46" s="37" t="s">
        <v>72</v>
      </c>
      <c r="AV46" s="95"/>
      <c r="AW46" s="37"/>
      <c r="AX46" s="95"/>
      <c r="AY46" s="37"/>
      <c r="AZ46" s="95"/>
      <c r="BA46" s="37"/>
      <c r="BB46" s="95"/>
      <c r="BC46" s="37"/>
      <c r="BD46" s="58">
        <f t="shared" si="0"/>
        <v>64</v>
      </c>
      <c r="BE46" s="26" t="s">
        <v>49</v>
      </c>
      <c r="BF46" s="99"/>
    </row>
    <row r="47" spans="1:58" ht="14.15" customHeight="1">
      <c r="A47" s="29" t="s">
        <v>108</v>
      </c>
      <c r="B47" s="30" t="s">
        <v>109</v>
      </c>
      <c r="C47" s="50" t="s">
        <v>110</v>
      </c>
      <c r="D47" s="32" t="s">
        <v>26</v>
      </c>
      <c r="E47" s="124"/>
      <c r="F47" s="120"/>
      <c r="G47" s="121"/>
      <c r="H47" s="120"/>
      <c r="I47" s="56"/>
      <c r="J47" s="59">
        <v>2480129</v>
      </c>
      <c r="K47" s="26" t="s">
        <v>52</v>
      </c>
      <c r="L47" s="55"/>
      <c r="M47" s="56"/>
      <c r="N47" s="55"/>
      <c r="O47" s="56"/>
      <c r="P47" s="55"/>
      <c r="Q47" s="56"/>
      <c r="R47" s="55"/>
      <c r="S47" s="56"/>
      <c r="T47" s="59">
        <v>236563</v>
      </c>
      <c r="U47" s="26" t="s">
        <v>52</v>
      </c>
      <c r="V47" s="59">
        <v>44240</v>
      </c>
      <c r="W47" s="26" t="s">
        <v>52</v>
      </c>
      <c r="X47" s="59">
        <v>239242</v>
      </c>
      <c r="Y47" s="26" t="s">
        <v>52</v>
      </c>
      <c r="Z47" s="59">
        <v>238723</v>
      </c>
      <c r="AA47" s="26" t="s">
        <v>52</v>
      </c>
      <c r="AB47" s="59">
        <v>27043</v>
      </c>
      <c r="AC47" s="37" t="s">
        <v>52</v>
      </c>
      <c r="AD47" s="59">
        <v>0</v>
      </c>
      <c r="AE47" s="37" t="s">
        <v>72</v>
      </c>
      <c r="AF47" s="59">
        <v>0</v>
      </c>
      <c r="AG47" s="37" t="s">
        <v>72</v>
      </c>
      <c r="AH47" s="59">
        <v>3888</v>
      </c>
      <c r="AI47" s="37" t="s">
        <v>52</v>
      </c>
      <c r="AJ47" s="59">
        <v>503453</v>
      </c>
      <c r="AK47" s="37" t="s">
        <v>52</v>
      </c>
      <c r="AL47" s="59">
        <v>0</v>
      </c>
      <c r="AM47" s="37" t="s">
        <v>72</v>
      </c>
      <c r="AN47" s="59">
        <v>10320</v>
      </c>
      <c r="AO47" s="26" t="s">
        <v>52</v>
      </c>
      <c r="AP47" s="59">
        <v>0</v>
      </c>
      <c r="AQ47" s="37" t="s">
        <v>72</v>
      </c>
      <c r="AR47" s="59">
        <v>0</v>
      </c>
      <c r="AS47" s="37" t="s">
        <v>72</v>
      </c>
      <c r="AT47" s="59">
        <v>0</v>
      </c>
      <c r="AU47" s="37" t="s">
        <v>72</v>
      </c>
      <c r="AV47" s="95"/>
      <c r="AW47" s="37"/>
      <c r="AX47" s="95"/>
      <c r="AY47" s="37"/>
      <c r="AZ47" s="95"/>
      <c r="BA47" s="37"/>
      <c r="BB47" s="95"/>
      <c r="BC47" s="37"/>
      <c r="BD47" s="58">
        <f t="shared" si="0"/>
        <v>3783601</v>
      </c>
      <c r="BE47" s="26" t="s">
        <v>52</v>
      </c>
      <c r="BF47" s="99"/>
    </row>
    <row r="48" spans="1:58" ht="14.15" customHeight="1">
      <c r="A48" s="29" t="s">
        <v>111</v>
      </c>
      <c r="B48" s="30" t="s">
        <v>112</v>
      </c>
      <c r="C48" s="50" t="s">
        <v>113</v>
      </c>
      <c r="D48" s="32" t="s">
        <v>26</v>
      </c>
      <c r="E48" s="124"/>
      <c r="F48" s="120"/>
      <c r="G48" s="121"/>
      <c r="H48" s="120"/>
      <c r="I48" s="56"/>
      <c r="J48" s="59">
        <v>6623</v>
      </c>
      <c r="K48" s="26" t="s">
        <v>52</v>
      </c>
      <c r="L48" s="55"/>
      <c r="M48" s="56"/>
      <c r="N48" s="55"/>
      <c r="O48" s="56"/>
      <c r="P48" s="55"/>
      <c r="Q48" s="56"/>
      <c r="R48" s="55"/>
      <c r="S48" s="56"/>
      <c r="T48" s="59">
        <v>325</v>
      </c>
      <c r="U48" s="26" t="s">
        <v>52</v>
      </c>
      <c r="V48" s="59">
        <v>525</v>
      </c>
      <c r="W48" s="26" t="s">
        <v>52</v>
      </c>
      <c r="X48" s="59">
        <v>625</v>
      </c>
      <c r="Y48" s="26" t="s">
        <v>52</v>
      </c>
      <c r="Z48" s="59">
        <v>713</v>
      </c>
      <c r="AA48" s="26" t="s">
        <v>52</v>
      </c>
      <c r="AB48" s="59">
        <v>26</v>
      </c>
      <c r="AC48" s="37" t="s">
        <v>52</v>
      </c>
      <c r="AD48" s="59">
        <v>0</v>
      </c>
      <c r="AE48" s="37" t="s">
        <v>72</v>
      </c>
      <c r="AF48" s="59">
        <v>0</v>
      </c>
      <c r="AG48" s="37" t="s">
        <v>72</v>
      </c>
      <c r="AH48" s="59">
        <v>0</v>
      </c>
      <c r="AI48" s="37" t="s">
        <v>72</v>
      </c>
      <c r="AJ48" s="59">
        <v>134</v>
      </c>
      <c r="AK48" s="37" t="s">
        <v>52</v>
      </c>
      <c r="AL48" s="59">
        <v>0</v>
      </c>
      <c r="AM48" s="37" t="s">
        <v>72</v>
      </c>
      <c r="AN48" s="59">
        <v>660</v>
      </c>
      <c r="AO48" s="26" t="s">
        <v>52</v>
      </c>
      <c r="AP48" s="59">
        <v>0</v>
      </c>
      <c r="AQ48" s="37" t="s">
        <v>72</v>
      </c>
      <c r="AR48" s="59">
        <v>0</v>
      </c>
      <c r="AS48" s="37" t="s">
        <v>72</v>
      </c>
      <c r="AT48" s="59">
        <v>0</v>
      </c>
      <c r="AU48" s="37" t="s">
        <v>72</v>
      </c>
      <c r="AV48" s="95"/>
      <c r="AW48" s="37"/>
      <c r="AX48" s="95"/>
      <c r="AY48" s="37"/>
      <c r="AZ48" s="95"/>
      <c r="BA48" s="37"/>
      <c r="BB48" s="95"/>
      <c r="BC48" s="37"/>
      <c r="BD48" s="58">
        <f t="shared" si="0"/>
        <v>9631</v>
      </c>
      <c r="BE48" s="26" t="s">
        <v>52</v>
      </c>
      <c r="BF48" s="99"/>
    </row>
    <row r="49" spans="1:58" ht="14.15" customHeight="1">
      <c r="A49" s="29" t="s">
        <v>114</v>
      </c>
      <c r="B49" s="30" t="s">
        <v>115</v>
      </c>
      <c r="C49" s="50" t="s">
        <v>107</v>
      </c>
      <c r="D49" s="32" t="s">
        <v>26</v>
      </c>
      <c r="E49" s="124"/>
      <c r="F49" s="120"/>
      <c r="G49" s="121"/>
      <c r="H49" s="120"/>
      <c r="I49" s="56"/>
      <c r="J49" s="57">
        <v>7</v>
      </c>
      <c r="K49" s="26" t="s">
        <v>49</v>
      </c>
      <c r="L49" s="55"/>
      <c r="M49" s="56"/>
      <c r="N49" s="55"/>
      <c r="O49" s="56"/>
      <c r="P49" s="55"/>
      <c r="Q49" s="56"/>
      <c r="R49" s="55"/>
      <c r="S49" s="56"/>
      <c r="T49" s="57">
        <v>4</v>
      </c>
      <c r="U49" s="26" t="s">
        <v>49</v>
      </c>
      <c r="V49" s="57">
        <v>8</v>
      </c>
      <c r="W49" s="26" t="s">
        <v>49</v>
      </c>
      <c r="X49" s="57">
        <v>7</v>
      </c>
      <c r="Y49" s="26" t="s">
        <v>49</v>
      </c>
      <c r="Z49" s="57">
        <v>6</v>
      </c>
      <c r="AA49" s="26" t="s">
        <v>49</v>
      </c>
      <c r="AB49" s="57">
        <v>1</v>
      </c>
      <c r="AC49" s="37" t="s">
        <v>49</v>
      </c>
      <c r="AD49" s="57">
        <v>0</v>
      </c>
      <c r="AE49" s="37" t="s">
        <v>72</v>
      </c>
      <c r="AF49" s="57">
        <v>0</v>
      </c>
      <c r="AG49" s="37" t="s">
        <v>72</v>
      </c>
      <c r="AH49" s="57">
        <v>0</v>
      </c>
      <c r="AI49" s="37" t="s">
        <v>72</v>
      </c>
      <c r="AJ49" s="57">
        <v>1</v>
      </c>
      <c r="AK49" s="37" t="s">
        <v>49</v>
      </c>
      <c r="AL49" s="57">
        <v>0</v>
      </c>
      <c r="AM49" s="37" t="s">
        <v>72</v>
      </c>
      <c r="AN49" s="57">
        <v>0</v>
      </c>
      <c r="AO49" s="26" t="s">
        <v>72</v>
      </c>
      <c r="AP49" s="57">
        <v>0</v>
      </c>
      <c r="AQ49" s="37" t="s">
        <v>72</v>
      </c>
      <c r="AR49" s="57">
        <v>0</v>
      </c>
      <c r="AS49" s="37" t="s">
        <v>72</v>
      </c>
      <c r="AT49" s="57">
        <v>0</v>
      </c>
      <c r="AU49" s="37" t="s">
        <v>72</v>
      </c>
      <c r="AV49" s="95"/>
      <c r="AW49" s="37"/>
      <c r="AX49" s="95"/>
      <c r="AY49" s="37"/>
      <c r="AZ49" s="95"/>
      <c r="BA49" s="37"/>
      <c r="BB49" s="95"/>
      <c r="BC49" s="37"/>
      <c r="BD49" s="58">
        <f t="shared" si="0"/>
        <v>34</v>
      </c>
      <c r="BE49" s="26" t="s">
        <v>49</v>
      </c>
      <c r="BF49" s="99"/>
    </row>
    <row r="50" spans="1:58" ht="14.15" customHeight="1">
      <c r="A50" s="29" t="s">
        <v>116</v>
      </c>
      <c r="B50" s="30" t="s">
        <v>117</v>
      </c>
      <c r="C50" s="50" t="s">
        <v>110</v>
      </c>
      <c r="D50" s="32" t="s">
        <v>26</v>
      </c>
      <c r="E50" s="124"/>
      <c r="F50" s="120"/>
      <c r="G50" s="121"/>
      <c r="H50" s="120"/>
      <c r="I50" s="56"/>
      <c r="J50" s="59">
        <v>209002</v>
      </c>
      <c r="K50" s="26" t="s">
        <v>52</v>
      </c>
      <c r="L50" s="55"/>
      <c r="M50" s="56"/>
      <c r="N50" s="55"/>
      <c r="O50" s="56"/>
      <c r="P50" s="55"/>
      <c r="Q50" s="56"/>
      <c r="R50" s="55"/>
      <c r="S50" s="56"/>
      <c r="T50" s="59">
        <v>65232</v>
      </c>
      <c r="U50" s="26" t="s">
        <v>52</v>
      </c>
      <c r="V50" s="59">
        <v>23599</v>
      </c>
      <c r="W50" s="26" t="s">
        <v>52</v>
      </c>
      <c r="X50" s="59">
        <v>115949</v>
      </c>
      <c r="Y50" s="26" t="s">
        <v>52</v>
      </c>
      <c r="Z50" s="59">
        <v>116035</v>
      </c>
      <c r="AA50" s="26" t="s">
        <v>52</v>
      </c>
      <c r="AB50" s="59">
        <v>10109</v>
      </c>
      <c r="AC50" s="37" t="s">
        <v>52</v>
      </c>
      <c r="AD50" s="59">
        <v>0</v>
      </c>
      <c r="AE50" s="37" t="s">
        <v>72</v>
      </c>
      <c r="AF50" s="59">
        <v>0</v>
      </c>
      <c r="AG50" s="37" t="s">
        <v>72</v>
      </c>
      <c r="AH50" s="59">
        <v>0</v>
      </c>
      <c r="AI50" s="37" t="s">
        <v>72</v>
      </c>
      <c r="AJ50" s="59">
        <v>23328</v>
      </c>
      <c r="AK50" s="37" t="s">
        <v>52</v>
      </c>
      <c r="AL50" s="59">
        <v>0</v>
      </c>
      <c r="AM50" s="37" t="s">
        <v>72</v>
      </c>
      <c r="AN50" s="59">
        <v>0</v>
      </c>
      <c r="AO50" s="26" t="s">
        <v>72</v>
      </c>
      <c r="AP50" s="59">
        <v>0</v>
      </c>
      <c r="AQ50" s="37" t="s">
        <v>72</v>
      </c>
      <c r="AR50" s="59">
        <v>0</v>
      </c>
      <c r="AS50" s="37" t="s">
        <v>72</v>
      </c>
      <c r="AT50" s="59">
        <v>0</v>
      </c>
      <c r="AU50" s="37" t="s">
        <v>72</v>
      </c>
      <c r="AV50" s="95"/>
      <c r="AW50" s="37"/>
      <c r="AX50" s="95"/>
      <c r="AY50" s="37"/>
      <c r="AZ50" s="95"/>
      <c r="BA50" s="37"/>
      <c r="BB50" s="95"/>
      <c r="BC50" s="37"/>
      <c r="BD50" s="58">
        <f t="shared" si="0"/>
        <v>563254</v>
      </c>
      <c r="BE50" s="26" t="s">
        <v>52</v>
      </c>
      <c r="BF50" s="99"/>
    </row>
    <row r="51" spans="1:58" ht="14.15" customHeight="1">
      <c r="A51" s="29" t="s">
        <v>118</v>
      </c>
      <c r="B51" s="30" t="s">
        <v>119</v>
      </c>
      <c r="C51" s="50" t="s">
        <v>107</v>
      </c>
      <c r="D51" s="32" t="s">
        <v>26</v>
      </c>
      <c r="E51" s="124"/>
      <c r="F51" s="120"/>
      <c r="G51" s="121"/>
      <c r="H51" s="120"/>
      <c r="I51" s="56"/>
      <c r="J51" s="57">
        <v>6</v>
      </c>
      <c r="K51" s="26" t="s">
        <v>49</v>
      </c>
      <c r="L51" s="55"/>
      <c r="M51" s="56"/>
      <c r="N51" s="55"/>
      <c r="O51" s="56"/>
      <c r="P51" s="55"/>
      <c r="Q51" s="56"/>
      <c r="R51" s="55"/>
      <c r="S51" s="56"/>
      <c r="T51" s="57">
        <v>1</v>
      </c>
      <c r="U51" s="26" t="s">
        <v>49</v>
      </c>
      <c r="V51" s="57">
        <v>1</v>
      </c>
      <c r="W51" s="26" t="s">
        <v>49</v>
      </c>
      <c r="X51" s="57">
        <v>1</v>
      </c>
      <c r="Y51" s="26" t="s">
        <v>49</v>
      </c>
      <c r="Z51" s="57">
        <v>0</v>
      </c>
      <c r="AA51" s="26" t="s">
        <v>72</v>
      </c>
      <c r="AB51" s="57">
        <v>0</v>
      </c>
      <c r="AC51" s="37" t="s">
        <v>72</v>
      </c>
      <c r="AD51" s="57">
        <v>0</v>
      </c>
      <c r="AE51" s="37" t="s">
        <v>72</v>
      </c>
      <c r="AF51" s="57">
        <v>0</v>
      </c>
      <c r="AG51" s="37" t="s">
        <v>72</v>
      </c>
      <c r="AH51" s="57">
        <v>0</v>
      </c>
      <c r="AI51" s="37" t="s">
        <v>72</v>
      </c>
      <c r="AJ51" s="57">
        <v>2</v>
      </c>
      <c r="AK51" s="37" t="s">
        <v>49</v>
      </c>
      <c r="AL51" s="57">
        <v>0</v>
      </c>
      <c r="AM51" s="37" t="s">
        <v>72</v>
      </c>
      <c r="AN51" s="57">
        <v>0</v>
      </c>
      <c r="AO51" s="26" t="s">
        <v>72</v>
      </c>
      <c r="AP51" s="57">
        <v>0</v>
      </c>
      <c r="AQ51" s="37" t="s">
        <v>72</v>
      </c>
      <c r="AR51" s="57">
        <v>0</v>
      </c>
      <c r="AS51" s="37" t="s">
        <v>72</v>
      </c>
      <c r="AT51" s="57">
        <v>0</v>
      </c>
      <c r="AU51" s="37" t="s">
        <v>72</v>
      </c>
      <c r="AV51" s="95"/>
      <c r="AW51" s="37"/>
      <c r="AX51" s="95"/>
      <c r="AY51" s="37"/>
      <c r="AZ51" s="95"/>
      <c r="BA51" s="37"/>
      <c r="BB51" s="95"/>
      <c r="BC51" s="37"/>
      <c r="BD51" s="58">
        <f t="shared" si="0"/>
        <v>11</v>
      </c>
      <c r="BE51" s="26" t="s">
        <v>49</v>
      </c>
      <c r="BF51" s="99"/>
    </row>
    <row r="52" spans="1:58" ht="14.15" customHeight="1">
      <c r="A52" s="29" t="s">
        <v>120</v>
      </c>
      <c r="B52" s="30" t="s">
        <v>121</v>
      </c>
      <c r="C52" s="50" t="s">
        <v>110</v>
      </c>
      <c r="D52" s="32" t="s">
        <v>26</v>
      </c>
      <c r="E52" s="124"/>
      <c r="F52" s="120"/>
      <c r="G52" s="121"/>
      <c r="H52" s="120"/>
      <c r="I52" s="56"/>
      <c r="J52" s="59">
        <v>2105741</v>
      </c>
      <c r="K52" s="26" t="s">
        <v>52</v>
      </c>
      <c r="L52" s="55"/>
      <c r="M52" s="56"/>
      <c r="N52" s="55"/>
      <c r="O52" s="56"/>
      <c r="P52" s="55"/>
      <c r="Q52" s="56"/>
      <c r="R52" s="55"/>
      <c r="S52" s="56"/>
      <c r="T52" s="59">
        <v>142560</v>
      </c>
      <c r="U52" s="26" t="s">
        <v>52</v>
      </c>
      <c r="V52" s="59">
        <v>6394</v>
      </c>
      <c r="W52" s="26" t="s">
        <v>52</v>
      </c>
      <c r="X52" s="59">
        <v>56419</v>
      </c>
      <c r="Y52" s="26" t="s">
        <v>52</v>
      </c>
      <c r="Z52" s="59">
        <v>0</v>
      </c>
      <c r="AA52" s="26" t="s">
        <v>72</v>
      </c>
      <c r="AB52" s="59">
        <v>0</v>
      </c>
      <c r="AC52" s="37" t="s">
        <v>72</v>
      </c>
      <c r="AD52" s="59">
        <v>0</v>
      </c>
      <c r="AE52" s="37" t="s">
        <v>72</v>
      </c>
      <c r="AF52" s="59">
        <v>0</v>
      </c>
      <c r="AG52" s="37" t="s">
        <v>72</v>
      </c>
      <c r="AH52" s="59">
        <v>0</v>
      </c>
      <c r="AI52" s="37" t="s">
        <v>72</v>
      </c>
      <c r="AJ52" s="59">
        <v>94176</v>
      </c>
      <c r="AK52" s="37" t="s">
        <v>52</v>
      </c>
      <c r="AL52" s="59">
        <v>0</v>
      </c>
      <c r="AM52" s="37" t="s">
        <v>72</v>
      </c>
      <c r="AN52" s="59">
        <v>0</v>
      </c>
      <c r="AO52" s="26" t="s">
        <v>72</v>
      </c>
      <c r="AP52" s="59">
        <v>0</v>
      </c>
      <c r="AQ52" s="37" t="s">
        <v>72</v>
      </c>
      <c r="AR52" s="59">
        <v>0</v>
      </c>
      <c r="AS52" s="37" t="s">
        <v>72</v>
      </c>
      <c r="AT52" s="59">
        <v>0</v>
      </c>
      <c r="AU52" s="37" t="s">
        <v>72</v>
      </c>
      <c r="AV52" s="95"/>
      <c r="AW52" s="37"/>
      <c r="AX52" s="95"/>
      <c r="AY52" s="37"/>
      <c r="AZ52" s="95"/>
      <c r="BA52" s="37"/>
      <c r="BB52" s="95"/>
      <c r="BC52" s="37"/>
      <c r="BD52" s="58">
        <f t="shared" si="0"/>
        <v>2405290</v>
      </c>
      <c r="BE52" s="26" t="s">
        <v>52</v>
      </c>
      <c r="BF52" s="99"/>
    </row>
    <row r="53" spans="1:58" ht="14.15" customHeight="1">
      <c r="A53" s="29" t="s">
        <v>122</v>
      </c>
      <c r="B53" s="30" t="s">
        <v>123</v>
      </c>
      <c r="C53" s="50" t="s">
        <v>107</v>
      </c>
      <c r="D53" s="32" t="s">
        <v>26</v>
      </c>
      <c r="E53" s="124"/>
      <c r="F53" s="120"/>
      <c r="G53" s="121"/>
      <c r="H53" s="120"/>
      <c r="I53" s="56"/>
      <c r="J53" s="57">
        <v>9</v>
      </c>
      <c r="K53" s="26" t="s">
        <v>49</v>
      </c>
      <c r="L53" s="55"/>
      <c r="M53" s="56"/>
      <c r="N53" s="55"/>
      <c r="O53" s="56"/>
      <c r="P53" s="55"/>
      <c r="Q53" s="56"/>
      <c r="R53" s="55"/>
      <c r="S53" s="56"/>
      <c r="T53" s="57">
        <v>4</v>
      </c>
      <c r="U53" s="26" t="s">
        <v>49</v>
      </c>
      <c r="V53" s="57">
        <v>10</v>
      </c>
      <c r="W53" s="26" t="s">
        <v>49</v>
      </c>
      <c r="X53" s="57">
        <v>8</v>
      </c>
      <c r="Y53" s="26" t="s">
        <v>49</v>
      </c>
      <c r="Z53" s="57">
        <v>9</v>
      </c>
      <c r="AA53" s="26" t="s">
        <v>49</v>
      </c>
      <c r="AB53" s="57">
        <v>1</v>
      </c>
      <c r="AC53" s="37" t="s">
        <v>49</v>
      </c>
      <c r="AD53" s="57">
        <v>0</v>
      </c>
      <c r="AE53" s="37" t="s">
        <v>72</v>
      </c>
      <c r="AF53" s="57">
        <v>0</v>
      </c>
      <c r="AG53" s="37" t="s">
        <v>72</v>
      </c>
      <c r="AH53" s="57">
        <v>0</v>
      </c>
      <c r="AI53" s="37" t="s">
        <v>72</v>
      </c>
      <c r="AJ53" s="57">
        <v>5</v>
      </c>
      <c r="AK53" s="37" t="s">
        <v>49</v>
      </c>
      <c r="AL53" s="57">
        <v>0</v>
      </c>
      <c r="AM53" s="37" t="s">
        <v>72</v>
      </c>
      <c r="AN53" s="57">
        <v>0</v>
      </c>
      <c r="AO53" s="26" t="s">
        <v>72</v>
      </c>
      <c r="AP53" s="57">
        <v>0</v>
      </c>
      <c r="AQ53" s="37" t="s">
        <v>72</v>
      </c>
      <c r="AR53" s="57">
        <v>0</v>
      </c>
      <c r="AS53" s="37" t="s">
        <v>72</v>
      </c>
      <c r="AT53" s="57">
        <v>0</v>
      </c>
      <c r="AU53" s="37" t="s">
        <v>72</v>
      </c>
      <c r="AV53" s="95"/>
      <c r="AW53" s="37"/>
      <c r="AX53" s="95"/>
      <c r="AY53" s="37"/>
      <c r="AZ53" s="95"/>
      <c r="BA53" s="37"/>
      <c r="BB53" s="95"/>
      <c r="BC53" s="37"/>
      <c r="BD53" s="58">
        <f t="shared" si="0"/>
        <v>46</v>
      </c>
      <c r="BE53" s="26" t="s">
        <v>49</v>
      </c>
      <c r="BF53" s="99"/>
    </row>
    <row r="54" spans="1:58" ht="15" customHeight="1">
      <c r="A54" s="38" t="s">
        <v>124</v>
      </c>
      <c r="B54" s="39" t="s">
        <v>125</v>
      </c>
      <c r="C54" s="51" t="s">
        <v>107</v>
      </c>
      <c r="D54" s="41" t="s">
        <v>26</v>
      </c>
      <c r="E54" s="124"/>
      <c r="F54" s="125"/>
      <c r="G54" s="126"/>
      <c r="H54" s="125"/>
      <c r="I54" s="127"/>
      <c r="J54" s="57">
        <v>9</v>
      </c>
      <c r="K54" s="26" t="s">
        <v>49</v>
      </c>
      <c r="L54" s="55"/>
      <c r="M54" s="56"/>
      <c r="N54" s="55"/>
      <c r="O54" s="56"/>
      <c r="P54" s="55"/>
      <c r="Q54" s="56"/>
      <c r="R54" s="55"/>
      <c r="S54" s="56"/>
      <c r="T54" s="57">
        <v>4</v>
      </c>
      <c r="U54" s="26" t="s">
        <v>49</v>
      </c>
      <c r="V54" s="57">
        <v>10</v>
      </c>
      <c r="W54" s="26" t="s">
        <v>49</v>
      </c>
      <c r="X54" s="57">
        <v>8</v>
      </c>
      <c r="Y54" s="26" t="s">
        <v>49</v>
      </c>
      <c r="Z54" s="57">
        <v>9</v>
      </c>
      <c r="AA54" s="26" t="s">
        <v>49</v>
      </c>
      <c r="AB54" s="57">
        <v>1</v>
      </c>
      <c r="AC54" s="37" t="s">
        <v>49</v>
      </c>
      <c r="AD54" s="57">
        <v>0</v>
      </c>
      <c r="AE54" s="37" t="s">
        <v>72</v>
      </c>
      <c r="AF54" s="57">
        <v>0</v>
      </c>
      <c r="AG54" s="37" t="s">
        <v>72</v>
      </c>
      <c r="AH54" s="57">
        <v>0</v>
      </c>
      <c r="AI54" s="37" t="s">
        <v>72</v>
      </c>
      <c r="AJ54" s="57">
        <v>5</v>
      </c>
      <c r="AK54" s="37" t="s">
        <v>49</v>
      </c>
      <c r="AL54" s="57">
        <v>0</v>
      </c>
      <c r="AM54" s="37" t="s">
        <v>72</v>
      </c>
      <c r="AN54" s="57">
        <v>0</v>
      </c>
      <c r="AO54" s="26" t="s">
        <v>72</v>
      </c>
      <c r="AP54" s="57">
        <v>0</v>
      </c>
      <c r="AQ54" s="37" t="s">
        <v>72</v>
      </c>
      <c r="AR54" s="57">
        <v>0</v>
      </c>
      <c r="AS54" s="37" t="s">
        <v>72</v>
      </c>
      <c r="AT54" s="57">
        <v>0</v>
      </c>
      <c r="AU54" s="37" t="s">
        <v>72</v>
      </c>
      <c r="AV54" s="95"/>
      <c r="AW54" s="37"/>
      <c r="AX54" s="95"/>
      <c r="AY54" s="37"/>
      <c r="AZ54" s="95"/>
      <c r="BA54" s="37"/>
      <c r="BB54" s="95"/>
      <c r="BC54" s="37"/>
      <c r="BD54" s="60">
        <f t="shared" si="0"/>
        <v>46</v>
      </c>
      <c r="BE54" s="26" t="s">
        <v>49</v>
      </c>
      <c r="BF54" s="99"/>
    </row>
    <row r="55" spans="1:58" ht="15.75" customHeight="1">
      <c r="A55" s="42"/>
      <c r="B55" s="77"/>
      <c r="C55" s="42"/>
      <c r="D55" s="42"/>
      <c r="F55" s="107"/>
      <c r="G55" s="107"/>
      <c r="H55" s="107"/>
      <c r="I55" s="107"/>
      <c r="J55" s="44"/>
      <c r="K55" s="44"/>
      <c r="L55" s="109"/>
      <c r="M55" s="109"/>
      <c r="N55" s="109"/>
      <c r="O55" s="109"/>
      <c r="P55" s="109"/>
      <c r="Q55" s="109"/>
      <c r="R55" s="109"/>
      <c r="S55" s="109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128"/>
      <c r="BE55" s="44"/>
    </row>
    <row r="56" spans="1:58" ht="20.9" customHeight="1">
      <c r="A56" s="85"/>
      <c r="B56" s="19" t="s">
        <v>126</v>
      </c>
      <c r="C56" s="45" t="s">
        <v>55</v>
      </c>
      <c r="D56" s="86"/>
      <c r="E56" s="129"/>
      <c r="F56" s="20"/>
      <c r="G56" s="20"/>
      <c r="H56" s="20"/>
      <c r="I56" s="20"/>
      <c r="L56" s="21"/>
      <c r="M56" s="21"/>
      <c r="N56" s="21"/>
      <c r="O56" s="21"/>
      <c r="P56" s="21"/>
      <c r="Q56" s="21"/>
      <c r="R56" s="21"/>
      <c r="S56" s="21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</row>
    <row r="57" spans="1:58" ht="14.15" customHeight="1">
      <c r="A57" s="22" t="s">
        <v>127</v>
      </c>
      <c r="B57" s="23" t="s">
        <v>128</v>
      </c>
      <c r="C57" s="48" t="s">
        <v>129</v>
      </c>
      <c r="D57" s="24" t="s">
        <v>47</v>
      </c>
      <c r="E57" s="124"/>
      <c r="F57" s="130"/>
      <c r="G57" s="131"/>
      <c r="H57" s="130"/>
      <c r="I57" s="132"/>
      <c r="J57" s="61">
        <v>0</v>
      </c>
      <c r="K57" s="26" t="s">
        <v>72</v>
      </c>
      <c r="L57" s="133"/>
      <c r="M57" s="133"/>
      <c r="N57" s="133"/>
      <c r="O57" s="133"/>
      <c r="P57" s="133"/>
      <c r="Q57" s="133"/>
      <c r="R57" s="133"/>
      <c r="S57" s="133"/>
      <c r="T57" s="61">
        <v>0</v>
      </c>
      <c r="U57" s="26" t="s">
        <v>72</v>
      </c>
      <c r="V57" s="61">
        <v>0</v>
      </c>
      <c r="W57" s="26" t="s">
        <v>72</v>
      </c>
      <c r="X57" s="61">
        <v>0</v>
      </c>
      <c r="Y57" s="26" t="s">
        <v>72</v>
      </c>
      <c r="Z57" s="61">
        <v>0</v>
      </c>
      <c r="AA57" s="26" t="s">
        <v>72</v>
      </c>
      <c r="AB57" s="61">
        <v>0</v>
      </c>
      <c r="AC57" s="37" t="s">
        <v>72</v>
      </c>
      <c r="AD57" s="61">
        <v>0</v>
      </c>
      <c r="AE57" s="37" t="s">
        <v>72</v>
      </c>
      <c r="AF57" s="61">
        <v>0</v>
      </c>
      <c r="AG57" s="37" t="s">
        <v>72</v>
      </c>
      <c r="AH57" s="61">
        <v>0</v>
      </c>
      <c r="AI57" s="37" t="s">
        <v>72</v>
      </c>
      <c r="AJ57" s="61">
        <v>0</v>
      </c>
      <c r="AK57" s="37" t="s">
        <v>72</v>
      </c>
      <c r="AL57" s="61">
        <v>0</v>
      </c>
      <c r="AM57" s="37" t="s">
        <v>72</v>
      </c>
      <c r="AN57" s="61">
        <v>0</v>
      </c>
      <c r="AO57" s="26" t="s">
        <v>72</v>
      </c>
      <c r="AP57" s="61">
        <v>0</v>
      </c>
      <c r="AQ57" s="37" t="s">
        <v>72</v>
      </c>
      <c r="AR57" s="61">
        <v>0</v>
      </c>
      <c r="AS57" s="37" t="s">
        <v>72</v>
      </c>
      <c r="AT57" s="61">
        <v>0</v>
      </c>
      <c r="AU57" s="37" t="s">
        <v>72</v>
      </c>
      <c r="AV57" s="95"/>
      <c r="AW57" s="37"/>
      <c r="AX57" s="95"/>
      <c r="AY57" s="37"/>
      <c r="AZ57" s="95"/>
      <c r="BA57" s="37"/>
      <c r="BB57" s="95"/>
      <c r="BC57" s="37"/>
      <c r="BD57" s="62">
        <f t="shared" ref="BD57:BD64" si="1">F57+H57+J57+L57+N57+P57+R57+T57+V57+X57+Z57+AB57+AD57+AF57+AH57+AJ57+AL57+AN57+AP57+AR57+AT57+AV57+AX57+AZ57+BB57</f>
        <v>0</v>
      </c>
      <c r="BE57" s="26" t="s">
        <v>72</v>
      </c>
      <c r="BF57" s="99"/>
    </row>
    <row r="58" spans="1:58" ht="14.15" customHeight="1">
      <c r="A58" s="29" t="s">
        <v>130</v>
      </c>
      <c r="B58" s="30" t="s">
        <v>131</v>
      </c>
      <c r="C58" s="50" t="s">
        <v>129</v>
      </c>
      <c r="D58" s="32" t="s">
        <v>47</v>
      </c>
      <c r="E58" s="124"/>
      <c r="F58" s="134"/>
      <c r="G58" s="135"/>
      <c r="H58" s="134"/>
      <c r="I58" s="133"/>
      <c r="J58" s="61">
        <v>0</v>
      </c>
      <c r="K58" s="26" t="s">
        <v>72</v>
      </c>
      <c r="L58" s="133"/>
      <c r="M58" s="133"/>
      <c r="N58" s="133"/>
      <c r="O58" s="133"/>
      <c r="P58" s="133"/>
      <c r="Q58" s="133"/>
      <c r="R58" s="133"/>
      <c r="S58" s="133"/>
      <c r="T58" s="61">
        <v>0</v>
      </c>
      <c r="U58" s="26" t="s">
        <v>72</v>
      </c>
      <c r="V58" s="61">
        <v>0</v>
      </c>
      <c r="W58" s="26" t="s">
        <v>72</v>
      </c>
      <c r="X58" s="61">
        <v>0</v>
      </c>
      <c r="Y58" s="26" t="s">
        <v>72</v>
      </c>
      <c r="Z58" s="61">
        <v>0</v>
      </c>
      <c r="AA58" s="26" t="s">
        <v>72</v>
      </c>
      <c r="AB58" s="61">
        <v>0</v>
      </c>
      <c r="AC58" s="37" t="s">
        <v>72</v>
      </c>
      <c r="AD58" s="61">
        <v>0</v>
      </c>
      <c r="AE58" s="37" t="s">
        <v>72</v>
      </c>
      <c r="AF58" s="61">
        <v>0</v>
      </c>
      <c r="AG58" s="37" t="s">
        <v>72</v>
      </c>
      <c r="AH58" s="61">
        <v>0</v>
      </c>
      <c r="AI58" s="37" t="s">
        <v>72</v>
      </c>
      <c r="AJ58" s="61">
        <v>0</v>
      </c>
      <c r="AK58" s="37" t="s">
        <v>72</v>
      </c>
      <c r="AL58" s="61">
        <v>0</v>
      </c>
      <c r="AM58" s="37" t="s">
        <v>72</v>
      </c>
      <c r="AN58" s="61">
        <v>0</v>
      </c>
      <c r="AO58" s="26" t="s">
        <v>72</v>
      </c>
      <c r="AP58" s="61">
        <v>0</v>
      </c>
      <c r="AQ58" s="37" t="s">
        <v>72</v>
      </c>
      <c r="AR58" s="61">
        <v>0</v>
      </c>
      <c r="AS58" s="37" t="s">
        <v>72</v>
      </c>
      <c r="AT58" s="61">
        <v>0</v>
      </c>
      <c r="AU58" s="37" t="s">
        <v>72</v>
      </c>
      <c r="AV58" s="95"/>
      <c r="AW58" s="37"/>
      <c r="AX58" s="95"/>
      <c r="AY58" s="37"/>
      <c r="AZ58" s="95"/>
      <c r="BA58" s="37"/>
      <c r="BB58" s="95"/>
      <c r="BC58" s="37"/>
      <c r="BD58" s="63">
        <f t="shared" si="1"/>
        <v>0</v>
      </c>
      <c r="BE58" s="26" t="s">
        <v>72</v>
      </c>
      <c r="BF58" s="99"/>
    </row>
    <row r="59" spans="1:58" ht="14.15" customHeight="1">
      <c r="A59" s="29" t="s">
        <v>132</v>
      </c>
      <c r="B59" s="30" t="s">
        <v>133</v>
      </c>
      <c r="C59" s="50" t="s">
        <v>129</v>
      </c>
      <c r="D59" s="32" t="s">
        <v>47</v>
      </c>
      <c r="E59" s="124"/>
      <c r="F59" s="134"/>
      <c r="G59" s="135"/>
      <c r="H59" s="134"/>
      <c r="I59" s="133"/>
      <c r="J59" s="64">
        <f>4101.7/1000</f>
        <v>4.1017000000000001</v>
      </c>
      <c r="K59" s="26" t="s">
        <v>134</v>
      </c>
      <c r="L59" s="133"/>
      <c r="M59" s="133"/>
      <c r="N59" s="133"/>
      <c r="O59" s="133"/>
      <c r="P59" s="133"/>
      <c r="Q59" s="133"/>
      <c r="R59" s="133"/>
      <c r="S59" s="133"/>
      <c r="T59" s="64">
        <f>2885.96/1000</f>
        <v>2.8859599999999999</v>
      </c>
      <c r="U59" s="26" t="s">
        <v>134</v>
      </c>
      <c r="V59" s="61">
        <v>0</v>
      </c>
      <c r="W59" s="26" t="s">
        <v>72</v>
      </c>
      <c r="X59" s="61">
        <v>0</v>
      </c>
      <c r="Y59" s="26" t="s">
        <v>72</v>
      </c>
      <c r="Z59" s="64">
        <f>22716.1959494553/1000</f>
        <v>22.716195949455301</v>
      </c>
      <c r="AA59" s="26" t="s">
        <v>134</v>
      </c>
      <c r="AB59" s="61">
        <v>0</v>
      </c>
      <c r="AC59" s="37" t="s">
        <v>72</v>
      </c>
      <c r="AD59" s="61">
        <v>0</v>
      </c>
      <c r="AE59" s="37" t="s">
        <v>72</v>
      </c>
      <c r="AF59" s="61">
        <v>0</v>
      </c>
      <c r="AG59" s="37" t="s">
        <v>72</v>
      </c>
      <c r="AH59" s="61">
        <v>0</v>
      </c>
      <c r="AI59" s="37" t="s">
        <v>72</v>
      </c>
      <c r="AJ59" s="64">
        <f>2024.75/1000</f>
        <v>2.02475</v>
      </c>
      <c r="AK59" s="37" t="s">
        <v>134</v>
      </c>
      <c r="AL59" s="61">
        <v>0</v>
      </c>
      <c r="AM59" s="37" t="s">
        <v>72</v>
      </c>
      <c r="AN59" s="64">
        <v>8.9169999999999998</v>
      </c>
      <c r="AO59" s="26" t="s">
        <v>52</v>
      </c>
      <c r="AP59" s="61">
        <v>0</v>
      </c>
      <c r="AQ59" s="37" t="s">
        <v>72</v>
      </c>
      <c r="AR59" s="61">
        <v>0</v>
      </c>
      <c r="AS59" s="37" t="s">
        <v>72</v>
      </c>
      <c r="AT59" s="61">
        <v>0</v>
      </c>
      <c r="AU59" s="37" t="s">
        <v>72</v>
      </c>
      <c r="AV59" s="95"/>
      <c r="AW59" s="37"/>
      <c r="AX59" s="95"/>
      <c r="AY59" s="37"/>
      <c r="AZ59" s="95"/>
      <c r="BA59" s="37"/>
      <c r="BB59" s="95"/>
      <c r="BC59" s="37"/>
      <c r="BD59" s="63">
        <f t="shared" si="1"/>
        <v>40.645605949455302</v>
      </c>
      <c r="BE59" s="26" t="s">
        <v>134</v>
      </c>
      <c r="BF59" s="99"/>
    </row>
    <row r="60" spans="1:58" ht="14.15" customHeight="1">
      <c r="A60" s="29" t="s">
        <v>135</v>
      </c>
      <c r="B60" s="30" t="s">
        <v>136</v>
      </c>
      <c r="C60" s="50" t="s">
        <v>129</v>
      </c>
      <c r="D60" s="32" t="s">
        <v>47</v>
      </c>
      <c r="E60" s="124"/>
      <c r="F60" s="134"/>
      <c r="G60" s="135"/>
      <c r="H60" s="134"/>
      <c r="I60" s="133"/>
      <c r="J60" s="61">
        <v>0</v>
      </c>
      <c r="K60" s="26" t="s">
        <v>72</v>
      </c>
      <c r="L60" s="133"/>
      <c r="M60" s="133"/>
      <c r="N60" s="133"/>
      <c r="O60" s="133"/>
      <c r="P60" s="133"/>
      <c r="Q60" s="133"/>
      <c r="R60" s="133"/>
      <c r="S60" s="133"/>
      <c r="T60" s="61">
        <v>0</v>
      </c>
      <c r="U60" s="26" t="s">
        <v>72</v>
      </c>
      <c r="V60" s="61">
        <v>0</v>
      </c>
      <c r="W60" s="26" t="s">
        <v>72</v>
      </c>
      <c r="X60" s="61">
        <v>0</v>
      </c>
      <c r="Y60" s="26" t="s">
        <v>72</v>
      </c>
      <c r="Z60" s="61">
        <v>0</v>
      </c>
      <c r="AA60" s="26" t="s">
        <v>72</v>
      </c>
      <c r="AB60" s="61">
        <v>0</v>
      </c>
      <c r="AC60" s="37" t="s">
        <v>72</v>
      </c>
      <c r="AD60" s="61">
        <v>0</v>
      </c>
      <c r="AE60" s="37" t="s">
        <v>72</v>
      </c>
      <c r="AF60" s="61">
        <v>0</v>
      </c>
      <c r="AG60" s="37" t="s">
        <v>72</v>
      </c>
      <c r="AH60" s="61">
        <v>0</v>
      </c>
      <c r="AI60" s="37" t="s">
        <v>72</v>
      </c>
      <c r="AJ60" s="64">
        <f>838.79/1000</f>
        <v>0.83878999999999992</v>
      </c>
      <c r="AK60" s="37" t="s">
        <v>134</v>
      </c>
      <c r="AL60" s="61">
        <v>0</v>
      </c>
      <c r="AM60" s="37" t="s">
        <v>72</v>
      </c>
      <c r="AN60" s="64">
        <v>30.391999999999999</v>
      </c>
      <c r="AO60" s="26" t="s">
        <v>52</v>
      </c>
      <c r="AP60" s="61">
        <v>0</v>
      </c>
      <c r="AQ60" s="37" t="s">
        <v>72</v>
      </c>
      <c r="AR60" s="61">
        <v>0</v>
      </c>
      <c r="AS60" s="37" t="s">
        <v>72</v>
      </c>
      <c r="AT60" s="61">
        <v>0</v>
      </c>
      <c r="AU60" s="37" t="s">
        <v>72</v>
      </c>
      <c r="AV60" s="95"/>
      <c r="AW60" s="37"/>
      <c r="AX60" s="95"/>
      <c r="AY60" s="37"/>
      <c r="AZ60" s="95"/>
      <c r="BA60" s="37"/>
      <c r="BB60" s="95"/>
      <c r="BC60" s="37"/>
      <c r="BD60" s="63">
        <f t="shared" si="1"/>
        <v>31.230789999999999</v>
      </c>
      <c r="BE60" s="26" t="s">
        <v>52</v>
      </c>
      <c r="BF60" s="99"/>
    </row>
    <row r="61" spans="1:58" ht="14.15" customHeight="1">
      <c r="A61" s="29" t="s">
        <v>137</v>
      </c>
      <c r="B61" s="30" t="s">
        <v>138</v>
      </c>
      <c r="C61" s="50" t="s">
        <v>129</v>
      </c>
      <c r="D61" s="32" t="s">
        <v>47</v>
      </c>
      <c r="E61" s="124"/>
      <c r="F61" s="134"/>
      <c r="G61" s="135"/>
      <c r="H61" s="134"/>
      <c r="I61" s="133"/>
      <c r="J61" s="61">
        <v>0</v>
      </c>
      <c r="K61" s="26" t="s">
        <v>72</v>
      </c>
      <c r="L61" s="133"/>
      <c r="M61" s="133"/>
      <c r="N61" s="133"/>
      <c r="O61" s="133"/>
      <c r="P61" s="133"/>
      <c r="Q61" s="133"/>
      <c r="R61" s="133"/>
      <c r="S61" s="133"/>
      <c r="T61" s="61">
        <v>0</v>
      </c>
      <c r="U61" s="26" t="s">
        <v>72</v>
      </c>
      <c r="V61" s="61">
        <v>0</v>
      </c>
      <c r="W61" s="26" t="s">
        <v>72</v>
      </c>
      <c r="X61" s="61">
        <v>0</v>
      </c>
      <c r="Y61" s="26" t="s">
        <v>72</v>
      </c>
      <c r="Z61" s="61">
        <v>0</v>
      </c>
      <c r="AA61" s="26" t="s">
        <v>72</v>
      </c>
      <c r="AB61" s="61">
        <v>0</v>
      </c>
      <c r="AC61" s="37" t="s">
        <v>72</v>
      </c>
      <c r="AD61" s="61">
        <v>0</v>
      </c>
      <c r="AE61" s="37" t="s">
        <v>72</v>
      </c>
      <c r="AF61" s="61">
        <v>0</v>
      </c>
      <c r="AG61" s="37" t="s">
        <v>72</v>
      </c>
      <c r="AH61" s="61">
        <v>0</v>
      </c>
      <c r="AI61" s="37" t="s">
        <v>72</v>
      </c>
      <c r="AJ61" s="61">
        <v>0</v>
      </c>
      <c r="AK61" s="37" t="s">
        <v>72</v>
      </c>
      <c r="AL61" s="61">
        <v>0</v>
      </c>
      <c r="AM61" s="37" t="s">
        <v>72</v>
      </c>
      <c r="AN61" s="61">
        <v>0</v>
      </c>
      <c r="AO61" s="26" t="s">
        <v>72</v>
      </c>
      <c r="AP61" s="61">
        <v>0</v>
      </c>
      <c r="AQ61" s="37" t="s">
        <v>72</v>
      </c>
      <c r="AR61" s="61">
        <v>0</v>
      </c>
      <c r="AS61" s="37" t="s">
        <v>72</v>
      </c>
      <c r="AT61" s="61">
        <v>0</v>
      </c>
      <c r="AU61" s="37" t="s">
        <v>72</v>
      </c>
      <c r="AV61" s="95"/>
      <c r="AW61" s="37"/>
      <c r="AX61" s="95"/>
      <c r="AY61" s="37"/>
      <c r="AZ61" s="95"/>
      <c r="BA61" s="37"/>
      <c r="BB61" s="95"/>
      <c r="BC61" s="37"/>
      <c r="BD61" s="63">
        <f t="shared" si="1"/>
        <v>0</v>
      </c>
      <c r="BE61" s="26" t="s">
        <v>72</v>
      </c>
      <c r="BF61" s="99"/>
    </row>
    <row r="62" spans="1:58" ht="14.15" customHeight="1">
      <c r="A62" s="29" t="s">
        <v>139</v>
      </c>
      <c r="B62" s="30" t="s">
        <v>140</v>
      </c>
      <c r="C62" s="50" t="s">
        <v>129</v>
      </c>
      <c r="D62" s="32" t="s">
        <v>47</v>
      </c>
      <c r="E62" s="124"/>
      <c r="F62" s="134"/>
      <c r="G62" s="135"/>
      <c r="H62" s="134"/>
      <c r="I62" s="133"/>
      <c r="J62" s="61">
        <v>0</v>
      </c>
      <c r="K62" s="26" t="s">
        <v>72</v>
      </c>
      <c r="L62" s="133"/>
      <c r="M62" s="133"/>
      <c r="N62" s="133"/>
      <c r="O62" s="133"/>
      <c r="P62" s="133"/>
      <c r="Q62" s="133"/>
      <c r="R62" s="133"/>
      <c r="S62" s="133"/>
      <c r="T62" s="61">
        <v>0</v>
      </c>
      <c r="U62" s="26" t="s">
        <v>72</v>
      </c>
      <c r="V62" s="61">
        <v>0</v>
      </c>
      <c r="W62" s="26" t="s">
        <v>72</v>
      </c>
      <c r="X62" s="61">
        <v>0</v>
      </c>
      <c r="Y62" s="26" t="s">
        <v>72</v>
      </c>
      <c r="Z62" s="61">
        <v>0</v>
      </c>
      <c r="AA62" s="26" t="s">
        <v>72</v>
      </c>
      <c r="AB62" s="61">
        <v>0</v>
      </c>
      <c r="AC62" s="37" t="s">
        <v>72</v>
      </c>
      <c r="AD62" s="61">
        <v>0</v>
      </c>
      <c r="AE62" s="37" t="s">
        <v>72</v>
      </c>
      <c r="AF62" s="61">
        <v>0</v>
      </c>
      <c r="AG62" s="37" t="s">
        <v>72</v>
      </c>
      <c r="AH62" s="61">
        <v>0</v>
      </c>
      <c r="AI62" s="37" t="s">
        <v>72</v>
      </c>
      <c r="AJ62" s="61">
        <v>0</v>
      </c>
      <c r="AK62" s="37" t="s">
        <v>72</v>
      </c>
      <c r="AL62" s="61">
        <v>0</v>
      </c>
      <c r="AM62" s="37" t="s">
        <v>72</v>
      </c>
      <c r="AN62" s="61">
        <v>0</v>
      </c>
      <c r="AO62" s="26" t="s">
        <v>72</v>
      </c>
      <c r="AP62" s="61">
        <v>0</v>
      </c>
      <c r="AQ62" s="37" t="s">
        <v>72</v>
      </c>
      <c r="AR62" s="61">
        <v>0</v>
      </c>
      <c r="AS62" s="37" t="s">
        <v>72</v>
      </c>
      <c r="AT62" s="61">
        <v>0</v>
      </c>
      <c r="AU62" s="37" t="s">
        <v>72</v>
      </c>
      <c r="AV62" s="95"/>
      <c r="AW62" s="37"/>
      <c r="AX62" s="95"/>
      <c r="AY62" s="37"/>
      <c r="AZ62" s="95"/>
      <c r="BA62" s="37"/>
      <c r="BB62" s="95"/>
      <c r="BC62" s="37"/>
      <c r="BD62" s="63">
        <f t="shared" si="1"/>
        <v>0</v>
      </c>
      <c r="BE62" s="26" t="s">
        <v>72</v>
      </c>
      <c r="BF62" s="99"/>
    </row>
    <row r="63" spans="1:58" ht="14.15" customHeight="1">
      <c r="A63" s="29" t="s">
        <v>141</v>
      </c>
      <c r="B63" s="30" t="s">
        <v>142</v>
      </c>
      <c r="C63" s="50" t="s">
        <v>129</v>
      </c>
      <c r="D63" s="32" t="s">
        <v>47</v>
      </c>
      <c r="E63" s="124"/>
      <c r="F63" s="134"/>
      <c r="G63" s="135"/>
      <c r="H63" s="134"/>
      <c r="I63" s="133"/>
      <c r="J63" s="61">
        <v>0</v>
      </c>
      <c r="K63" s="26" t="s">
        <v>72</v>
      </c>
      <c r="L63" s="133"/>
      <c r="M63" s="133"/>
      <c r="N63" s="133"/>
      <c r="O63" s="133"/>
      <c r="P63" s="133"/>
      <c r="Q63" s="133"/>
      <c r="R63" s="133"/>
      <c r="S63" s="133"/>
      <c r="T63" s="61">
        <v>0</v>
      </c>
      <c r="U63" s="26" t="s">
        <v>72</v>
      </c>
      <c r="V63" s="61">
        <v>0</v>
      </c>
      <c r="W63" s="26" t="s">
        <v>72</v>
      </c>
      <c r="X63" s="61">
        <v>0</v>
      </c>
      <c r="Y63" s="26" t="s">
        <v>72</v>
      </c>
      <c r="Z63" s="61">
        <v>0</v>
      </c>
      <c r="AA63" s="26" t="s">
        <v>72</v>
      </c>
      <c r="AB63" s="61">
        <v>0</v>
      </c>
      <c r="AC63" s="37" t="s">
        <v>72</v>
      </c>
      <c r="AD63" s="61">
        <v>0</v>
      </c>
      <c r="AE63" s="37" t="s">
        <v>72</v>
      </c>
      <c r="AF63" s="61">
        <v>0</v>
      </c>
      <c r="AG63" s="37" t="s">
        <v>72</v>
      </c>
      <c r="AH63" s="61">
        <v>0</v>
      </c>
      <c r="AI63" s="37" t="s">
        <v>72</v>
      </c>
      <c r="AJ63" s="61">
        <v>0</v>
      </c>
      <c r="AK63" s="37" t="s">
        <v>72</v>
      </c>
      <c r="AL63" s="61">
        <v>9.9480000000000004</v>
      </c>
      <c r="AM63" s="37" t="s">
        <v>134</v>
      </c>
      <c r="AN63" s="61">
        <v>0</v>
      </c>
      <c r="AO63" s="26" t="s">
        <v>72</v>
      </c>
      <c r="AP63" s="64">
        <v>8.2850000000000001</v>
      </c>
      <c r="AQ63" s="37" t="s">
        <v>134</v>
      </c>
      <c r="AR63" s="61">
        <v>0</v>
      </c>
      <c r="AS63" s="37" t="s">
        <v>72</v>
      </c>
      <c r="AT63" s="61">
        <v>0</v>
      </c>
      <c r="AU63" s="37" t="s">
        <v>72</v>
      </c>
      <c r="AV63" s="95"/>
      <c r="AW63" s="37"/>
      <c r="AX63" s="95"/>
      <c r="AY63" s="37"/>
      <c r="AZ63" s="95"/>
      <c r="BA63" s="37"/>
      <c r="BB63" s="95"/>
      <c r="BC63" s="37"/>
      <c r="BD63" s="63">
        <f t="shared" si="1"/>
        <v>18.233000000000001</v>
      </c>
      <c r="BE63" s="26" t="s">
        <v>143</v>
      </c>
      <c r="BF63" s="99"/>
    </row>
    <row r="64" spans="1:58" ht="15" customHeight="1">
      <c r="A64" s="65" t="s">
        <v>144</v>
      </c>
      <c r="B64" s="66" t="s">
        <v>145</v>
      </c>
      <c r="C64" s="67" t="s">
        <v>129</v>
      </c>
      <c r="D64" s="68" t="s">
        <v>47</v>
      </c>
      <c r="E64" s="124"/>
      <c r="F64" s="136"/>
      <c r="G64" s="137"/>
      <c r="H64" s="136"/>
      <c r="I64" s="138"/>
      <c r="J64" s="61">
        <v>0</v>
      </c>
      <c r="K64" s="26" t="s">
        <v>72</v>
      </c>
      <c r="L64" s="133"/>
      <c r="M64" s="133"/>
      <c r="N64" s="133"/>
      <c r="O64" s="133"/>
      <c r="P64" s="133"/>
      <c r="Q64" s="133"/>
      <c r="R64" s="133"/>
      <c r="S64" s="133"/>
      <c r="T64" s="61">
        <v>0</v>
      </c>
      <c r="U64" s="26" t="s">
        <v>72</v>
      </c>
      <c r="V64" s="61">
        <v>0</v>
      </c>
      <c r="W64" s="26" t="s">
        <v>72</v>
      </c>
      <c r="X64" s="61">
        <v>0</v>
      </c>
      <c r="Y64" s="26" t="s">
        <v>72</v>
      </c>
      <c r="Z64" s="61">
        <v>0</v>
      </c>
      <c r="AA64" s="26" t="s">
        <v>72</v>
      </c>
      <c r="AB64" s="61">
        <v>0</v>
      </c>
      <c r="AC64" s="37" t="s">
        <v>72</v>
      </c>
      <c r="AD64" s="61">
        <v>0</v>
      </c>
      <c r="AE64" s="37" t="s">
        <v>72</v>
      </c>
      <c r="AF64" s="61">
        <v>0</v>
      </c>
      <c r="AG64" s="37" t="s">
        <v>72</v>
      </c>
      <c r="AH64" s="61">
        <v>0</v>
      </c>
      <c r="AI64" s="37" t="s">
        <v>72</v>
      </c>
      <c r="AJ64" s="61">
        <v>0</v>
      </c>
      <c r="AK64" s="37" t="s">
        <v>72</v>
      </c>
      <c r="AL64" s="61">
        <v>0</v>
      </c>
      <c r="AM64" s="37" t="s">
        <v>72</v>
      </c>
      <c r="AN64" s="61">
        <v>0</v>
      </c>
      <c r="AO64" s="26" t="s">
        <v>72</v>
      </c>
      <c r="AP64" s="61">
        <v>0</v>
      </c>
      <c r="AQ64" s="37" t="s">
        <v>72</v>
      </c>
      <c r="AR64" s="61">
        <v>0</v>
      </c>
      <c r="AS64" s="37" t="s">
        <v>72</v>
      </c>
      <c r="AT64" s="61">
        <v>0</v>
      </c>
      <c r="AU64" s="37" t="s">
        <v>72</v>
      </c>
      <c r="AV64" s="95"/>
      <c r="AW64" s="37"/>
      <c r="AX64" s="95"/>
      <c r="AY64" s="37"/>
      <c r="AZ64" s="95"/>
      <c r="BA64" s="37"/>
      <c r="BB64" s="95"/>
      <c r="BC64" s="37"/>
      <c r="BD64" s="69">
        <f t="shared" si="1"/>
        <v>0</v>
      </c>
      <c r="BE64" s="26" t="s">
        <v>72</v>
      </c>
      <c r="BF64" s="99"/>
    </row>
    <row r="65" spans="1:57" ht="15" customHeight="1"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E65" s="44"/>
    </row>
    <row r="66" spans="1:57" ht="15" customHeight="1">
      <c r="BD66" s="70"/>
    </row>
    <row r="67" spans="1:57" ht="14.15" customHeight="1">
      <c r="A67" s="139"/>
      <c r="B67" s="84"/>
      <c r="C67" s="84"/>
      <c r="D67" s="140"/>
      <c r="E67" s="76"/>
    </row>
    <row r="68" spans="1:57" ht="15.75" customHeight="1">
      <c r="A68" s="409" t="s">
        <v>146</v>
      </c>
      <c r="B68" s="410"/>
      <c r="C68" s="71" t="s">
        <v>147</v>
      </c>
      <c r="E68" s="76"/>
    </row>
    <row r="69" spans="1:57" ht="14.15" customHeight="1">
      <c r="A69" s="76"/>
      <c r="E69" s="76"/>
    </row>
    <row r="70" spans="1:57" ht="14.15" customHeight="1">
      <c r="A70" s="409" t="s">
        <v>148</v>
      </c>
      <c r="B70" s="410"/>
      <c r="C70" s="71" t="s">
        <v>147</v>
      </c>
      <c r="E70" s="76"/>
    </row>
    <row r="71" spans="1:57" ht="14.15" customHeight="1">
      <c r="A71" s="76"/>
      <c r="E71" s="76"/>
    </row>
    <row r="72" spans="1:57" ht="14.15" customHeight="1">
      <c r="A72" s="409" t="s">
        <v>331</v>
      </c>
      <c r="B72" s="411"/>
      <c r="C72" s="71" t="s">
        <v>149</v>
      </c>
      <c r="D72" s="381">
        <v>46181</v>
      </c>
      <c r="E72" s="76"/>
    </row>
    <row r="73" spans="1:57" ht="15" customHeight="1">
      <c r="A73" s="92"/>
      <c r="E73" s="76"/>
    </row>
    <row r="74" spans="1:57" ht="14.15" customHeight="1">
      <c r="A74" s="84"/>
      <c r="B74" s="128"/>
      <c r="C74" s="141"/>
      <c r="D74" s="141"/>
    </row>
    <row r="75" spans="1:57" ht="14.15" customHeight="1"/>
    <row r="76" spans="1:57" ht="14.15" customHeight="1"/>
    <row r="77" spans="1:57" ht="14.15" customHeight="1"/>
    <row r="78" spans="1:57" ht="14.15" customHeight="1"/>
    <row r="79" spans="1:57" ht="14.15" customHeight="1"/>
    <row r="80" spans="1:57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ht="14.15" customHeight="1"/>
    <row r="226" ht="14.15" customHeight="1"/>
    <row r="227" ht="14.15" customHeight="1"/>
    <row r="228" ht="14.15" customHeight="1"/>
    <row r="229" ht="14.15" customHeight="1"/>
    <row r="230" ht="14.15" customHeight="1"/>
    <row r="231" ht="14.15" customHeight="1"/>
    <row r="232" ht="14.15" customHeight="1"/>
    <row r="233" ht="14.15" customHeight="1"/>
    <row r="234" ht="14.15" customHeight="1"/>
    <row r="235" ht="14.15" customHeight="1"/>
    <row r="236" ht="14.15" customHeight="1"/>
    <row r="237" ht="14.15" customHeight="1"/>
    <row r="238" ht="14.15" customHeight="1"/>
    <row r="239" ht="14.15" customHeight="1"/>
    <row r="240" ht="14.15" customHeight="1"/>
    <row r="241" ht="14.15" customHeight="1"/>
    <row r="242" ht="14.15" customHeight="1"/>
    <row r="243" ht="14.15" customHeight="1"/>
    <row r="244" ht="14.15" customHeight="1"/>
    <row r="245" ht="14.15" customHeight="1"/>
    <row r="246" ht="14.15" customHeight="1"/>
    <row r="247" ht="14.15" customHeight="1"/>
    <row r="248" ht="14.15" customHeight="1"/>
    <row r="249" ht="14.15" customHeight="1"/>
    <row r="250" ht="14.15" customHeight="1"/>
    <row r="251" ht="14.15" customHeight="1"/>
    <row r="252" ht="14.15" customHeight="1"/>
    <row r="253" ht="14.15" customHeight="1"/>
    <row r="254" ht="14.15" customHeight="1"/>
    <row r="255" ht="14.15" customHeight="1"/>
    <row r="256" ht="14.15" customHeight="1"/>
    <row r="257" ht="14.15" customHeight="1"/>
    <row r="258" ht="14.15" customHeight="1"/>
    <row r="259" ht="14.15" customHeight="1"/>
    <row r="260" ht="14.15" customHeight="1"/>
    <row r="261" ht="14.15" customHeight="1"/>
    <row r="262" ht="14.15" customHeight="1"/>
    <row r="263" ht="14.15" customHeight="1"/>
    <row r="264" ht="14.15" customHeight="1"/>
    <row r="265" ht="14.15" customHeight="1"/>
    <row r="266" ht="14.15" customHeight="1"/>
    <row r="267" ht="14.15" customHeight="1"/>
    <row r="268" ht="14.15" customHeight="1"/>
    <row r="269" ht="14.15" customHeight="1"/>
    <row r="270" ht="14.15" customHeight="1"/>
    <row r="271" ht="14.15" customHeight="1"/>
    <row r="272" ht="14.15" customHeight="1"/>
    <row r="273" ht="14.15" customHeight="1"/>
    <row r="274" ht="14.15" customHeight="1"/>
    <row r="275" ht="14.15" customHeight="1"/>
    <row r="276" ht="14.15" customHeight="1"/>
    <row r="277" ht="14.15" customHeight="1"/>
    <row r="278" ht="14.15" customHeight="1"/>
    <row r="279" ht="14.15" customHeight="1"/>
    <row r="280" ht="14.15" customHeight="1"/>
    <row r="281" ht="14.15" customHeight="1"/>
    <row r="282" ht="14.15" customHeight="1"/>
    <row r="283" ht="14.15" customHeight="1"/>
    <row r="284" ht="14.15" customHeight="1"/>
    <row r="285" ht="14.15" customHeight="1"/>
    <row r="286" ht="14.15" customHeight="1"/>
    <row r="287" ht="14.15" customHeight="1"/>
    <row r="288" ht="14.15" customHeight="1"/>
    <row r="289" ht="14.15" customHeight="1"/>
    <row r="290" ht="14.15" customHeight="1"/>
    <row r="291" ht="14.15" customHeight="1"/>
    <row r="292" ht="14.15" customHeight="1"/>
    <row r="293" ht="14.15" customHeight="1"/>
    <row r="294" ht="14.15" customHeight="1"/>
    <row r="295" ht="14.15" customHeight="1"/>
    <row r="296" ht="14.15" customHeight="1"/>
    <row r="297" ht="14.15" customHeight="1"/>
    <row r="298" ht="14.15" customHeight="1"/>
    <row r="299" ht="14.15" customHeight="1"/>
    <row r="300" ht="14.15" customHeight="1"/>
    <row r="301" ht="14.15" customHeight="1"/>
    <row r="302" ht="14.15" customHeight="1"/>
    <row r="303" ht="14.15" customHeight="1"/>
    <row r="304" ht="14.15" customHeight="1"/>
    <row r="305" ht="14.15" customHeight="1"/>
    <row r="306" ht="14.15" customHeight="1"/>
    <row r="307" ht="14.15" customHeight="1"/>
    <row r="308" ht="14.15" customHeight="1"/>
    <row r="309" ht="14.15" customHeight="1"/>
    <row r="310" ht="14.15" customHeight="1"/>
    <row r="311" ht="14.15" customHeight="1"/>
    <row r="312" ht="14.15" customHeight="1"/>
    <row r="313" ht="14.15" customHeight="1"/>
    <row r="314" ht="14.15" customHeight="1"/>
    <row r="315" ht="14.15" customHeight="1"/>
    <row r="316" ht="14.15" customHeight="1"/>
    <row r="317" ht="14.15" customHeight="1"/>
    <row r="318" ht="14.15" customHeight="1"/>
    <row r="319" ht="14.15" customHeight="1"/>
    <row r="320" ht="14.15" customHeight="1"/>
    <row r="321" ht="14.15" customHeight="1"/>
    <row r="322" ht="14.15" customHeight="1"/>
    <row r="323" ht="14.15" customHeight="1"/>
    <row r="324" ht="14.15" customHeight="1"/>
    <row r="325" ht="14.15" customHeight="1"/>
    <row r="326" ht="14.15" customHeight="1"/>
    <row r="327" ht="14.15" customHeight="1"/>
    <row r="328" ht="14.15" customHeight="1"/>
    <row r="329" ht="14.15" customHeight="1"/>
    <row r="330" ht="14.15" customHeight="1"/>
    <row r="331" ht="14.15" customHeight="1"/>
    <row r="332" ht="14.15" customHeight="1"/>
    <row r="333" ht="14.15" customHeight="1"/>
    <row r="334" ht="14.15" customHeight="1"/>
    <row r="335" ht="14.15" customHeight="1"/>
    <row r="336" ht="14.15" customHeight="1"/>
    <row r="337" ht="14.15" customHeight="1"/>
    <row r="338" ht="14.15" customHeight="1"/>
    <row r="339" ht="14.15" customHeight="1"/>
    <row r="340" ht="14.15" customHeight="1"/>
    <row r="341" ht="14.15" customHeight="1"/>
    <row r="342" ht="14.15" customHeight="1"/>
    <row r="343" ht="14.15" customHeight="1"/>
    <row r="344" ht="14.15" customHeight="1"/>
    <row r="345" ht="14.15" customHeight="1"/>
    <row r="346" ht="14.15" customHeight="1"/>
    <row r="347" ht="14.15" customHeight="1"/>
    <row r="348" ht="14.15" customHeight="1"/>
    <row r="349" ht="14.15" customHeight="1"/>
    <row r="350" ht="14.15" customHeight="1"/>
    <row r="351" ht="14.15" customHeight="1"/>
    <row r="352" ht="14.15" customHeight="1"/>
    <row r="353" ht="14.15" customHeight="1"/>
    <row r="354" ht="14.15" customHeight="1"/>
    <row r="355" ht="14.15" customHeight="1"/>
    <row r="356" ht="14.15" customHeight="1"/>
    <row r="357" ht="14.15" customHeight="1"/>
    <row r="358" ht="14.15" customHeight="1"/>
    <row r="359" ht="14.15" customHeight="1"/>
    <row r="360" ht="14.15" customHeight="1"/>
    <row r="361" ht="14.15" customHeight="1"/>
    <row r="362" ht="14.15" customHeight="1"/>
    <row r="363" ht="14.15" customHeight="1"/>
    <row r="364" ht="14.15" customHeight="1"/>
    <row r="365" ht="14.15" customHeight="1"/>
    <row r="366" ht="14.15" customHeight="1"/>
    <row r="367" ht="14.15" customHeight="1"/>
    <row r="368" ht="14.15" customHeight="1"/>
    <row r="369" ht="14.15" customHeight="1"/>
    <row r="370" ht="14.15" customHeight="1"/>
    <row r="371" ht="14.15" customHeight="1"/>
    <row r="372" ht="14.15" customHeight="1"/>
    <row r="373" ht="14.15" customHeight="1"/>
    <row r="374" ht="14.15" customHeight="1"/>
    <row r="375" ht="14.15" customHeight="1"/>
    <row r="376" ht="14.15" customHeight="1"/>
    <row r="377" ht="14.15" customHeight="1"/>
    <row r="378" ht="14.15" customHeight="1"/>
    <row r="379" ht="14.15" customHeight="1"/>
    <row r="380" ht="14.15" customHeight="1"/>
    <row r="381" ht="14.15" customHeight="1"/>
    <row r="382" ht="14.15" customHeight="1"/>
    <row r="383" ht="14.15" customHeight="1"/>
    <row r="384" ht="14.15" customHeight="1"/>
    <row r="385" ht="14.15" customHeight="1"/>
    <row r="386" ht="14.15" customHeight="1"/>
    <row r="387" ht="14.15" customHeight="1"/>
    <row r="388" ht="14.15" customHeight="1"/>
    <row r="389" ht="14.15" customHeight="1"/>
    <row r="390" ht="14.15" customHeight="1"/>
    <row r="391" ht="14.15" customHeight="1"/>
    <row r="392" ht="14.15" customHeight="1"/>
    <row r="393" ht="14.15" customHeight="1"/>
    <row r="394" ht="14.15" customHeight="1"/>
    <row r="395" ht="14.15" customHeight="1"/>
    <row r="396" ht="14.15" customHeight="1"/>
    <row r="397" ht="14.15" customHeight="1"/>
    <row r="398" ht="14.15" customHeight="1"/>
    <row r="399" ht="14.15" customHeight="1"/>
    <row r="400" ht="14.15" customHeight="1"/>
    <row r="401" ht="14.15" customHeight="1"/>
    <row r="402" ht="14.15" customHeight="1"/>
    <row r="403" ht="14.15" customHeight="1"/>
    <row r="404" ht="14.15" customHeight="1"/>
    <row r="405" ht="14.15" customHeight="1"/>
    <row r="406" ht="14.15" customHeight="1"/>
    <row r="407" ht="14.15" customHeight="1"/>
    <row r="408" ht="14.15" customHeight="1"/>
    <row r="409" ht="14.15" customHeight="1"/>
    <row r="410" ht="14.15" customHeight="1"/>
    <row r="411" ht="14.15" customHeight="1"/>
    <row r="412" ht="14.15" customHeight="1"/>
    <row r="413" ht="14.15" customHeight="1"/>
    <row r="414" ht="14.15" customHeight="1"/>
    <row r="415" ht="14.15" customHeight="1"/>
    <row r="416" ht="14.15" customHeight="1"/>
    <row r="417" ht="14.15" customHeight="1"/>
    <row r="418" ht="14.15" customHeight="1"/>
    <row r="419" ht="14.15" customHeight="1"/>
    <row r="420" ht="14.15" customHeight="1"/>
    <row r="421" ht="14.15" customHeight="1"/>
    <row r="422" ht="14.15" customHeight="1"/>
    <row r="423" ht="14.15" customHeight="1"/>
    <row r="424" ht="14.15" customHeight="1"/>
    <row r="425" ht="14.15" customHeight="1"/>
    <row r="426" ht="14.15" customHeight="1"/>
    <row r="427" ht="14.15" customHeight="1"/>
    <row r="428" ht="14.15" customHeight="1"/>
    <row r="429" ht="14.15" customHeight="1"/>
    <row r="430" ht="14.15" customHeight="1"/>
    <row r="431" ht="14.15" customHeight="1"/>
    <row r="432" ht="14.15" customHeight="1"/>
    <row r="433" ht="14.15" customHeight="1"/>
    <row r="434" ht="14.15" customHeight="1"/>
    <row r="435" ht="14.15" customHeight="1"/>
    <row r="436" ht="14.15" customHeight="1"/>
    <row r="437" ht="14.15" customHeight="1"/>
    <row r="438" ht="14.15" customHeight="1"/>
    <row r="439" ht="14.15" customHeight="1"/>
    <row r="440" ht="14.15" customHeight="1"/>
    <row r="441" ht="14.15" customHeight="1"/>
    <row r="442" ht="14.15" customHeight="1"/>
    <row r="443" ht="14.15" customHeight="1"/>
    <row r="444" ht="14.15" customHeight="1"/>
    <row r="445" ht="14.15" customHeight="1"/>
    <row r="446" ht="14.15" customHeight="1"/>
    <row r="447" ht="14.15" customHeight="1"/>
    <row r="448" ht="14.15" customHeight="1"/>
    <row r="449" ht="14.15" customHeight="1"/>
    <row r="450" ht="14.15" customHeight="1"/>
    <row r="451" ht="14.15" customHeight="1"/>
    <row r="452" ht="14.15" customHeight="1"/>
    <row r="453" ht="14.15" customHeight="1"/>
    <row r="454" ht="14.15" customHeight="1"/>
    <row r="455" ht="14.15" customHeight="1"/>
    <row r="456" ht="14.15" customHeight="1"/>
    <row r="457" ht="14.15" customHeight="1"/>
    <row r="458" ht="14.15" customHeight="1"/>
    <row r="459" ht="14.15" customHeight="1"/>
    <row r="460" ht="14.15" customHeight="1"/>
    <row r="461" ht="14.15" customHeight="1"/>
    <row r="462" ht="14.15" customHeight="1"/>
    <row r="463" ht="14.15" customHeight="1"/>
    <row r="464" ht="14.15" customHeight="1"/>
    <row r="465" ht="14.15" customHeight="1"/>
    <row r="466" ht="14.15" customHeight="1"/>
    <row r="467" ht="14.15" customHeight="1"/>
    <row r="468" ht="14.15" customHeight="1"/>
    <row r="469" ht="14.15" customHeight="1"/>
    <row r="470" ht="14.15" customHeight="1"/>
    <row r="471" ht="14.15" customHeight="1"/>
    <row r="472" ht="14.15" customHeight="1"/>
    <row r="473" ht="14.15" customHeight="1"/>
    <row r="474" ht="14.15" customHeight="1"/>
    <row r="475" ht="14.15" customHeight="1"/>
    <row r="476" ht="14.15" customHeight="1"/>
    <row r="477" ht="14.15" customHeight="1"/>
    <row r="478" ht="14.15" customHeight="1"/>
    <row r="479" ht="14.15" customHeight="1"/>
    <row r="480" ht="14.15" customHeight="1"/>
    <row r="481" ht="14.15" customHeight="1"/>
    <row r="482" ht="14.15" customHeight="1"/>
    <row r="483" ht="14.15" customHeight="1"/>
    <row r="484" ht="14.15" customHeight="1"/>
    <row r="485" ht="14.15" customHeight="1"/>
    <row r="486" ht="14.15" customHeight="1"/>
    <row r="487" ht="14.15" customHeight="1"/>
    <row r="488" ht="14.15" customHeight="1"/>
    <row r="489" ht="14.15" customHeight="1"/>
    <row r="490" ht="14.15" customHeight="1"/>
    <row r="491" ht="14.15" customHeight="1"/>
    <row r="492" ht="14.15" customHeight="1"/>
    <row r="493" ht="14.15" customHeight="1"/>
    <row r="494" ht="14.15" customHeight="1"/>
    <row r="495" ht="14.15" customHeight="1"/>
    <row r="496" ht="14.15" customHeight="1"/>
    <row r="497" ht="14.15" customHeight="1"/>
    <row r="498" ht="14.15" customHeight="1"/>
    <row r="499" ht="14.15" customHeight="1"/>
    <row r="500" ht="14.15" customHeight="1"/>
    <row r="501" ht="14.15" customHeight="1"/>
    <row r="502" ht="14.15" customHeight="1"/>
    <row r="503" ht="14.15" customHeight="1"/>
    <row r="504" ht="14.15" customHeight="1"/>
    <row r="505" ht="14.15" customHeight="1"/>
    <row r="506" ht="14.15" customHeight="1"/>
    <row r="507" ht="14.15" customHeight="1"/>
    <row r="508" ht="14.15" customHeight="1"/>
    <row r="509" ht="14.15" customHeight="1"/>
    <row r="510" ht="14.15" customHeight="1"/>
    <row r="511" ht="14.15" customHeight="1"/>
    <row r="512" ht="14.15" customHeight="1"/>
    <row r="513" ht="14.15" customHeight="1"/>
    <row r="514" ht="14.15" customHeight="1"/>
    <row r="515" ht="14.15" customHeight="1"/>
    <row r="516" ht="14.15" customHeight="1"/>
    <row r="517" ht="14.15" customHeight="1"/>
    <row r="518" ht="14.15" customHeight="1"/>
    <row r="519" ht="14.15" customHeight="1"/>
    <row r="520" ht="14.15" customHeight="1"/>
    <row r="521" ht="14.15" customHeight="1"/>
    <row r="522" ht="14.15" customHeight="1"/>
    <row r="523" ht="14.15" customHeight="1"/>
    <row r="524" ht="14.15" customHeight="1"/>
    <row r="525" ht="14.15" customHeight="1"/>
    <row r="526" ht="14.15" customHeight="1"/>
    <row r="527" ht="14.15" customHeight="1"/>
    <row r="528" ht="14.15" customHeight="1"/>
    <row r="529" ht="14.15" customHeight="1"/>
  </sheetData>
  <mergeCells count="59">
    <mergeCell ref="A6:D6"/>
    <mergeCell ref="A7:D7"/>
    <mergeCell ref="A3:J3"/>
    <mergeCell ref="A1:J1"/>
    <mergeCell ref="J9:K9"/>
    <mergeCell ref="J10:K10"/>
    <mergeCell ref="L10:M10"/>
    <mergeCell ref="L9:M9"/>
    <mergeCell ref="N9:O9"/>
    <mergeCell ref="P9:Q9"/>
    <mergeCell ref="P10:Q10"/>
    <mergeCell ref="N10:O10"/>
    <mergeCell ref="H10:I10"/>
    <mergeCell ref="H9:I9"/>
    <mergeCell ref="F9:G9"/>
    <mergeCell ref="F10:G10"/>
    <mergeCell ref="AF10:AG10"/>
    <mergeCell ref="AF9:AG9"/>
    <mergeCell ref="AD9:AE9"/>
    <mergeCell ref="AD10:AE10"/>
    <mergeCell ref="AB10:AC10"/>
    <mergeCell ref="AB9:AC9"/>
    <mergeCell ref="Z9:AA9"/>
    <mergeCell ref="Z10:AA10"/>
    <mergeCell ref="T10:U10"/>
    <mergeCell ref="R10:S10"/>
    <mergeCell ref="R9:S9"/>
    <mergeCell ref="T9:U9"/>
    <mergeCell ref="AN10:AO10"/>
    <mergeCell ref="AL10:AM10"/>
    <mergeCell ref="AL9:AM9"/>
    <mergeCell ref="AN9:AO9"/>
    <mergeCell ref="V9:W9"/>
    <mergeCell ref="V10:W10"/>
    <mergeCell ref="X10:Y10"/>
    <mergeCell ref="X9:Y9"/>
    <mergeCell ref="AH9:AI9"/>
    <mergeCell ref="BD10:BE10"/>
    <mergeCell ref="BD9:BE9"/>
    <mergeCell ref="BB9:BC9"/>
    <mergeCell ref="BB10:BC10"/>
    <mergeCell ref="AZ10:BA10"/>
    <mergeCell ref="AZ9:BA9"/>
    <mergeCell ref="AX9:AY9"/>
    <mergeCell ref="AX10:AY10"/>
    <mergeCell ref="A68:B68"/>
    <mergeCell ref="A70:B70"/>
    <mergeCell ref="A72:B72"/>
    <mergeCell ref="AP9:AQ9"/>
    <mergeCell ref="AR9:AS9"/>
    <mergeCell ref="AR10:AS10"/>
    <mergeCell ref="AP10:AQ10"/>
    <mergeCell ref="AV10:AW10"/>
    <mergeCell ref="AT10:AU10"/>
    <mergeCell ref="AT9:AU9"/>
    <mergeCell ref="AV9:AW9"/>
    <mergeCell ref="AJ9:AK9"/>
    <mergeCell ref="AJ10:AK10"/>
    <mergeCell ref="AH10:AI10"/>
  </mergeCells>
  <dataValidations count="1">
    <dataValidation type="list" allowBlank="1" sqref="K15:K17 U15:U17 W15:W17 Y15:Y17 AA15:AA17 AC15:AC17 K20:K24 U20:U24 W20:W24 Y20:Y24 AA20:AA24 K27:K32 U27:U32 W27:W32 Y27:Y32 AA27:AA32 K35:K41 U35:U41 W35:W41 Y35:Y41 AA35:AA41 K44:K54 U44:U54 W44:W54 Y44:Y54 AA44:AA54 BE44:BE54 K57:K64 U57:U64 W57:W64 Y57:Y64 AA57:AA64 BE57:BE64 AG34 BE15:BE17 AE15:AE17 AG15:AG17 AI15:AI17 AK15:AK17 AM15:AM17 AO15:AO17 AQ15:AQ17 AS15:AS17 AU15:AU17 AO20:AO24 AO27:AO32 AO35:AO41 AO44:AO54 AO57:AO64" xr:uid="{00000000-0002-0000-00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518"/>
  <sheetViews>
    <sheetView showRuler="0" zoomScale="70" zoomScaleNormal="70" workbookViewId="0">
      <selection activeCell="A43" sqref="A1:XFD1048576"/>
    </sheetView>
  </sheetViews>
  <sheetFormatPr defaultColWidth="13.7265625" defaultRowHeight="12.5"/>
  <cols>
    <col min="1" max="1" width="11.7265625" customWidth="1"/>
    <col min="2" max="2" width="48.26953125" customWidth="1"/>
    <col min="3" max="3" width="9.1796875" customWidth="1"/>
    <col min="4" max="4" width="11.1796875" customWidth="1"/>
    <col min="5" max="5" width="1.1796875" customWidth="1"/>
    <col min="6" max="6" width="10.81640625" hidden="1" customWidth="1"/>
    <col min="7" max="7" width="4.453125" hidden="1" customWidth="1"/>
    <col min="8" max="8" width="11" hidden="1" customWidth="1"/>
    <col min="9" max="9" width="4.453125" hidden="1" customWidth="1"/>
    <col min="10" max="10" width="8.81640625" customWidth="1"/>
    <col min="11" max="11" width="6.54296875" customWidth="1"/>
    <col min="12" max="12" width="8.81640625" hidden="1" customWidth="1"/>
    <col min="13" max="13" width="4.453125" hidden="1" customWidth="1"/>
    <col min="14" max="14" width="8.81640625" hidden="1" customWidth="1"/>
    <col min="15" max="15" width="4.453125" hidden="1" customWidth="1"/>
    <col min="16" max="16" width="11.7265625" hidden="1" customWidth="1"/>
    <col min="17" max="17" width="4.453125" hidden="1" customWidth="1"/>
    <col min="18" max="18" width="12.7265625" hidden="1" customWidth="1"/>
    <col min="19" max="19" width="4.453125" hidden="1" customWidth="1"/>
    <col min="20" max="20" width="12.81640625" customWidth="1"/>
    <col min="21" max="21" width="6.54296875" customWidth="1"/>
    <col min="22" max="22" width="10.54296875" customWidth="1"/>
    <col min="23" max="23" width="6.54296875" customWidth="1"/>
    <col min="24" max="24" width="14.26953125" customWidth="1"/>
    <col min="25" max="25" width="6.54296875" customWidth="1"/>
    <col min="26" max="26" width="10.7265625" customWidth="1"/>
    <col min="27" max="27" width="6.54296875" customWidth="1"/>
    <col min="28" max="28" width="10.7265625" customWidth="1"/>
    <col min="29" max="29" width="6.54296875" customWidth="1"/>
    <col min="30" max="30" width="12" customWidth="1"/>
    <col min="31" max="31" width="6.54296875" customWidth="1"/>
    <col min="32" max="32" width="10.7265625" customWidth="1"/>
    <col min="33" max="33" width="6.54296875" customWidth="1"/>
    <col min="34" max="34" width="10.7265625" customWidth="1"/>
    <col min="35" max="35" width="6.54296875" customWidth="1"/>
    <col min="36" max="36" width="13.26953125" customWidth="1"/>
    <col min="37" max="37" width="6.54296875" customWidth="1"/>
    <col min="38" max="38" width="10.7265625" customWidth="1"/>
    <col min="39" max="39" width="6.54296875" customWidth="1"/>
    <col min="40" max="40" width="10.7265625" customWidth="1"/>
    <col min="41" max="41" width="6.54296875" customWidth="1"/>
    <col min="42" max="42" width="13.54296875" customWidth="1"/>
    <col min="43" max="43" width="6.54296875" customWidth="1"/>
    <col min="44" max="44" width="12.1796875" customWidth="1"/>
    <col min="45" max="45" width="6.54296875" customWidth="1"/>
    <col min="46" max="46" width="10.7265625" customWidth="1"/>
    <col min="47" max="47" width="6.54296875" customWidth="1"/>
    <col min="48" max="48" width="10.7265625" hidden="1" customWidth="1"/>
    <col min="49" max="49" width="4.1796875" hidden="1" customWidth="1"/>
    <col min="50" max="50" width="10.7265625" hidden="1" customWidth="1"/>
    <col min="51" max="51" width="4.453125" hidden="1" customWidth="1"/>
    <col min="52" max="52" width="10.7265625" hidden="1" customWidth="1"/>
    <col min="53" max="53" width="4.453125" hidden="1" customWidth="1"/>
    <col min="54" max="54" width="10.7265625" hidden="1" customWidth="1"/>
    <col min="55" max="55" width="4.453125" hidden="1" customWidth="1"/>
    <col min="56" max="56" width="8.81640625" customWidth="1"/>
    <col min="57" max="57" width="6.54296875" customWidth="1"/>
    <col min="58" max="58" width="4" customWidth="1"/>
    <col min="59" max="63" width="9.453125" customWidth="1"/>
  </cols>
  <sheetData>
    <row r="1" spans="1:58" ht="22.5" customHeight="1">
      <c r="A1" s="427" t="s">
        <v>0</v>
      </c>
      <c r="B1" s="410"/>
      <c r="C1" s="410"/>
      <c r="D1" s="410"/>
      <c r="E1" s="410"/>
      <c r="F1" s="410"/>
      <c r="G1" s="410"/>
      <c r="H1" s="410"/>
      <c r="I1" s="410"/>
      <c r="J1" s="410"/>
      <c r="K1" s="410"/>
    </row>
    <row r="2" spans="1:58" ht="22.5" customHeight="1"/>
    <row r="3" spans="1:58" ht="22.5" customHeight="1">
      <c r="A3" s="428" t="s">
        <v>1</v>
      </c>
      <c r="B3" s="410"/>
      <c r="C3" s="410"/>
      <c r="D3" s="410"/>
      <c r="E3" s="410"/>
      <c r="F3" s="410"/>
      <c r="G3" s="410"/>
      <c r="H3" s="410"/>
      <c r="I3" s="410"/>
      <c r="J3" s="410"/>
      <c r="K3" s="410"/>
    </row>
    <row r="4" spans="1:58" ht="16.75" customHeight="1">
      <c r="A4" s="73"/>
      <c r="B4" s="74"/>
      <c r="C4" s="52"/>
      <c r="D4" s="52"/>
      <c r="E4" s="44"/>
      <c r="F4" s="75"/>
      <c r="G4" s="75"/>
      <c r="H4" s="75"/>
      <c r="I4" s="75"/>
      <c r="J4" s="75"/>
      <c r="K4" s="75"/>
    </row>
    <row r="5" spans="1:58" ht="18.399999999999999" customHeight="1"/>
    <row r="6" spans="1:58" ht="44.15" customHeight="1">
      <c r="A6" s="420" t="s">
        <v>2</v>
      </c>
      <c r="B6" s="421"/>
      <c r="C6" s="421"/>
      <c r="D6" s="422"/>
      <c r="E6" s="76"/>
    </row>
    <row r="7" spans="1:58" ht="23.25" customHeight="1">
      <c r="A7" s="423" t="s">
        <v>150</v>
      </c>
      <c r="B7" s="424"/>
      <c r="C7" s="424"/>
      <c r="D7" s="425"/>
      <c r="E7" s="76"/>
      <c r="K7" s="70"/>
    </row>
    <row r="8" spans="1:58" ht="14.15" customHeight="1">
      <c r="A8" s="84"/>
      <c r="B8" s="84"/>
      <c r="C8" s="141"/>
      <c r="D8" s="141"/>
      <c r="J8" s="70"/>
      <c r="K8" s="70"/>
    </row>
    <row r="9" spans="1:58" ht="32.5" customHeight="1">
      <c r="B9" s="142"/>
    </row>
    <row r="10" spans="1:58" ht="21.65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14" t="s">
        <v>10</v>
      </c>
      <c r="G10" s="415"/>
      <c r="H10" s="414" t="s">
        <v>10</v>
      </c>
      <c r="I10" s="415"/>
      <c r="J10" s="412">
        <v>30</v>
      </c>
      <c r="K10" s="407"/>
      <c r="L10" s="406">
        <v>40</v>
      </c>
      <c r="M10" s="407"/>
      <c r="N10" s="406">
        <v>50</v>
      </c>
      <c r="O10" s="407"/>
      <c r="P10" s="406">
        <v>60</v>
      </c>
      <c r="Q10" s="407"/>
      <c r="R10" s="406">
        <v>70</v>
      </c>
      <c r="S10" s="413"/>
      <c r="T10" s="412">
        <v>80</v>
      </c>
      <c r="U10" s="413"/>
      <c r="V10" s="412">
        <v>90</v>
      </c>
      <c r="W10" s="413"/>
      <c r="X10" s="412">
        <v>100</v>
      </c>
      <c r="Y10" s="413"/>
      <c r="Z10" s="412">
        <v>110</v>
      </c>
      <c r="AA10" s="413"/>
      <c r="AB10" s="412">
        <v>120</v>
      </c>
      <c r="AC10" s="413"/>
      <c r="AD10" s="412">
        <v>130</v>
      </c>
      <c r="AE10" s="413"/>
      <c r="AF10" s="412">
        <v>140</v>
      </c>
      <c r="AG10" s="413"/>
      <c r="AH10" s="412">
        <v>150</v>
      </c>
      <c r="AI10" s="413"/>
      <c r="AJ10" s="412">
        <v>160</v>
      </c>
      <c r="AK10" s="413"/>
      <c r="AL10" s="412">
        <v>170</v>
      </c>
      <c r="AM10" s="413"/>
      <c r="AN10" s="412">
        <v>180</v>
      </c>
      <c r="AO10" s="413"/>
      <c r="AP10" s="412">
        <v>190</v>
      </c>
      <c r="AQ10" s="413"/>
      <c r="AR10" s="412">
        <v>200</v>
      </c>
      <c r="AS10" s="413"/>
      <c r="AT10" s="412">
        <v>210</v>
      </c>
      <c r="AU10" s="407"/>
      <c r="AV10" s="406">
        <v>220</v>
      </c>
      <c r="AW10" s="407"/>
      <c r="AX10" s="406">
        <v>230</v>
      </c>
      <c r="AY10" s="407"/>
      <c r="AZ10" s="406">
        <v>240</v>
      </c>
      <c r="BA10" s="407"/>
      <c r="BB10" s="406">
        <v>250</v>
      </c>
      <c r="BC10" s="413"/>
      <c r="BD10" s="412">
        <v>300</v>
      </c>
      <c r="BE10" s="413"/>
      <c r="BF10" s="76"/>
    </row>
    <row r="11" spans="1:58" ht="20.9" customHeight="1">
      <c r="A11" s="7" t="s">
        <v>8</v>
      </c>
      <c r="B11" s="78"/>
      <c r="C11" s="79"/>
      <c r="D11" s="8" t="s">
        <v>9</v>
      </c>
      <c r="E11" s="9"/>
      <c r="F11" s="15"/>
      <c r="G11" s="17" t="s">
        <v>20</v>
      </c>
      <c r="H11" s="15"/>
      <c r="I11" s="17" t="s">
        <v>20</v>
      </c>
      <c r="J11" s="414" t="s">
        <v>11</v>
      </c>
      <c r="K11" s="416"/>
      <c r="L11" s="408" t="s">
        <v>12</v>
      </c>
      <c r="M11" s="408"/>
      <c r="N11" s="408" t="s">
        <v>12</v>
      </c>
      <c r="O11" s="408"/>
      <c r="P11" s="408" t="s">
        <v>12</v>
      </c>
      <c r="Q11" s="408"/>
      <c r="R11" s="408" t="s">
        <v>12</v>
      </c>
      <c r="S11" s="419"/>
      <c r="T11" s="414" t="s">
        <v>13</v>
      </c>
      <c r="U11" s="415"/>
      <c r="V11" s="414" t="s">
        <v>13</v>
      </c>
      <c r="W11" s="415"/>
      <c r="X11" s="414" t="s">
        <v>13</v>
      </c>
      <c r="Y11" s="415"/>
      <c r="Z11" s="414" t="s">
        <v>14</v>
      </c>
      <c r="AA11" s="415"/>
      <c r="AB11" s="414" t="s">
        <v>14</v>
      </c>
      <c r="AC11" s="415"/>
      <c r="AD11" s="414" t="s">
        <v>14</v>
      </c>
      <c r="AE11" s="415"/>
      <c r="AF11" s="414" t="s">
        <v>14</v>
      </c>
      <c r="AG11" s="415"/>
      <c r="AH11" s="414" t="s">
        <v>14</v>
      </c>
      <c r="AI11" s="415"/>
      <c r="AJ11" s="414" t="s">
        <v>15</v>
      </c>
      <c r="AK11" s="415"/>
      <c r="AL11" s="414" t="s">
        <v>16</v>
      </c>
      <c r="AM11" s="415"/>
      <c r="AN11" s="414" t="s">
        <v>17</v>
      </c>
      <c r="AO11" s="415"/>
      <c r="AP11" s="414" t="s">
        <v>18</v>
      </c>
      <c r="AQ11" s="415"/>
      <c r="AR11" s="414" t="s">
        <v>18</v>
      </c>
      <c r="AS11" s="415"/>
      <c r="AT11" s="414" t="s">
        <v>18</v>
      </c>
      <c r="AU11" s="416"/>
      <c r="AV11" s="408"/>
      <c r="AW11" s="408"/>
      <c r="AX11" s="408"/>
      <c r="AY11" s="408"/>
      <c r="AZ11" s="408"/>
      <c r="BA11" s="408"/>
      <c r="BB11" s="408"/>
      <c r="BC11" s="419"/>
      <c r="BD11" s="417" t="s">
        <v>19</v>
      </c>
      <c r="BE11" s="418"/>
      <c r="BF11" s="76"/>
    </row>
    <row r="12" spans="1:58" ht="18.399999999999999" customHeight="1">
      <c r="A12" s="80"/>
      <c r="B12" s="81"/>
      <c r="C12" s="81"/>
      <c r="D12" s="82"/>
      <c r="E12" s="76"/>
      <c r="F12" s="84"/>
      <c r="G12" s="84"/>
      <c r="H12" s="84"/>
      <c r="I12" s="140"/>
      <c r="J12" s="15"/>
      <c r="K12" s="16" t="s">
        <v>20</v>
      </c>
      <c r="L12" s="13"/>
      <c r="M12" s="12" t="s">
        <v>20</v>
      </c>
      <c r="N12" s="13"/>
      <c r="O12" s="12" t="s">
        <v>20</v>
      </c>
      <c r="P12" s="13"/>
      <c r="Q12" s="12" t="s">
        <v>20</v>
      </c>
      <c r="R12" s="13"/>
      <c r="S12" s="14" t="s">
        <v>20</v>
      </c>
      <c r="T12" s="15"/>
      <c r="U12" s="17" t="s">
        <v>20</v>
      </c>
      <c r="V12" s="15"/>
      <c r="W12" s="17" t="s">
        <v>20</v>
      </c>
      <c r="X12" s="15"/>
      <c r="Y12" s="17" t="s">
        <v>20</v>
      </c>
      <c r="Z12" s="15"/>
      <c r="AA12" s="17" t="s">
        <v>20</v>
      </c>
      <c r="AB12" s="15"/>
      <c r="AC12" s="17" t="s">
        <v>20</v>
      </c>
      <c r="AD12" s="15"/>
      <c r="AE12" s="17" t="s">
        <v>20</v>
      </c>
      <c r="AF12" s="15"/>
      <c r="AG12" s="17" t="s">
        <v>20</v>
      </c>
      <c r="AH12" s="15"/>
      <c r="AI12" s="17" t="s">
        <v>20</v>
      </c>
      <c r="AJ12" s="15"/>
      <c r="AK12" s="17" t="s">
        <v>20</v>
      </c>
      <c r="AL12" s="15"/>
      <c r="AM12" s="17" t="s">
        <v>20</v>
      </c>
      <c r="AN12" s="15"/>
      <c r="AO12" s="17" t="s">
        <v>20</v>
      </c>
      <c r="AP12" s="15"/>
      <c r="AQ12" s="17" t="s">
        <v>20</v>
      </c>
      <c r="AR12" s="15"/>
      <c r="AS12" s="17" t="s">
        <v>20</v>
      </c>
      <c r="AT12" s="15"/>
      <c r="AU12" s="16" t="s">
        <v>20</v>
      </c>
      <c r="AV12" s="13"/>
      <c r="AW12" s="12" t="s">
        <v>20</v>
      </c>
      <c r="AX12" s="13"/>
      <c r="AY12" s="12" t="s">
        <v>20</v>
      </c>
      <c r="AZ12" s="13"/>
      <c r="BA12" s="12" t="s">
        <v>20</v>
      </c>
      <c r="BB12" s="13"/>
      <c r="BC12" s="14" t="s">
        <v>20</v>
      </c>
      <c r="BD12" s="18"/>
      <c r="BE12" s="17" t="s">
        <v>20</v>
      </c>
      <c r="BF12" s="76"/>
    </row>
    <row r="13" spans="1:58" ht="15" customHeight="1">
      <c r="A13" s="77"/>
      <c r="B13" s="83"/>
      <c r="C13" s="42"/>
      <c r="D13" s="42"/>
      <c r="F13" s="20" t="s">
        <v>22</v>
      </c>
      <c r="G13" s="164"/>
      <c r="H13" s="20"/>
      <c r="I13" s="164"/>
      <c r="J13" s="77"/>
      <c r="K13" s="84"/>
      <c r="L13" s="144" t="s">
        <v>23</v>
      </c>
      <c r="M13" s="107"/>
      <c r="N13" s="144"/>
      <c r="O13" s="107"/>
      <c r="P13" s="144"/>
      <c r="Q13" s="107"/>
      <c r="R13" s="144"/>
      <c r="S13" s="107"/>
      <c r="T13" s="77"/>
      <c r="U13" s="84"/>
      <c r="V13" s="77"/>
      <c r="W13" s="84"/>
      <c r="X13" s="77"/>
      <c r="Y13" s="84"/>
      <c r="Z13" s="77"/>
      <c r="AA13" s="84"/>
      <c r="AB13" s="77"/>
      <c r="AC13" s="84"/>
      <c r="AD13" s="77"/>
      <c r="AE13" s="84"/>
      <c r="AF13" s="77"/>
      <c r="AG13" s="84"/>
      <c r="AH13" s="77"/>
      <c r="AI13" s="84"/>
      <c r="AJ13" s="77"/>
      <c r="AK13" s="84"/>
      <c r="AL13" s="77"/>
      <c r="AM13" s="84"/>
      <c r="AN13" s="77"/>
      <c r="AO13" s="84"/>
      <c r="AP13" s="77"/>
      <c r="AQ13" s="84"/>
      <c r="AR13" s="77"/>
      <c r="AS13" s="84"/>
      <c r="AT13" s="77"/>
      <c r="AU13" s="84"/>
      <c r="AV13" s="77"/>
      <c r="AW13" s="84"/>
      <c r="AX13" s="77"/>
      <c r="AY13" s="84"/>
      <c r="AZ13" s="77"/>
      <c r="BA13" s="84"/>
      <c r="BB13" s="77"/>
      <c r="BC13" s="84"/>
      <c r="BD13" s="84"/>
      <c r="BE13" s="84"/>
    </row>
    <row r="14" spans="1:58" ht="15" customHeight="1">
      <c r="A14" s="145" t="s">
        <v>151</v>
      </c>
      <c r="B14" s="146" t="s">
        <v>25</v>
      </c>
      <c r="C14" s="165"/>
      <c r="D14" s="166"/>
      <c r="E14" s="9"/>
      <c r="F14" s="147" t="s">
        <v>27</v>
      </c>
      <c r="G14" s="167"/>
      <c r="H14" s="147" t="s">
        <v>28</v>
      </c>
      <c r="I14" s="167"/>
      <c r="J14" s="148" t="s">
        <v>29</v>
      </c>
      <c r="K14" s="9"/>
      <c r="L14" s="147" t="s">
        <v>30</v>
      </c>
      <c r="M14" s="167"/>
      <c r="N14" s="147" t="s">
        <v>31</v>
      </c>
      <c r="O14" s="167"/>
      <c r="P14" s="147" t="s">
        <v>32</v>
      </c>
      <c r="Q14" s="167"/>
      <c r="R14" s="147" t="s">
        <v>33</v>
      </c>
      <c r="S14" s="167"/>
      <c r="T14" s="148" t="s">
        <v>34</v>
      </c>
      <c r="U14" s="9"/>
      <c r="V14" s="148" t="s">
        <v>35</v>
      </c>
      <c r="W14" s="9"/>
      <c r="X14" s="148" t="s">
        <v>36</v>
      </c>
      <c r="Y14" s="9"/>
      <c r="Z14" s="148" t="s">
        <v>37</v>
      </c>
      <c r="AA14" s="9"/>
      <c r="AB14" s="148" t="s">
        <v>38</v>
      </c>
      <c r="AC14" s="9"/>
      <c r="AD14" s="148" t="s">
        <v>39</v>
      </c>
      <c r="AE14" s="9"/>
      <c r="AF14" s="148" t="s">
        <v>40</v>
      </c>
      <c r="AG14" s="9"/>
      <c r="AH14" s="148" t="s">
        <v>41</v>
      </c>
      <c r="AI14" s="9"/>
      <c r="AJ14" s="148" t="s">
        <v>15</v>
      </c>
      <c r="AK14" s="9"/>
      <c r="AL14" s="148" t="s">
        <v>16</v>
      </c>
      <c r="AM14" s="9"/>
      <c r="AN14" s="148" t="s">
        <v>17</v>
      </c>
      <c r="AO14" s="9"/>
      <c r="AP14" s="148" t="s">
        <v>42</v>
      </c>
      <c r="AQ14" s="9"/>
      <c r="AR14" s="148" t="s">
        <v>43</v>
      </c>
      <c r="AS14" s="9"/>
      <c r="AT14" s="148" t="s">
        <v>44</v>
      </c>
      <c r="AU14" s="9"/>
      <c r="AV14" s="148"/>
      <c r="AW14" s="9"/>
      <c r="AX14" s="148"/>
      <c r="AY14" s="9"/>
      <c r="AZ14" s="148"/>
      <c r="BA14" s="9"/>
      <c r="BB14" s="148"/>
      <c r="BC14" s="76"/>
    </row>
    <row r="15" spans="1:58" ht="15" customHeight="1">
      <c r="A15" s="42"/>
      <c r="B15" s="42"/>
      <c r="C15" s="42" t="s">
        <v>55</v>
      </c>
      <c r="D15" s="42"/>
      <c r="F15" s="107"/>
      <c r="G15" s="164"/>
      <c r="H15" s="107"/>
      <c r="I15" s="164"/>
      <c r="J15" s="84"/>
      <c r="L15" s="107"/>
      <c r="M15" s="164"/>
      <c r="N15" s="107"/>
      <c r="O15" s="164"/>
      <c r="P15" s="107"/>
      <c r="Q15" s="164"/>
      <c r="R15" s="107"/>
      <c r="S15" s="164"/>
      <c r="T15" s="84"/>
      <c r="V15" s="84"/>
      <c r="X15" s="84"/>
      <c r="Z15" s="84"/>
      <c r="AB15" s="84"/>
      <c r="AD15" s="84"/>
      <c r="AF15" s="84"/>
      <c r="AH15" s="84"/>
      <c r="AJ15" s="84"/>
      <c r="AL15" s="84"/>
      <c r="AN15" s="84"/>
      <c r="AP15" s="84"/>
      <c r="AR15" s="84"/>
      <c r="AT15" s="84"/>
      <c r="AV15" s="84"/>
      <c r="AX15" s="84"/>
      <c r="AZ15" s="84"/>
      <c r="BB15" s="84"/>
    </row>
    <row r="16" spans="1:58" ht="20.9" customHeight="1">
      <c r="A16" s="85"/>
      <c r="B16" s="19" t="s">
        <v>152</v>
      </c>
      <c r="C16" s="45" t="s">
        <v>55</v>
      </c>
      <c r="D16" s="86"/>
      <c r="E16" s="76"/>
      <c r="F16" s="20"/>
      <c r="G16" s="20"/>
      <c r="H16" s="20"/>
      <c r="I16" s="20"/>
      <c r="L16" s="21"/>
      <c r="M16" s="21"/>
      <c r="N16" s="21"/>
      <c r="O16" s="21"/>
      <c r="P16" s="21"/>
      <c r="Q16" s="21"/>
      <c r="R16" s="21"/>
      <c r="S16" s="21"/>
    </row>
    <row r="17" spans="1:58" ht="14.15" customHeight="1">
      <c r="A17" s="22" t="s">
        <v>153</v>
      </c>
      <c r="B17" s="23" t="s">
        <v>154</v>
      </c>
      <c r="C17" s="48" t="s">
        <v>155</v>
      </c>
      <c r="D17" s="24" t="s">
        <v>47</v>
      </c>
      <c r="E17" s="9" t="s">
        <v>55</v>
      </c>
      <c r="F17" s="25"/>
      <c r="G17" s="87"/>
      <c r="H17" s="25"/>
      <c r="I17" s="88"/>
      <c r="J17" s="149">
        <v>3.536</v>
      </c>
      <c r="K17" s="26" t="s">
        <v>156</v>
      </c>
      <c r="L17" s="27"/>
      <c r="M17" s="27"/>
      <c r="N17" s="27"/>
      <c r="O17" s="27"/>
      <c r="P17" s="27"/>
      <c r="Q17" s="27"/>
      <c r="R17" s="27"/>
      <c r="S17" s="26"/>
      <c r="T17" s="149">
        <v>0.82499999999999996</v>
      </c>
      <c r="U17" s="26" t="s">
        <v>156</v>
      </c>
      <c r="V17" s="149">
        <v>0.71499999999999997</v>
      </c>
      <c r="W17" s="26" t="s">
        <v>156</v>
      </c>
      <c r="X17" s="149">
        <v>0.50900000000000001</v>
      </c>
      <c r="Y17" s="26" t="s">
        <v>156</v>
      </c>
      <c r="Z17" s="149">
        <v>0.58199999999999996</v>
      </c>
      <c r="AA17" s="26" t="s">
        <v>156</v>
      </c>
      <c r="AB17" s="149">
        <v>2E-3</v>
      </c>
      <c r="AC17" s="26" t="s">
        <v>156</v>
      </c>
      <c r="AD17" s="149">
        <v>0</v>
      </c>
      <c r="AE17" s="26" t="s">
        <v>72</v>
      </c>
      <c r="AF17" s="149">
        <v>0</v>
      </c>
      <c r="AG17" s="26" t="s">
        <v>72</v>
      </c>
      <c r="AH17" s="149">
        <v>0</v>
      </c>
      <c r="AI17" s="26" t="s">
        <v>72</v>
      </c>
      <c r="AJ17" s="149">
        <v>0.22800000000000001</v>
      </c>
      <c r="AK17" s="26" t="s">
        <v>156</v>
      </c>
      <c r="AL17" s="149">
        <v>0</v>
      </c>
      <c r="AM17" s="26" t="s">
        <v>72</v>
      </c>
      <c r="AN17" s="149">
        <v>0.73499999999999999</v>
      </c>
      <c r="AO17" s="26" t="s">
        <v>156</v>
      </c>
      <c r="AP17" s="149">
        <v>0</v>
      </c>
      <c r="AQ17" s="26" t="s">
        <v>72</v>
      </c>
      <c r="AR17" s="149">
        <v>0</v>
      </c>
      <c r="AS17" s="26" t="s">
        <v>72</v>
      </c>
      <c r="AT17" s="149">
        <v>0</v>
      </c>
      <c r="AU17" s="26" t="s">
        <v>157</v>
      </c>
      <c r="AV17" s="95"/>
      <c r="AW17" s="37"/>
      <c r="AX17" s="95"/>
      <c r="AY17" s="37"/>
      <c r="AZ17" s="95"/>
      <c r="BA17" s="37"/>
      <c r="BB17" s="95"/>
      <c r="BC17" s="37"/>
      <c r="BD17" s="62">
        <f t="shared" ref="BD17:BD23" si="0">F17+H17+J17+L17+N17+P17+R17+T17+V17+X17+Z17+AB17+AD17+AF17+AH17+AJ17+AL17+AN17+AP17+AR17+AT17+AV17+AX17+AZ17+BB17</f>
        <v>7.1319999999999997</v>
      </c>
      <c r="BE17" s="26" t="s">
        <v>156</v>
      </c>
      <c r="BF17" s="99"/>
    </row>
    <row r="18" spans="1:58" ht="14.15" customHeight="1">
      <c r="A18" s="29" t="s">
        <v>158</v>
      </c>
      <c r="B18" s="30" t="s">
        <v>159</v>
      </c>
      <c r="C18" s="50" t="s">
        <v>155</v>
      </c>
      <c r="D18" s="32" t="s">
        <v>47</v>
      </c>
      <c r="E18" s="9"/>
      <c r="F18" s="93"/>
      <c r="G18" s="94"/>
      <c r="H18" s="93"/>
      <c r="I18" s="27"/>
      <c r="J18" s="149">
        <v>0</v>
      </c>
      <c r="K18" s="26" t="s">
        <v>72</v>
      </c>
      <c r="L18" s="27"/>
      <c r="M18" s="27"/>
      <c r="N18" s="27"/>
      <c r="O18" s="27"/>
      <c r="P18" s="27"/>
      <c r="Q18" s="27"/>
      <c r="R18" s="27"/>
      <c r="S18" s="26"/>
      <c r="T18" s="149">
        <v>0</v>
      </c>
      <c r="U18" s="26" t="s">
        <v>72</v>
      </c>
      <c r="V18" s="149">
        <v>0</v>
      </c>
      <c r="W18" s="26" t="s">
        <v>72</v>
      </c>
      <c r="X18" s="149">
        <v>0</v>
      </c>
      <c r="Y18" s="26" t="s">
        <v>72</v>
      </c>
      <c r="Z18" s="149">
        <v>0</v>
      </c>
      <c r="AA18" s="26" t="s">
        <v>72</v>
      </c>
      <c r="AB18" s="149">
        <v>0</v>
      </c>
      <c r="AC18" s="26" t="s">
        <v>72</v>
      </c>
      <c r="AD18" s="149">
        <v>0</v>
      </c>
      <c r="AE18" s="26" t="s">
        <v>72</v>
      </c>
      <c r="AF18" s="149">
        <v>0</v>
      </c>
      <c r="AG18" s="26" t="s">
        <v>72</v>
      </c>
      <c r="AH18" s="149">
        <v>0</v>
      </c>
      <c r="AI18" s="26" t="s">
        <v>72</v>
      </c>
      <c r="AJ18" s="149">
        <v>0</v>
      </c>
      <c r="AK18" s="26" t="s">
        <v>72</v>
      </c>
      <c r="AL18" s="149">
        <v>0</v>
      </c>
      <c r="AM18" s="26" t="s">
        <v>72</v>
      </c>
      <c r="AN18" s="149">
        <v>0</v>
      </c>
      <c r="AO18" s="26" t="s">
        <v>72</v>
      </c>
      <c r="AP18" s="149">
        <v>0</v>
      </c>
      <c r="AQ18" s="26" t="s">
        <v>72</v>
      </c>
      <c r="AR18" s="149">
        <v>0</v>
      </c>
      <c r="AS18" s="26" t="s">
        <v>72</v>
      </c>
      <c r="AT18" s="149">
        <v>0</v>
      </c>
      <c r="AU18" s="26" t="s">
        <v>72</v>
      </c>
      <c r="AV18" s="95"/>
      <c r="AW18" s="37"/>
      <c r="AX18" s="95"/>
      <c r="AY18" s="37"/>
      <c r="AZ18" s="95"/>
      <c r="BA18" s="37"/>
      <c r="BB18" s="95"/>
      <c r="BC18" s="37"/>
      <c r="BD18" s="63">
        <f t="shared" si="0"/>
        <v>0</v>
      </c>
      <c r="BE18" s="26" t="s">
        <v>72</v>
      </c>
      <c r="BF18" s="99"/>
    </row>
    <row r="19" spans="1:58" ht="14.15" customHeight="1">
      <c r="A19" s="29" t="s">
        <v>160</v>
      </c>
      <c r="B19" s="30" t="s">
        <v>161</v>
      </c>
      <c r="C19" s="50" t="s">
        <v>155</v>
      </c>
      <c r="D19" s="32" t="s">
        <v>47</v>
      </c>
      <c r="E19" s="9"/>
      <c r="F19" s="93"/>
      <c r="G19" s="94"/>
      <c r="H19" s="93"/>
      <c r="I19" s="27"/>
      <c r="J19" s="149">
        <v>1.7000000000000001E-2</v>
      </c>
      <c r="K19" s="26" t="s">
        <v>162</v>
      </c>
      <c r="L19" s="27"/>
      <c r="M19" s="27"/>
      <c r="N19" s="27"/>
      <c r="O19" s="27"/>
      <c r="P19" s="27"/>
      <c r="Q19" s="27"/>
      <c r="R19" s="27"/>
      <c r="S19" s="26"/>
      <c r="T19" s="149">
        <v>7.0000000000000001E-3</v>
      </c>
      <c r="U19" s="26" t="s">
        <v>162</v>
      </c>
      <c r="V19" s="149">
        <v>1.7000000000000001E-2</v>
      </c>
      <c r="W19" s="26" t="s">
        <v>162</v>
      </c>
      <c r="X19" s="149">
        <v>1.0999999999999999E-2</v>
      </c>
      <c r="Y19" s="26" t="s">
        <v>162</v>
      </c>
      <c r="Z19" s="149">
        <v>0.01</v>
      </c>
      <c r="AA19" s="26" t="s">
        <v>162</v>
      </c>
      <c r="AB19" s="149">
        <v>1E-3</v>
      </c>
      <c r="AC19" s="26" t="s">
        <v>162</v>
      </c>
      <c r="AD19" s="149">
        <v>0</v>
      </c>
      <c r="AE19" s="26" t="s">
        <v>72</v>
      </c>
      <c r="AF19" s="149">
        <v>0</v>
      </c>
      <c r="AG19" s="26" t="s">
        <v>72</v>
      </c>
      <c r="AH19" s="149">
        <v>0</v>
      </c>
      <c r="AI19" s="26" t="s">
        <v>72</v>
      </c>
      <c r="AJ19" s="149">
        <f>1129.26/1000000</f>
        <v>1.12926E-3</v>
      </c>
      <c r="AK19" s="26" t="s">
        <v>162</v>
      </c>
      <c r="AL19" s="149">
        <v>0</v>
      </c>
      <c r="AM19" s="26" t="s">
        <v>72</v>
      </c>
      <c r="AN19" s="149">
        <v>0</v>
      </c>
      <c r="AO19" s="26" t="s">
        <v>72</v>
      </c>
      <c r="AP19" s="149">
        <v>0</v>
      </c>
      <c r="AQ19" s="26" t="s">
        <v>72</v>
      </c>
      <c r="AR19" s="149">
        <v>0</v>
      </c>
      <c r="AS19" s="26" t="s">
        <v>72</v>
      </c>
      <c r="AT19" s="149">
        <v>0</v>
      </c>
      <c r="AU19" s="26" t="s">
        <v>72</v>
      </c>
      <c r="AV19" s="95"/>
      <c r="AW19" s="37"/>
      <c r="AX19" s="95"/>
      <c r="AY19" s="37"/>
      <c r="AZ19" s="95"/>
      <c r="BA19" s="37"/>
      <c r="BB19" s="95"/>
      <c r="BC19" s="37"/>
      <c r="BD19" s="63">
        <f t="shared" si="0"/>
        <v>6.4129259999999993E-2</v>
      </c>
      <c r="BE19" s="26" t="s">
        <v>162</v>
      </c>
      <c r="BF19" s="99"/>
    </row>
    <row r="20" spans="1:58" ht="14.15" customHeight="1">
      <c r="A20" s="29" t="s">
        <v>163</v>
      </c>
      <c r="B20" s="30" t="s">
        <v>164</v>
      </c>
      <c r="C20" s="50" t="s">
        <v>155</v>
      </c>
      <c r="D20" s="32" t="s">
        <v>165</v>
      </c>
      <c r="E20" s="9"/>
      <c r="F20" s="120"/>
      <c r="G20" s="94"/>
      <c r="H20" s="120"/>
      <c r="I20" s="94"/>
      <c r="J20" s="150">
        <f>J17+J18+J19</f>
        <v>3.5529999999999999</v>
      </c>
      <c r="K20" s="26" t="s">
        <v>156</v>
      </c>
      <c r="L20" s="55"/>
      <c r="M20" s="27"/>
      <c r="N20" s="55"/>
      <c r="O20" s="27"/>
      <c r="P20" s="55"/>
      <c r="Q20" s="27"/>
      <c r="R20" s="55"/>
      <c r="S20" s="26"/>
      <c r="T20" s="63">
        <f>T17+T18+T19</f>
        <v>0.83199999999999996</v>
      </c>
      <c r="U20" s="26" t="s">
        <v>156</v>
      </c>
      <c r="V20" s="63">
        <f>V17+V18+V19</f>
        <v>0.73199999999999998</v>
      </c>
      <c r="W20" s="26" t="s">
        <v>156</v>
      </c>
      <c r="X20" s="63">
        <f>X17+X18+X19</f>
        <v>0.52</v>
      </c>
      <c r="Y20" s="26" t="s">
        <v>156</v>
      </c>
      <c r="Z20" s="63">
        <f>Z17+Z18+Z19</f>
        <v>0.59199999999999997</v>
      </c>
      <c r="AA20" s="26" t="s">
        <v>156</v>
      </c>
      <c r="AB20" s="63">
        <f>AB17+AB18+AB19</f>
        <v>3.0000000000000001E-3</v>
      </c>
      <c r="AC20" s="26" t="s">
        <v>156</v>
      </c>
      <c r="AD20" s="63">
        <f>AD17+AD18+AD19</f>
        <v>0</v>
      </c>
      <c r="AE20" s="26" t="s">
        <v>72</v>
      </c>
      <c r="AF20" s="63">
        <f>AF17+AF18+AF19</f>
        <v>0</v>
      </c>
      <c r="AG20" s="26" t="s">
        <v>72</v>
      </c>
      <c r="AH20" s="63">
        <f>AH17+AH18+AH19</f>
        <v>0</v>
      </c>
      <c r="AI20" s="26" t="s">
        <v>72</v>
      </c>
      <c r="AJ20" s="63">
        <f>AJ17+AJ18+AJ19</f>
        <v>0.22912926</v>
      </c>
      <c r="AK20" s="26" t="s">
        <v>156</v>
      </c>
      <c r="AL20" s="63">
        <f>AL17+AL18+AL19</f>
        <v>0</v>
      </c>
      <c r="AM20" s="26" t="s">
        <v>72</v>
      </c>
      <c r="AN20" s="63">
        <f>AN17+AN18+AN19</f>
        <v>0.73499999999999999</v>
      </c>
      <c r="AO20" s="26" t="s">
        <v>156</v>
      </c>
      <c r="AP20" s="63">
        <f>AP17+AP18+AP19</f>
        <v>0</v>
      </c>
      <c r="AQ20" s="26" t="s">
        <v>72</v>
      </c>
      <c r="AR20" s="63">
        <f>AR17+AR18+AR19</f>
        <v>0</v>
      </c>
      <c r="AS20" s="26" t="s">
        <v>72</v>
      </c>
      <c r="AT20" s="63">
        <f>AT17+AT18+AT19</f>
        <v>0</v>
      </c>
      <c r="AU20" s="26" t="s">
        <v>157</v>
      </c>
      <c r="AV20" s="151"/>
      <c r="AW20" s="37"/>
      <c r="AX20" s="151"/>
      <c r="AY20" s="37"/>
      <c r="AZ20" s="151"/>
      <c r="BA20" s="37"/>
      <c r="BB20" s="151"/>
      <c r="BC20" s="37"/>
      <c r="BD20" s="63">
        <f t="shared" si="0"/>
        <v>7.1961292600000002</v>
      </c>
      <c r="BE20" s="26" t="s">
        <v>156</v>
      </c>
      <c r="BF20" s="99"/>
    </row>
    <row r="21" spans="1:58" ht="14.15" customHeight="1">
      <c r="A21" s="29" t="s">
        <v>166</v>
      </c>
      <c r="B21" s="30" t="s">
        <v>167</v>
      </c>
      <c r="C21" s="50" t="s">
        <v>155</v>
      </c>
      <c r="D21" s="32" t="s">
        <v>47</v>
      </c>
      <c r="E21" s="9"/>
      <c r="F21" s="93"/>
      <c r="G21" s="94"/>
      <c r="H21" s="93"/>
      <c r="I21" s="27"/>
      <c r="J21" s="152">
        <v>0.08</v>
      </c>
      <c r="K21" s="34" t="s">
        <v>168</v>
      </c>
      <c r="L21" s="34"/>
      <c r="M21" s="34"/>
      <c r="N21" s="34"/>
      <c r="O21" s="34"/>
      <c r="P21" s="34"/>
      <c r="Q21" s="34"/>
      <c r="R21" s="34"/>
      <c r="S21" s="34"/>
      <c r="T21" s="152">
        <v>1.4999999999999999E-2</v>
      </c>
      <c r="U21" s="34" t="s">
        <v>168</v>
      </c>
      <c r="V21" s="152">
        <v>8.9999999999999993E-3</v>
      </c>
      <c r="W21" s="34" t="s">
        <v>168</v>
      </c>
      <c r="X21" s="152">
        <v>1.2E-2</v>
      </c>
      <c r="Y21" s="34" t="s">
        <v>168</v>
      </c>
      <c r="Z21" s="152">
        <v>4.1000000000000002E-2</v>
      </c>
      <c r="AA21" s="34" t="s">
        <v>168</v>
      </c>
      <c r="AB21" s="152">
        <v>0</v>
      </c>
      <c r="AC21" s="34" t="s">
        <v>169</v>
      </c>
      <c r="AD21" s="152">
        <v>0</v>
      </c>
      <c r="AE21" s="34" t="s">
        <v>72</v>
      </c>
      <c r="AF21" s="152">
        <v>0</v>
      </c>
      <c r="AG21" s="34" t="s">
        <v>72</v>
      </c>
      <c r="AH21" s="152">
        <v>0</v>
      </c>
      <c r="AI21" s="34" t="s">
        <v>72</v>
      </c>
      <c r="AJ21" s="152">
        <v>0.01</v>
      </c>
      <c r="AK21" s="34" t="s">
        <v>168</v>
      </c>
      <c r="AL21" s="152">
        <v>0</v>
      </c>
      <c r="AM21" s="34" t="s">
        <v>72</v>
      </c>
      <c r="AN21" s="152">
        <v>1.7000000000000001E-2</v>
      </c>
      <c r="AO21" s="34" t="s">
        <v>168</v>
      </c>
      <c r="AP21" s="152">
        <v>0</v>
      </c>
      <c r="AQ21" s="34" t="s">
        <v>72</v>
      </c>
      <c r="AR21" s="152">
        <v>0</v>
      </c>
      <c r="AS21" s="34" t="s">
        <v>72</v>
      </c>
      <c r="AT21" s="152">
        <v>0</v>
      </c>
      <c r="AU21" s="34" t="s">
        <v>169</v>
      </c>
      <c r="AV21" s="95"/>
      <c r="AW21" s="37"/>
      <c r="AX21" s="95"/>
      <c r="AY21" s="37"/>
      <c r="AZ21" s="95"/>
      <c r="BA21" s="37"/>
      <c r="BB21" s="95"/>
      <c r="BC21" s="37"/>
      <c r="BD21" s="63">
        <f t="shared" si="0"/>
        <v>0.184</v>
      </c>
      <c r="BE21" s="26" t="s">
        <v>168</v>
      </c>
      <c r="BF21" s="99"/>
    </row>
    <row r="22" spans="1:58" ht="14.15" customHeight="1">
      <c r="A22" s="29" t="s">
        <v>170</v>
      </c>
      <c r="B22" s="30" t="s">
        <v>171</v>
      </c>
      <c r="C22" s="50" t="s">
        <v>155</v>
      </c>
      <c r="D22" s="32" t="s">
        <v>47</v>
      </c>
      <c r="E22" s="9"/>
      <c r="F22" s="93"/>
      <c r="G22" s="94"/>
      <c r="H22" s="93"/>
      <c r="I22" s="27"/>
      <c r="J22" s="149">
        <v>0</v>
      </c>
      <c r="K22" s="26" t="s">
        <v>72</v>
      </c>
      <c r="L22" s="27"/>
      <c r="M22" s="27"/>
      <c r="N22" s="27"/>
      <c r="O22" s="27"/>
      <c r="P22" s="27"/>
      <c r="Q22" s="27"/>
      <c r="R22" s="27"/>
      <c r="S22" s="26"/>
      <c r="T22" s="149">
        <v>0</v>
      </c>
      <c r="U22" s="26" t="s">
        <v>72</v>
      </c>
      <c r="V22" s="149">
        <v>0</v>
      </c>
      <c r="W22" s="26" t="s">
        <v>72</v>
      </c>
      <c r="X22" s="149">
        <v>0</v>
      </c>
      <c r="Y22" s="26" t="s">
        <v>72</v>
      </c>
      <c r="Z22" s="149">
        <v>0</v>
      </c>
      <c r="AA22" s="26" t="s">
        <v>72</v>
      </c>
      <c r="AB22" s="149">
        <v>0</v>
      </c>
      <c r="AC22" s="26" t="s">
        <v>72</v>
      </c>
      <c r="AD22" s="149">
        <v>0</v>
      </c>
      <c r="AE22" s="26" t="s">
        <v>72</v>
      </c>
      <c r="AF22" s="149">
        <v>0</v>
      </c>
      <c r="AG22" s="26" t="s">
        <v>72</v>
      </c>
      <c r="AH22" s="149">
        <v>0</v>
      </c>
      <c r="AI22" s="26" t="s">
        <v>72</v>
      </c>
      <c r="AJ22" s="149">
        <v>0</v>
      </c>
      <c r="AK22" s="26" t="s">
        <v>72</v>
      </c>
      <c r="AL22" s="149">
        <v>0</v>
      </c>
      <c r="AM22" s="26" t="s">
        <v>72</v>
      </c>
      <c r="AN22" s="149">
        <v>0</v>
      </c>
      <c r="AO22" s="26" t="s">
        <v>72</v>
      </c>
      <c r="AP22" s="149">
        <v>0</v>
      </c>
      <c r="AQ22" s="26" t="s">
        <v>72</v>
      </c>
      <c r="AR22" s="149">
        <v>0</v>
      </c>
      <c r="AS22" s="26" t="s">
        <v>72</v>
      </c>
      <c r="AT22" s="149">
        <v>0</v>
      </c>
      <c r="AU22" s="26" t="s">
        <v>172</v>
      </c>
      <c r="AV22" s="95"/>
      <c r="AW22" s="37"/>
      <c r="AX22" s="95"/>
      <c r="AY22" s="37"/>
      <c r="AZ22" s="95"/>
      <c r="BA22" s="37"/>
      <c r="BB22" s="95"/>
      <c r="BC22" s="37"/>
      <c r="BD22" s="63">
        <f t="shared" si="0"/>
        <v>0</v>
      </c>
      <c r="BE22" s="26" t="s">
        <v>172</v>
      </c>
      <c r="BF22" s="99"/>
    </row>
    <row r="23" spans="1:58" ht="15" customHeight="1">
      <c r="A23" s="38" t="s">
        <v>173</v>
      </c>
      <c r="B23" s="39" t="s">
        <v>174</v>
      </c>
      <c r="C23" s="51" t="s">
        <v>155</v>
      </c>
      <c r="D23" s="41" t="s">
        <v>165</v>
      </c>
      <c r="E23" s="9"/>
      <c r="F23" s="125"/>
      <c r="G23" s="101"/>
      <c r="H23" s="125"/>
      <c r="I23" s="101"/>
      <c r="J23" s="153">
        <f>J20+J21+J22</f>
        <v>3.633</v>
      </c>
      <c r="K23" s="26" t="s">
        <v>156</v>
      </c>
      <c r="L23" s="55"/>
      <c r="M23" s="27"/>
      <c r="N23" s="55"/>
      <c r="O23" s="27"/>
      <c r="P23" s="55"/>
      <c r="Q23" s="27"/>
      <c r="R23" s="55"/>
      <c r="S23" s="26"/>
      <c r="T23" s="154">
        <f>T20+T21+T22</f>
        <v>0.84699999999999998</v>
      </c>
      <c r="U23" s="26" t="s">
        <v>156</v>
      </c>
      <c r="V23" s="154">
        <f>V20+V21+V22</f>
        <v>0.74099999999999999</v>
      </c>
      <c r="W23" s="26" t="s">
        <v>156</v>
      </c>
      <c r="X23" s="154">
        <f>X20+X21+X22</f>
        <v>0.53200000000000003</v>
      </c>
      <c r="Y23" s="26" t="s">
        <v>156</v>
      </c>
      <c r="Z23" s="154">
        <f>Z20+Z21+Z22</f>
        <v>0.63300000000000001</v>
      </c>
      <c r="AA23" s="26" t="s">
        <v>156</v>
      </c>
      <c r="AB23" s="154">
        <f>AB20+AB21+AB22</f>
        <v>3.0000000000000001E-3</v>
      </c>
      <c r="AC23" s="26" t="s">
        <v>156</v>
      </c>
      <c r="AD23" s="154">
        <f>AD20+AD21+AD22</f>
        <v>0</v>
      </c>
      <c r="AE23" s="26" t="s">
        <v>72</v>
      </c>
      <c r="AF23" s="154">
        <f>AF20+AF21+AF22</f>
        <v>0</v>
      </c>
      <c r="AG23" s="26" t="s">
        <v>72</v>
      </c>
      <c r="AH23" s="154">
        <f>AH20+AH21+AH22</f>
        <v>0</v>
      </c>
      <c r="AI23" s="26" t="s">
        <v>72</v>
      </c>
      <c r="AJ23" s="154">
        <f>AJ20+AJ21+AJ22</f>
        <v>0.23912926000000001</v>
      </c>
      <c r="AK23" s="26" t="s">
        <v>156</v>
      </c>
      <c r="AL23" s="154">
        <f>AL20+AL21+AL22</f>
        <v>0</v>
      </c>
      <c r="AM23" s="26" t="s">
        <v>72</v>
      </c>
      <c r="AN23" s="154">
        <f>AN20+AN21+AN22</f>
        <v>0.752</v>
      </c>
      <c r="AO23" s="26" t="s">
        <v>156</v>
      </c>
      <c r="AP23" s="154">
        <f>AP20+AP21+AP22</f>
        <v>0</v>
      </c>
      <c r="AQ23" s="26" t="s">
        <v>72</v>
      </c>
      <c r="AR23" s="154">
        <f>AR20+AR21+AR22</f>
        <v>0</v>
      </c>
      <c r="AS23" s="26" t="s">
        <v>72</v>
      </c>
      <c r="AT23" s="154">
        <f>AT20+AT21+AT22</f>
        <v>0</v>
      </c>
      <c r="AU23" s="26" t="s">
        <v>157</v>
      </c>
      <c r="AV23" s="151"/>
      <c r="AW23" s="37"/>
      <c r="AX23" s="151"/>
      <c r="AY23" s="37"/>
      <c r="AZ23" s="151"/>
      <c r="BA23" s="37"/>
      <c r="BB23" s="151"/>
      <c r="BC23" s="37"/>
      <c r="BD23" s="154">
        <f t="shared" si="0"/>
        <v>7.3801292600000004</v>
      </c>
      <c r="BE23" s="26" t="s">
        <v>156</v>
      </c>
      <c r="BF23" s="99"/>
    </row>
    <row r="24" spans="1:58" ht="15" customHeight="1">
      <c r="A24" s="42"/>
      <c r="B24" s="77"/>
      <c r="C24" s="42"/>
      <c r="D24" s="42"/>
      <c r="F24" s="107"/>
      <c r="G24" s="114"/>
      <c r="H24" s="107"/>
      <c r="I24" s="114"/>
      <c r="J24" s="84"/>
      <c r="K24" s="52"/>
      <c r="L24" s="109"/>
      <c r="M24" s="115"/>
      <c r="N24" s="109"/>
      <c r="O24" s="115"/>
      <c r="P24" s="109"/>
      <c r="Q24" s="115"/>
      <c r="R24" s="109"/>
      <c r="S24" s="52"/>
      <c r="T24" s="84"/>
      <c r="U24" s="52"/>
      <c r="V24" s="84"/>
      <c r="W24" s="52"/>
      <c r="X24" s="84"/>
      <c r="Y24" s="52"/>
      <c r="Z24" s="84"/>
      <c r="AA24" s="52"/>
      <c r="AB24" s="84"/>
      <c r="AC24" s="52"/>
      <c r="AD24" s="84"/>
      <c r="AE24" s="52"/>
      <c r="AF24" s="84"/>
      <c r="AG24" s="52"/>
      <c r="AH24" s="84"/>
      <c r="AI24" s="52"/>
      <c r="AJ24" s="84"/>
      <c r="AK24" s="52"/>
      <c r="AL24" s="84"/>
      <c r="AM24" s="52"/>
      <c r="AN24" s="84"/>
      <c r="AO24" s="52"/>
      <c r="AP24" s="84"/>
      <c r="AQ24" s="52"/>
      <c r="AR24" s="84"/>
      <c r="AS24" s="52"/>
      <c r="AT24" s="84"/>
      <c r="AU24" s="52"/>
      <c r="AV24" s="44"/>
      <c r="AW24" s="44"/>
      <c r="AX24" s="44"/>
      <c r="AY24" s="44"/>
      <c r="AZ24" s="44"/>
      <c r="BA24" s="44"/>
      <c r="BB24" s="44"/>
      <c r="BC24" s="44"/>
      <c r="BD24" s="84"/>
      <c r="BE24" s="52"/>
    </row>
    <row r="25" spans="1:58" ht="19.149999999999999" customHeight="1">
      <c r="A25" s="85"/>
      <c r="B25" s="19" t="s">
        <v>175</v>
      </c>
      <c r="C25" s="45"/>
      <c r="D25" s="86"/>
      <c r="E25" s="129"/>
      <c r="F25" s="20"/>
      <c r="G25" s="168"/>
      <c r="H25" s="20"/>
      <c r="I25" s="168"/>
      <c r="L25" s="21"/>
      <c r="M25" s="169"/>
      <c r="N25" s="21"/>
      <c r="O25" s="169"/>
      <c r="P25" s="21"/>
      <c r="Q25" s="169"/>
      <c r="R25" s="21"/>
    </row>
    <row r="26" spans="1:58" ht="14.15" customHeight="1">
      <c r="A26" s="22" t="s">
        <v>176</v>
      </c>
      <c r="B26" s="23" t="s">
        <v>154</v>
      </c>
      <c r="C26" s="48" t="s">
        <v>155</v>
      </c>
      <c r="D26" s="24" t="s">
        <v>47</v>
      </c>
      <c r="E26" s="9" t="s">
        <v>55</v>
      </c>
      <c r="F26" s="25"/>
      <c r="G26" s="87"/>
      <c r="H26" s="25"/>
      <c r="I26" s="88"/>
      <c r="J26" s="149">
        <v>2.9319999999999999</v>
      </c>
      <c r="K26" s="26" t="s">
        <v>156</v>
      </c>
      <c r="L26" s="27"/>
      <c r="M26" s="27"/>
      <c r="N26" s="27"/>
      <c r="O26" s="27"/>
      <c r="P26" s="27"/>
      <c r="Q26" s="27"/>
      <c r="R26" s="27"/>
      <c r="S26" s="26"/>
      <c r="T26" s="149">
        <v>0.77900000000000003</v>
      </c>
      <c r="U26" s="26" t="s">
        <v>156</v>
      </c>
      <c r="V26" s="149">
        <v>0.58099999999999996</v>
      </c>
      <c r="W26" s="26" t="s">
        <v>156</v>
      </c>
      <c r="X26" s="149">
        <v>0.70099999999999996</v>
      </c>
      <c r="Y26" s="26" t="s">
        <v>156</v>
      </c>
      <c r="Z26" s="149">
        <v>14.192</v>
      </c>
      <c r="AA26" s="26" t="s">
        <v>156</v>
      </c>
      <c r="AB26" s="149">
        <v>1.7909999999999999</v>
      </c>
      <c r="AC26" s="26" t="s">
        <v>156</v>
      </c>
      <c r="AD26" s="149">
        <v>0.97799999999999998</v>
      </c>
      <c r="AE26" s="26" t="s">
        <v>156</v>
      </c>
      <c r="AF26" s="149">
        <v>0.48899999999999999</v>
      </c>
      <c r="AG26" s="26" t="s">
        <v>156</v>
      </c>
      <c r="AH26" s="149">
        <v>0.65200000000000002</v>
      </c>
      <c r="AI26" s="26" t="s">
        <v>156</v>
      </c>
      <c r="AJ26" s="149">
        <v>5.3680000000000003</v>
      </c>
      <c r="AK26" s="26" t="s">
        <v>156</v>
      </c>
      <c r="AL26" s="149">
        <v>5.234</v>
      </c>
      <c r="AM26" s="26" t="s">
        <v>156</v>
      </c>
      <c r="AN26" s="149">
        <v>0</v>
      </c>
      <c r="AO26" s="26" t="s">
        <v>72</v>
      </c>
      <c r="AP26" s="149">
        <v>3.4319999999999999</v>
      </c>
      <c r="AQ26" s="26" t="s">
        <v>156</v>
      </c>
      <c r="AR26" s="149">
        <v>2.1379999999999999</v>
      </c>
      <c r="AS26" s="26" t="s">
        <v>156</v>
      </c>
      <c r="AT26" s="149">
        <v>1.9179999999999999</v>
      </c>
      <c r="AU26" s="26" t="s">
        <v>156</v>
      </c>
      <c r="AV26" s="95"/>
      <c r="AW26" s="37"/>
      <c r="AX26" s="95"/>
      <c r="AY26" s="37"/>
      <c r="AZ26" s="95"/>
      <c r="BA26" s="37"/>
      <c r="BB26" s="95"/>
      <c r="BC26" s="37"/>
      <c r="BD26" s="62">
        <f>F26+H26+J26+L26+N26+P26+R26+T26+V26+X26+Z26+AB26+AD26+AF26+AH26+AJ26+AL26+AN26+AP26+AR26+AT26+AV26+AX26+AZ26+BB26</f>
        <v>41.185000000000002</v>
      </c>
      <c r="BE26" s="26" t="s">
        <v>156</v>
      </c>
      <c r="BF26" s="99"/>
    </row>
    <row r="27" spans="1:58" ht="14.15" customHeight="1">
      <c r="A27" s="29" t="s">
        <v>177</v>
      </c>
      <c r="B27" s="30" t="s">
        <v>159</v>
      </c>
      <c r="C27" s="50" t="s">
        <v>155</v>
      </c>
      <c r="D27" s="32" t="s">
        <v>47</v>
      </c>
      <c r="E27" s="9"/>
      <c r="F27" s="93"/>
      <c r="G27" s="94"/>
      <c r="H27" s="93"/>
      <c r="I27" s="27"/>
      <c r="J27" s="152">
        <v>0.13</v>
      </c>
      <c r="K27" s="26" t="s">
        <v>52</v>
      </c>
      <c r="L27" s="27"/>
      <c r="M27" s="27"/>
      <c r="N27" s="27"/>
      <c r="O27" s="27"/>
      <c r="P27" s="27"/>
      <c r="Q27" s="27"/>
      <c r="R27" s="27"/>
      <c r="S27" s="26"/>
      <c r="T27" s="152">
        <v>4.5999999999999999E-2</v>
      </c>
      <c r="U27" s="26" t="s">
        <v>52</v>
      </c>
      <c r="V27" s="152">
        <v>4.2000000000000003E-2</v>
      </c>
      <c r="W27" s="26" t="s">
        <v>52</v>
      </c>
      <c r="X27" s="152">
        <v>6.2E-2</v>
      </c>
      <c r="Y27" s="26" t="s">
        <v>52</v>
      </c>
      <c r="Z27" s="152">
        <v>1.2030000000000001</v>
      </c>
      <c r="AA27" s="26" t="s">
        <v>52</v>
      </c>
      <c r="AB27" s="152">
        <v>0.106</v>
      </c>
      <c r="AC27" s="26" t="s">
        <v>52</v>
      </c>
      <c r="AD27" s="152">
        <v>0.14599999999999999</v>
      </c>
      <c r="AE27" s="26" t="s">
        <v>52</v>
      </c>
      <c r="AF27" s="152">
        <v>9.9000000000000005E-2</v>
      </c>
      <c r="AG27" s="26" t="s">
        <v>52</v>
      </c>
      <c r="AH27" s="152">
        <v>3.1E-2</v>
      </c>
      <c r="AI27" s="26" t="s">
        <v>52</v>
      </c>
      <c r="AJ27" s="149">
        <f>119368/1000000</f>
        <v>0.119368</v>
      </c>
      <c r="AK27" s="26" t="s">
        <v>52</v>
      </c>
      <c r="AL27" s="152">
        <v>0.72699999999999998</v>
      </c>
      <c r="AM27" s="26" t="s">
        <v>52</v>
      </c>
      <c r="AN27" s="149">
        <v>0</v>
      </c>
      <c r="AO27" s="26" t="s">
        <v>72</v>
      </c>
      <c r="AP27" s="149">
        <v>0.375</v>
      </c>
      <c r="AQ27" s="26" t="s">
        <v>52</v>
      </c>
      <c r="AR27" s="149">
        <v>0.246</v>
      </c>
      <c r="AS27" s="26" t="s">
        <v>52</v>
      </c>
      <c r="AT27" s="149">
        <v>0</v>
      </c>
      <c r="AU27" s="26" t="s">
        <v>72</v>
      </c>
      <c r="AV27" s="95"/>
      <c r="AW27" s="37"/>
      <c r="AX27" s="95"/>
      <c r="AY27" s="37"/>
      <c r="AZ27" s="95"/>
      <c r="BA27" s="37"/>
      <c r="BB27" s="95"/>
      <c r="BC27" s="37"/>
      <c r="BD27" s="63">
        <f>F27+H27+J27+L27+N27+P27+R27+T27+V27+X27+Z27+AB27+AD27+AF27+AH27+AJ27+AL27+AN27+AP27+AR27+AT27+AV27+AX27+AZ27+BB27</f>
        <v>3.3323679999999998</v>
      </c>
      <c r="BE27" s="26" t="s">
        <v>52</v>
      </c>
      <c r="BF27" s="99"/>
    </row>
    <row r="28" spans="1:58" ht="14.15" customHeight="1">
      <c r="A28" s="29" t="s">
        <v>178</v>
      </c>
      <c r="B28" s="30" t="s">
        <v>161</v>
      </c>
      <c r="C28" s="50" t="s">
        <v>155</v>
      </c>
      <c r="D28" s="32" t="s">
        <v>47</v>
      </c>
      <c r="E28" s="9"/>
      <c r="F28" s="93"/>
      <c r="G28" s="94"/>
      <c r="H28" s="93"/>
      <c r="I28" s="27"/>
      <c r="J28" s="149">
        <v>0.14799999999999999</v>
      </c>
      <c r="K28" s="26" t="s">
        <v>162</v>
      </c>
      <c r="L28" s="27"/>
      <c r="M28" s="27"/>
      <c r="N28" s="27"/>
      <c r="O28" s="27"/>
      <c r="P28" s="27"/>
      <c r="Q28" s="27"/>
      <c r="R28" s="27"/>
      <c r="S28" s="26"/>
      <c r="T28" s="149">
        <v>6.3E-2</v>
      </c>
      <c r="U28" s="26" t="s">
        <v>162</v>
      </c>
      <c r="V28" s="149">
        <v>2.1999999999999999E-2</v>
      </c>
      <c r="W28" s="26" t="s">
        <v>162</v>
      </c>
      <c r="X28" s="149">
        <v>1.7999999999999999E-2</v>
      </c>
      <c r="Y28" s="26" t="s">
        <v>162</v>
      </c>
      <c r="Z28" s="149">
        <v>0.35599999999999998</v>
      </c>
      <c r="AA28" s="26" t="s">
        <v>162</v>
      </c>
      <c r="AB28" s="149">
        <v>3.9E-2</v>
      </c>
      <c r="AC28" s="26" t="s">
        <v>162</v>
      </c>
      <c r="AD28" s="149">
        <v>6.3E-2</v>
      </c>
      <c r="AE28" s="26" t="s">
        <v>162</v>
      </c>
      <c r="AF28" s="149">
        <v>2.9000000000000001E-2</v>
      </c>
      <c r="AG28" s="26" t="s">
        <v>162</v>
      </c>
      <c r="AH28" s="149">
        <v>0.1</v>
      </c>
      <c r="AI28" s="26" t="s">
        <v>162</v>
      </c>
      <c r="AJ28" s="149">
        <f>93709.35/1000000</f>
        <v>9.3709350000000011E-2</v>
      </c>
      <c r="AK28" s="26" t="s">
        <v>162</v>
      </c>
      <c r="AL28" s="149">
        <v>0</v>
      </c>
      <c r="AM28" s="26" t="s">
        <v>72</v>
      </c>
      <c r="AN28" s="149">
        <v>0</v>
      </c>
      <c r="AO28" s="26" t="s">
        <v>72</v>
      </c>
      <c r="AP28" s="149">
        <v>0</v>
      </c>
      <c r="AQ28" s="26" t="s">
        <v>72</v>
      </c>
      <c r="AR28" s="149">
        <v>0</v>
      </c>
      <c r="AS28" s="26" t="s">
        <v>72</v>
      </c>
      <c r="AT28" s="149">
        <v>0</v>
      </c>
      <c r="AU28" s="26" t="s">
        <v>72</v>
      </c>
      <c r="AV28" s="95"/>
      <c r="AW28" s="37"/>
      <c r="AX28" s="95"/>
      <c r="AY28" s="37"/>
      <c r="AZ28" s="95"/>
      <c r="BA28" s="37"/>
      <c r="BB28" s="95"/>
      <c r="BC28" s="37"/>
      <c r="BD28" s="63">
        <f>F28+H28+J28+L28+N28+P28+R28+T28+V28+X28+Z28+AB28+AD28+AF28+AH28+AJ28+AL28+AN28+AP28+AR28+AT28+AV28+AX28+AZ28+BB28</f>
        <v>0.9317093500000001</v>
      </c>
      <c r="BE28" s="26" t="s">
        <v>162</v>
      </c>
      <c r="BF28" s="99"/>
    </row>
    <row r="29" spans="1:58" ht="14.15" customHeight="1">
      <c r="A29" s="29" t="s">
        <v>179</v>
      </c>
      <c r="B29" s="30" t="s">
        <v>164</v>
      </c>
      <c r="C29" s="50" t="s">
        <v>155</v>
      </c>
      <c r="D29" s="32" t="s">
        <v>165</v>
      </c>
      <c r="E29" s="9"/>
      <c r="F29" s="120"/>
      <c r="G29" s="94"/>
      <c r="H29" s="120"/>
      <c r="I29" s="94"/>
      <c r="J29" s="150">
        <f>J26+J27+J28</f>
        <v>3.21</v>
      </c>
      <c r="K29" s="26" t="s">
        <v>156</v>
      </c>
      <c r="L29" s="55"/>
      <c r="M29" s="27"/>
      <c r="N29" s="55"/>
      <c r="O29" s="27"/>
      <c r="P29" s="55"/>
      <c r="Q29" s="27"/>
      <c r="R29" s="55"/>
      <c r="S29" s="26"/>
      <c r="T29" s="63">
        <f>T26+T27+T28</f>
        <v>0.88800000000000012</v>
      </c>
      <c r="U29" s="26" t="s">
        <v>156</v>
      </c>
      <c r="V29" s="63">
        <f>V26+V27+V28</f>
        <v>0.64500000000000002</v>
      </c>
      <c r="W29" s="26" t="s">
        <v>156</v>
      </c>
      <c r="X29" s="63">
        <f>X26+X27+X28</f>
        <v>0.78099999999999992</v>
      </c>
      <c r="Y29" s="26" t="s">
        <v>156</v>
      </c>
      <c r="Z29" s="63">
        <f>Z26+Z27+Z28</f>
        <v>15.750999999999999</v>
      </c>
      <c r="AA29" s="26" t="s">
        <v>156</v>
      </c>
      <c r="AB29" s="63">
        <f>AB26+AB27+AB28</f>
        <v>1.9359999999999999</v>
      </c>
      <c r="AC29" s="26" t="s">
        <v>156</v>
      </c>
      <c r="AD29" s="63">
        <f>AD26+AD27+AD28</f>
        <v>1.1869999999999998</v>
      </c>
      <c r="AE29" s="26" t="s">
        <v>156</v>
      </c>
      <c r="AF29" s="63">
        <f>AF26+AF27+AF28</f>
        <v>0.61699999999999999</v>
      </c>
      <c r="AG29" s="26" t="s">
        <v>156</v>
      </c>
      <c r="AH29" s="63">
        <f>AH26+AH27+AH28</f>
        <v>0.78300000000000003</v>
      </c>
      <c r="AI29" s="26" t="s">
        <v>156</v>
      </c>
      <c r="AJ29" s="63">
        <f>AJ26+AJ27+AJ28</f>
        <v>5.5810773500000002</v>
      </c>
      <c r="AK29" s="26" t="s">
        <v>156</v>
      </c>
      <c r="AL29" s="63">
        <f>AL26+AL27+AL28</f>
        <v>5.9610000000000003</v>
      </c>
      <c r="AM29" s="26" t="s">
        <v>156</v>
      </c>
      <c r="AN29" s="63">
        <f>AN26+AN27+AN28</f>
        <v>0</v>
      </c>
      <c r="AO29" s="26" t="s">
        <v>72</v>
      </c>
      <c r="AP29" s="63">
        <f>AP26+AP27+AP28</f>
        <v>3.8069999999999999</v>
      </c>
      <c r="AQ29" s="26" t="s">
        <v>156</v>
      </c>
      <c r="AR29" s="63">
        <f>AR26+AR27+AR28</f>
        <v>2.3839999999999999</v>
      </c>
      <c r="AS29" s="26" t="s">
        <v>156</v>
      </c>
      <c r="AT29" s="63">
        <f>AT26+AT27+AT28</f>
        <v>1.9179999999999999</v>
      </c>
      <c r="AU29" s="26" t="s">
        <v>156</v>
      </c>
      <c r="AV29" s="151"/>
      <c r="AW29" s="37"/>
      <c r="AX29" s="151"/>
      <c r="AY29" s="37"/>
      <c r="AZ29" s="151"/>
      <c r="BA29" s="37"/>
      <c r="BB29" s="151"/>
      <c r="BC29" s="37"/>
      <c r="BD29" s="63">
        <f>F29+H29+J29+L29+N29+P29+R29+T29+V29+X29+Z29+AB29+AD29+AF29+AH29+AJ29+AL29+AN29+AP29+AR29+AT29+AV29+AX29+AZ29+BB29</f>
        <v>45.449077350000003</v>
      </c>
      <c r="BE29" s="26" t="s">
        <v>156</v>
      </c>
      <c r="BF29" s="99"/>
    </row>
    <row r="30" spans="1:58" ht="14.15" customHeight="1">
      <c r="A30" s="29" t="s">
        <v>180</v>
      </c>
      <c r="B30" s="30" t="s">
        <v>167</v>
      </c>
      <c r="C30" s="50" t="s">
        <v>155</v>
      </c>
      <c r="D30" s="32" t="s">
        <v>47</v>
      </c>
      <c r="E30" s="9"/>
      <c r="F30" s="93"/>
      <c r="G30" s="94"/>
      <c r="H30" s="93"/>
      <c r="I30" s="27"/>
      <c r="J30" s="152">
        <v>6.6000000000000003E-2</v>
      </c>
      <c r="K30" s="34" t="s">
        <v>143</v>
      </c>
      <c r="L30" s="34"/>
      <c r="M30" s="34"/>
      <c r="N30" s="34"/>
      <c r="O30" s="34"/>
      <c r="P30" s="34"/>
      <c r="Q30" s="34"/>
      <c r="R30" s="34"/>
      <c r="S30" s="34"/>
      <c r="T30" s="152">
        <v>1.9E-2</v>
      </c>
      <c r="U30" s="34" t="s">
        <v>168</v>
      </c>
      <c r="V30" s="152">
        <v>7.0000000000000001E-3</v>
      </c>
      <c r="W30" s="34" t="s">
        <v>168</v>
      </c>
      <c r="X30" s="152">
        <v>7.0000000000000001E-3</v>
      </c>
      <c r="Y30" s="34" t="s">
        <v>168</v>
      </c>
      <c r="Z30" s="152">
        <v>0.83799999999999997</v>
      </c>
      <c r="AA30" s="34" t="s">
        <v>168</v>
      </c>
      <c r="AB30" s="152">
        <v>2.1999999999999999E-2</v>
      </c>
      <c r="AC30" s="34" t="s">
        <v>168</v>
      </c>
      <c r="AD30" s="152">
        <v>1.2E-2</v>
      </c>
      <c r="AE30" s="34" t="s">
        <v>168</v>
      </c>
      <c r="AF30" s="152">
        <v>6.0000000000000001E-3</v>
      </c>
      <c r="AG30" s="34" t="s">
        <v>168</v>
      </c>
      <c r="AH30" s="152">
        <v>8.0000000000000002E-3</v>
      </c>
      <c r="AI30" s="34" t="s">
        <v>168</v>
      </c>
      <c r="AJ30" s="152">
        <v>0.23699999999999999</v>
      </c>
      <c r="AK30" s="34" t="s">
        <v>168</v>
      </c>
      <c r="AL30" s="152">
        <v>0.16800000000000001</v>
      </c>
      <c r="AM30" s="34" t="s">
        <v>168</v>
      </c>
      <c r="AN30" s="152">
        <v>0</v>
      </c>
      <c r="AO30" s="34" t="s">
        <v>72</v>
      </c>
      <c r="AP30" s="152">
        <v>0.84199999999999997</v>
      </c>
      <c r="AQ30" s="34" t="s">
        <v>168</v>
      </c>
      <c r="AR30" s="152">
        <v>0.40100000000000002</v>
      </c>
      <c r="AS30" s="34" t="s">
        <v>168</v>
      </c>
      <c r="AT30" s="152">
        <v>0.59699999999999998</v>
      </c>
      <c r="AU30" s="34" t="s">
        <v>168</v>
      </c>
      <c r="AV30" s="95"/>
      <c r="AW30" s="37"/>
      <c r="AX30" s="95"/>
      <c r="AY30" s="37"/>
      <c r="AZ30" s="95"/>
      <c r="BA30" s="37"/>
      <c r="BB30" s="95"/>
      <c r="BC30" s="37"/>
      <c r="BD30" s="63">
        <v>2.9550000000000001</v>
      </c>
      <c r="BE30" s="26" t="s">
        <v>168</v>
      </c>
      <c r="BF30" s="99"/>
    </row>
    <row r="31" spans="1:58" ht="14.15" customHeight="1">
      <c r="A31" s="29" t="s">
        <v>181</v>
      </c>
      <c r="B31" s="30" t="s">
        <v>171</v>
      </c>
      <c r="C31" s="50" t="s">
        <v>155</v>
      </c>
      <c r="D31" s="32" t="s">
        <v>47</v>
      </c>
      <c r="E31" s="9"/>
      <c r="F31" s="93"/>
      <c r="G31" s="94"/>
      <c r="H31" s="93"/>
      <c r="I31" s="27"/>
      <c r="J31" s="149">
        <v>0</v>
      </c>
      <c r="K31" s="26" t="s">
        <v>72</v>
      </c>
      <c r="L31" s="27"/>
      <c r="M31" s="27"/>
      <c r="N31" s="27"/>
      <c r="O31" s="27"/>
      <c r="P31" s="27"/>
      <c r="Q31" s="27"/>
      <c r="R31" s="27"/>
      <c r="S31" s="26"/>
      <c r="T31" s="149">
        <v>0</v>
      </c>
      <c r="U31" s="26" t="s">
        <v>72</v>
      </c>
      <c r="V31" s="149">
        <v>0</v>
      </c>
      <c r="W31" s="26" t="s">
        <v>72</v>
      </c>
      <c r="X31" s="149">
        <v>0</v>
      </c>
      <c r="Y31" s="26" t="s">
        <v>72</v>
      </c>
      <c r="Z31" s="149">
        <v>0</v>
      </c>
      <c r="AA31" s="26" t="s">
        <v>72</v>
      </c>
      <c r="AB31" s="149">
        <v>0</v>
      </c>
      <c r="AC31" s="26" t="s">
        <v>72</v>
      </c>
      <c r="AD31" s="149">
        <v>0</v>
      </c>
      <c r="AE31" s="155" t="s">
        <v>72</v>
      </c>
      <c r="AF31" s="44"/>
      <c r="AG31" s="156" t="s">
        <v>72</v>
      </c>
      <c r="AH31" s="149">
        <v>0</v>
      </c>
      <c r="AI31" s="26" t="s">
        <v>72</v>
      </c>
      <c r="AJ31" s="149">
        <v>0</v>
      </c>
      <c r="AK31" s="26" t="s">
        <v>72</v>
      </c>
      <c r="AL31" s="149">
        <v>0.22700000000000001</v>
      </c>
      <c r="AM31" s="26" t="s">
        <v>162</v>
      </c>
      <c r="AN31" s="149">
        <v>0</v>
      </c>
      <c r="AO31" s="26" t="s">
        <v>72</v>
      </c>
      <c r="AP31" s="149">
        <v>0.14799999999999999</v>
      </c>
      <c r="AQ31" s="26" t="s">
        <v>162</v>
      </c>
      <c r="AR31" s="149">
        <v>0.107</v>
      </c>
      <c r="AS31" s="26" t="s">
        <v>162</v>
      </c>
      <c r="AT31" s="149">
        <v>0.104</v>
      </c>
      <c r="AU31" s="26" t="s">
        <v>162</v>
      </c>
      <c r="AV31" s="95"/>
      <c r="AW31" s="37"/>
      <c r="AX31" s="95"/>
      <c r="AY31" s="37"/>
      <c r="AZ31" s="95"/>
      <c r="BA31" s="37"/>
      <c r="BB31" s="95"/>
      <c r="BC31" s="37"/>
      <c r="BD31" s="63">
        <f>F31+H31+J31+L31+N31+P31+R31+T31+V31+X31+Z31+AB31+AD31+AF31+AH31+AJ31+AL31+AN31+AP31+AR31+AT31+AV31+AX31+AZ31+BB31</f>
        <v>0.58599999999999997</v>
      </c>
      <c r="BE31" s="26" t="s">
        <v>162</v>
      </c>
      <c r="BF31" s="99"/>
    </row>
    <row r="32" spans="1:58" ht="15.75" customHeight="1">
      <c r="A32" s="29" t="s">
        <v>182</v>
      </c>
      <c r="B32" s="30" t="s">
        <v>183</v>
      </c>
      <c r="C32" s="50" t="s">
        <v>155</v>
      </c>
      <c r="D32" s="32" t="s">
        <v>165</v>
      </c>
      <c r="E32" s="9"/>
      <c r="F32" s="170"/>
      <c r="G32" s="94"/>
      <c r="H32" s="170"/>
      <c r="I32" s="94"/>
      <c r="J32" s="150">
        <f>J29+J30+J31</f>
        <v>3.2759999999999998</v>
      </c>
      <c r="K32" s="26" t="s">
        <v>156</v>
      </c>
      <c r="L32" s="171"/>
      <c r="M32" s="27"/>
      <c r="N32" s="171"/>
      <c r="O32" s="27"/>
      <c r="P32" s="171"/>
      <c r="Q32" s="27"/>
      <c r="R32" s="171"/>
      <c r="S32" s="26"/>
      <c r="T32" s="63">
        <f>T29+T30+T31</f>
        <v>0.90700000000000014</v>
      </c>
      <c r="U32" s="26" t="s">
        <v>156</v>
      </c>
      <c r="V32" s="63">
        <f>V29+V30+V31</f>
        <v>0.65200000000000002</v>
      </c>
      <c r="W32" s="26" t="s">
        <v>156</v>
      </c>
      <c r="X32" s="63">
        <f>X29+X30+X31</f>
        <v>0.78799999999999992</v>
      </c>
      <c r="Y32" s="26" t="s">
        <v>156</v>
      </c>
      <c r="Z32" s="63">
        <f>Z29+Z30+Z31</f>
        <v>16.588999999999999</v>
      </c>
      <c r="AA32" s="26" t="s">
        <v>156</v>
      </c>
      <c r="AB32" s="63">
        <f>AB29+AB30+AB31</f>
        <v>1.958</v>
      </c>
      <c r="AC32" s="26" t="s">
        <v>156</v>
      </c>
      <c r="AD32" s="63">
        <f>AD29+AD30+AD31</f>
        <v>1.1989999999999998</v>
      </c>
      <c r="AE32" s="26" t="s">
        <v>156</v>
      </c>
      <c r="AF32" s="157">
        <f>AF29+AF30+AF31</f>
        <v>0.623</v>
      </c>
      <c r="AG32" s="26" t="s">
        <v>156</v>
      </c>
      <c r="AH32" s="63">
        <f>AH29+AH30+AH31</f>
        <v>0.79100000000000004</v>
      </c>
      <c r="AI32" s="26" t="s">
        <v>156</v>
      </c>
      <c r="AJ32" s="63">
        <f>AJ29+AJ30+AJ31</f>
        <v>5.8180773500000003</v>
      </c>
      <c r="AK32" s="26"/>
      <c r="AL32" s="63">
        <f>AL29+AL30+AL31</f>
        <v>6.3560000000000008</v>
      </c>
      <c r="AM32" s="26" t="s">
        <v>156</v>
      </c>
      <c r="AN32" s="63">
        <f>AN29+AN30+AN31</f>
        <v>0</v>
      </c>
      <c r="AO32" s="26" t="s">
        <v>72</v>
      </c>
      <c r="AP32" s="63">
        <f>AP29+AP30+AP31</f>
        <v>4.7969999999999997</v>
      </c>
      <c r="AQ32" s="26" t="s">
        <v>156</v>
      </c>
      <c r="AR32" s="63">
        <f>AR29+AR30+AR31</f>
        <v>2.8920000000000003</v>
      </c>
      <c r="AS32" s="26" t="s">
        <v>156</v>
      </c>
      <c r="AT32" s="63">
        <f>AT29+AT30+AT31</f>
        <v>2.6189999999999998</v>
      </c>
      <c r="AU32" s="26" t="s">
        <v>156</v>
      </c>
      <c r="AV32" s="151"/>
      <c r="AW32" s="37"/>
      <c r="AX32" s="151"/>
      <c r="AY32" s="37"/>
      <c r="AZ32" s="151"/>
      <c r="BA32" s="37"/>
      <c r="BB32" s="151"/>
      <c r="BC32" s="37"/>
      <c r="BD32" s="63">
        <f>F32+H32+J32+L32+N32+P32+R32+T32+V32+X32+Z32+AB32+AD32+AF32+AH32+AJ32+AL32+AN32+AP32+AR32+AT32+AV32+AX32+AZ32+BB32</f>
        <v>49.265077350000006</v>
      </c>
      <c r="BE32" s="26" t="s">
        <v>156</v>
      </c>
      <c r="BF32" s="99"/>
    </row>
    <row r="33" spans="1:58" ht="15" customHeight="1">
      <c r="A33" s="38" t="s">
        <v>184</v>
      </c>
      <c r="B33" s="39" t="s">
        <v>185</v>
      </c>
      <c r="C33" s="51" t="s">
        <v>155</v>
      </c>
      <c r="D33" s="41" t="s">
        <v>47</v>
      </c>
      <c r="E33" s="9"/>
      <c r="F33" s="100"/>
      <c r="G33" s="101"/>
      <c r="H33" s="100"/>
      <c r="I33" s="102"/>
      <c r="J33" s="49">
        <v>0</v>
      </c>
      <c r="K33" s="26" t="s">
        <v>186</v>
      </c>
      <c r="L33" s="27"/>
      <c r="M33" s="27"/>
      <c r="N33" s="27"/>
      <c r="O33" s="27"/>
      <c r="P33" s="27"/>
      <c r="Q33" s="27"/>
      <c r="R33" s="27"/>
      <c r="S33" s="26"/>
      <c r="T33" s="49">
        <v>0</v>
      </c>
      <c r="U33" s="26" t="s">
        <v>186</v>
      </c>
      <c r="V33" s="49">
        <v>0</v>
      </c>
      <c r="W33" s="26" t="s">
        <v>186</v>
      </c>
      <c r="X33" s="49">
        <v>0</v>
      </c>
      <c r="Y33" s="26" t="s">
        <v>186</v>
      </c>
      <c r="Z33" s="49">
        <v>0</v>
      </c>
      <c r="AA33" s="26" t="s">
        <v>186</v>
      </c>
      <c r="AB33" s="49">
        <v>0</v>
      </c>
      <c r="AC33" s="26" t="s">
        <v>186</v>
      </c>
      <c r="AD33" s="49">
        <v>0</v>
      </c>
      <c r="AE33" s="26" t="s">
        <v>72</v>
      </c>
      <c r="AF33" s="49">
        <v>0</v>
      </c>
      <c r="AG33" s="26" t="s">
        <v>72</v>
      </c>
      <c r="AH33" s="49">
        <v>0</v>
      </c>
      <c r="AI33" s="26" t="s">
        <v>186</v>
      </c>
      <c r="AJ33" s="49">
        <v>0</v>
      </c>
      <c r="AK33" s="26" t="s">
        <v>186</v>
      </c>
      <c r="AL33" s="49">
        <v>0</v>
      </c>
      <c r="AM33" s="26" t="s">
        <v>186</v>
      </c>
      <c r="AN33" s="49">
        <v>0</v>
      </c>
      <c r="AO33" s="26" t="s">
        <v>72</v>
      </c>
      <c r="AP33" s="49">
        <v>0</v>
      </c>
      <c r="AQ33" s="26" t="s">
        <v>72</v>
      </c>
      <c r="AR33" s="49">
        <v>0</v>
      </c>
      <c r="AS33" s="26" t="s">
        <v>72</v>
      </c>
      <c r="AT33" s="49">
        <v>0</v>
      </c>
      <c r="AU33" s="26" t="s">
        <v>186</v>
      </c>
      <c r="AV33" s="95"/>
      <c r="AW33" s="37"/>
      <c r="AX33" s="95"/>
      <c r="AY33" s="37"/>
      <c r="AZ33" s="95"/>
      <c r="BA33" s="37"/>
      <c r="BB33" s="95"/>
      <c r="BC33" s="37"/>
      <c r="BD33" s="154">
        <f>F33+H33+J33+L33+N33+P33+R33+T33+V33+X33+Z33+AB33+AD33+AF33+AH33+AJ33+AL33+AN33+AP33+AR33+AT33+AV33+AX33+AZ33+BB33</f>
        <v>0</v>
      </c>
      <c r="BE33" s="26" t="s">
        <v>72</v>
      </c>
      <c r="BF33" s="99"/>
    </row>
    <row r="34" spans="1:58" ht="16.75" customHeight="1">
      <c r="A34" s="77"/>
      <c r="B34" s="77"/>
      <c r="C34" s="42"/>
      <c r="D34" s="42"/>
      <c r="F34" s="107"/>
      <c r="G34" s="107"/>
      <c r="H34" s="107"/>
      <c r="I34" s="107"/>
      <c r="J34" s="44"/>
      <c r="K34" s="44"/>
      <c r="L34" s="109"/>
      <c r="M34" s="109"/>
      <c r="N34" s="109"/>
      <c r="O34" s="109"/>
      <c r="P34" s="109"/>
      <c r="Q34" s="109"/>
      <c r="R34" s="109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84"/>
      <c r="BE34" s="44"/>
    </row>
    <row r="35" spans="1:58" ht="20.9" customHeight="1">
      <c r="A35" s="85"/>
      <c r="B35" s="19" t="s">
        <v>187</v>
      </c>
      <c r="C35" s="45"/>
      <c r="D35" s="86"/>
      <c r="E35" s="76"/>
      <c r="F35" s="20"/>
      <c r="G35" s="20"/>
      <c r="H35" s="20"/>
      <c r="I35" s="20"/>
      <c r="L35" s="21"/>
      <c r="M35" s="21"/>
      <c r="N35" s="21"/>
      <c r="O35" s="21"/>
      <c r="P35" s="21"/>
      <c r="Q35" s="21"/>
      <c r="R35" s="21"/>
    </row>
    <row r="36" spans="1:58" ht="14.15" customHeight="1">
      <c r="A36" s="22" t="s">
        <v>188</v>
      </c>
      <c r="B36" s="23" t="s">
        <v>154</v>
      </c>
      <c r="C36" s="48" t="s">
        <v>155</v>
      </c>
      <c r="D36" s="24" t="s">
        <v>47</v>
      </c>
      <c r="E36" s="9"/>
      <c r="F36" s="25"/>
      <c r="G36" s="87"/>
      <c r="H36" s="25"/>
      <c r="I36" s="88"/>
      <c r="J36" s="149">
        <v>4.1479999999999997</v>
      </c>
      <c r="K36" s="26" t="s">
        <v>156</v>
      </c>
      <c r="L36" s="27"/>
      <c r="M36" s="27"/>
      <c r="N36" s="27"/>
      <c r="O36" s="27"/>
      <c r="P36" s="27"/>
      <c r="Q36" s="27"/>
      <c r="R36" s="27"/>
      <c r="S36" s="26"/>
      <c r="T36" s="149">
        <v>2.7480000000000002</v>
      </c>
      <c r="U36" s="26" t="s">
        <v>156</v>
      </c>
      <c r="V36" s="149">
        <v>0</v>
      </c>
      <c r="W36" s="26" t="s">
        <v>72</v>
      </c>
      <c r="X36" s="149">
        <v>0</v>
      </c>
      <c r="Y36" s="26" t="s">
        <v>72</v>
      </c>
      <c r="Z36" s="149">
        <v>3.1179999999999999</v>
      </c>
      <c r="AA36" s="26" t="s">
        <v>156</v>
      </c>
      <c r="AB36" s="149">
        <v>0.98499999999999999</v>
      </c>
      <c r="AC36" s="26" t="s">
        <v>156</v>
      </c>
      <c r="AD36" s="149">
        <v>0</v>
      </c>
      <c r="AE36" s="26" t="s">
        <v>72</v>
      </c>
      <c r="AF36" s="149">
        <v>0</v>
      </c>
      <c r="AG36" s="26" t="s">
        <v>72</v>
      </c>
      <c r="AH36" s="149">
        <v>0</v>
      </c>
      <c r="AI36" s="26" t="s">
        <v>72</v>
      </c>
      <c r="AJ36" s="149">
        <v>2.1760000000000002</v>
      </c>
      <c r="AK36" s="26" t="s">
        <v>156</v>
      </c>
      <c r="AL36" s="149">
        <v>3.8370000000000002</v>
      </c>
      <c r="AM36" s="26" t="s">
        <v>156</v>
      </c>
      <c r="AN36" s="149">
        <v>18.363</v>
      </c>
      <c r="AO36" s="26" t="s">
        <v>156</v>
      </c>
      <c r="AP36" s="149">
        <v>2.3490000000000002</v>
      </c>
      <c r="AQ36" s="26" t="s">
        <v>156</v>
      </c>
      <c r="AR36" s="149">
        <v>0</v>
      </c>
      <c r="AS36" s="26" t="s">
        <v>72</v>
      </c>
      <c r="AT36" s="149">
        <v>0</v>
      </c>
      <c r="AU36" s="26" t="s">
        <v>72</v>
      </c>
      <c r="AV36" s="95"/>
      <c r="AW36" s="37"/>
      <c r="AX36" s="95"/>
      <c r="AY36" s="37"/>
      <c r="AZ36" s="95"/>
      <c r="BA36" s="37"/>
      <c r="BB36" s="95"/>
      <c r="BC36" s="37"/>
      <c r="BD36" s="62">
        <f>F36+H36+J36+L36+N36+P36+R36+T36+V36+X36+Z36+AB36+AD36+AF36+AH36+AJ36+AL36+AN36+AP36+AR36+AT36+AV36+AX36+AZ36+BB36</f>
        <v>37.724000000000004</v>
      </c>
      <c r="BE36" s="26" t="s">
        <v>156</v>
      </c>
      <c r="BF36" s="99"/>
    </row>
    <row r="37" spans="1:58" ht="14.15" customHeight="1">
      <c r="A37" s="29" t="s">
        <v>189</v>
      </c>
      <c r="B37" s="30" t="s">
        <v>159</v>
      </c>
      <c r="C37" s="50" t="s">
        <v>155</v>
      </c>
      <c r="D37" s="32" t="s">
        <v>47</v>
      </c>
      <c r="E37" s="9"/>
      <c r="F37" s="93"/>
      <c r="G37" s="94"/>
      <c r="H37" s="93"/>
      <c r="I37" s="27"/>
      <c r="J37" s="152">
        <v>0.14799999999999999</v>
      </c>
      <c r="K37" s="26" t="s">
        <v>52</v>
      </c>
      <c r="L37" s="27"/>
      <c r="M37" s="27"/>
      <c r="N37" s="27"/>
      <c r="O37" s="27"/>
      <c r="P37" s="27"/>
      <c r="Q37" s="27"/>
      <c r="R37" s="27"/>
      <c r="S37" s="26"/>
      <c r="T37" s="152">
        <v>0.18</v>
      </c>
      <c r="U37" s="26" t="s">
        <v>52</v>
      </c>
      <c r="V37" s="149">
        <v>0</v>
      </c>
      <c r="W37" s="26" t="s">
        <v>72</v>
      </c>
      <c r="X37" s="149">
        <v>0</v>
      </c>
      <c r="Y37" s="26" t="s">
        <v>72</v>
      </c>
      <c r="Z37" s="152">
        <v>0.30299999999999999</v>
      </c>
      <c r="AA37" s="26" t="s">
        <v>52</v>
      </c>
      <c r="AB37" s="152">
        <v>9.6000000000000002E-2</v>
      </c>
      <c r="AC37" s="26" t="s">
        <v>52</v>
      </c>
      <c r="AD37" s="149">
        <v>0</v>
      </c>
      <c r="AE37" s="26" t="s">
        <v>72</v>
      </c>
      <c r="AF37" s="149">
        <v>0</v>
      </c>
      <c r="AG37" s="26" t="s">
        <v>72</v>
      </c>
      <c r="AH37" s="149">
        <v>0</v>
      </c>
      <c r="AI37" s="26" t="s">
        <v>72</v>
      </c>
      <c r="AJ37" s="152">
        <v>7.6999999999999999E-2</v>
      </c>
      <c r="AK37" s="26" t="s">
        <v>52</v>
      </c>
      <c r="AL37" s="149">
        <v>0</v>
      </c>
      <c r="AM37" s="26" t="s">
        <v>72</v>
      </c>
      <c r="AN37" s="152">
        <v>0.46300000000000002</v>
      </c>
      <c r="AO37" s="26" t="s">
        <v>162</v>
      </c>
      <c r="AP37" s="149">
        <v>0.20699999999999999</v>
      </c>
      <c r="AQ37" s="26" t="s">
        <v>52</v>
      </c>
      <c r="AR37" s="149">
        <v>0</v>
      </c>
      <c r="AS37" s="26" t="s">
        <v>72</v>
      </c>
      <c r="AT37" s="149">
        <v>0</v>
      </c>
      <c r="AU37" s="26" t="s">
        <v>72</v>
      </c>
      <c r="AV37" s="95"/>
      <c r="AW37" s="37"/>
      <c r="AX37" s="95"/>
      <c r="AY37" s="37"/>
      <c r="AZ37" s="95"/>
      <c r="BA37" s="37"/>
      <c r="BB37" s="95"/>
      <c r="BC37" s="37"/>
      <c r="BD37" s="63">
        <f>F37+H37+J37+L37+N37+P37+R37+T37+V37+X37+Z37+AB37+AD37+AF37+AH37+AJ37+AL37+AN37+AP37+AR37+AT37+AV37+AX37+AZ37+BB37</f>
        <v>1.474</v>
      </c>
      <c r="BE37" s="26" t="s">
        <v>52</v>
      </c>
      <c r="BF37" s="99"/>
    </row>
    <row r="38" spans="1:58" ht="14.15" customHeight="1">
      <c r="A38" s="29" t="s">
        <v>190</v>
      </c>
      <c r="B38" s="30" t="s">
        <v>161</v>
      </c>
      <c r="C38" s="50" t="s">
        <v>155</v>
      </c>
      <c r="D38" s="32" t="s">
        <v>47</v>
      </c>
      <c r="E38" s="9"/>
      <c r="F38" s="93"/>
      <c r="G38" s="94"/>
      <c r="H38" s="93"/>
      <c r="I38" s="27"/>
      <c r="J38" s="149">
        <v>0</v>
      </c>
      <c r="K38" s="26" t="s">
        <v>72</v>
      </c>
      <c r="L38" s="27"/>
      <c r="M38" s="27"/>
      <c r="N38" s="27"/>
      <c r="O38" s="27"/>
      <c r="P38" s="27"/>
      <c r="Q38" s="27"/>
      <c r="R38" s="27"/>
      <c r="S38" s="26"/>
      <c r="T38" s="149">
        <v>0</v>
      </c>
      <c r="U38" s="26" t="s">
        <v>72</v>
      </c>
      <c r="V38" s="149">
        <v>0</v>
      </c>
      <c r="W38" s="26" t="s">
        <v>72</v>
      </c>
      <c r="X38" s="149">
        <v>0</v>
      </c>
      <c r="Y38" s="26" t="s">
        <v>72</v>
      </c>
      <c r="Z38" s="149">
        <v>1.4999999999999999E-2</v>
      </c>
      <c r="AA38" s="26" t="s">
        <v>162</v>
      </c>
      <c r="AB38" s="149">
        <v>0</v>
      </c>
      <c r="AC38" s="26" t="s">
        <v>72</v>
      </c>
      <c r="AD38" s="149">
        <v>0</v>
      </c>
      <c r="AE38" s="26" t="s">
        <v>72</v>
      </c>
      <c r="AF38" s="149">
        <v>0</v>
      </c>
      <c r="AG38" s="26" t="s">
        <v>72</v>
      </c>
      <c r="AH38" s="149">
        <v>0</v>
      </c>
      <c r="AI38" s="26" t="s">
        <v>72</v>
      </c>
      <c r="AJ38" s="149">
        <f>10365.37/1000000</f>
        <v>1.036537E-2</v>
      </c>
      <c r="AK38" s="26" t="s">
        <v>162</v>
      </c>
      <c r="AL38" s="152">
        <f>6009.99/1000000</f>
        <v>6.0099899999999998E-3</v>
      </c>
      <c r="AM38" s="26" t="s">
        <v>162</v>
      </c>
      <c r="AN38" s="149">
        <v>0.105</v>
      </c>
      <c r="AO38" s="26" t="s">
        <v>162</v>
      </c>
      <c r="AP38" s="149">
        <f>32823.33/1000000</f>
        <v>3.2823330000000005E-2</v>
      </c>
      <c r="AQ38" s="26" t="s">
        <v>162</v>
      </c>
      <c r="AR38" s="149">
        <v>0</v>
      </c>
      <c r="AS38" s="26" t="s">
        <v>72</v>
      </c>
      <c r="AT38" s="149">
        <v>0</v>
      </c>
      <c r="AU38" s="26" t="s">
        <v>72</v>
      </c>
      <c r="AV38" s="95"/>
      <c r="AW38" s="37"/>
      <c r="AX38" s="95"/>
      <c r="AY38" s="37"/>
      <c r="AZ38" s="95"/>
      <c r="BA38" s="37"/>
      <c r="BB38" s="95"/>
      <c r="BC38" s="37"/>
      <c r="BD38" s="63">
        <f>F38+H38+J38+L38+N38+P38+R38+T38+V38+X38+Z38+AB38+AD38+AF38+AH38+AJ38+AL38+AN38+AP38+AR38+AT38+AV38+AX38+AZ38+BB38</f>
        <v>0.16919869000000001</v>
      </c>
      <c r="BE38" s="26" t="s">
        <v>162</v>
      </c>
      <c r="BF38" s="99"/>
    </row>
    <row r="39" spans="1:58" ht="14.15" customHeight="1">
      <c r="A39" s="29" t="s">
        <v>191</v>
      </c>
      <c r="B39" s="30" t="s">
        <v>164</v>
      </c>
      <c r="C39" s="50" t="s">
        <v>155</v>
      </c>
      <c r="D39" s="32" t="s">
        <v>165</v>
      </c>
      <c r="E39" s="9"/>
      <c r="F39" s="120"/>
      <c r="G39" s="94"/>
      <c r="H39" s="120"/>
      <c r="I39" s="94"/>
      <c r="J39" s="150">
        <f>J36+J37+J38</f>
        <v>4.2959999999999994</v>
      </c>
      <c r="K39" s="26" t="s">
        <v>156</v>
      </c>
      <c r="L39" s="55"/>
      <c r="M39" s="27"/>
      <c r="N39" s="55"/>
      <c r="O39" s="27"/>
      <c r="P39" s="55"/>
      <c r="Q39" s="27"/>
      <c r="R39" s="55"/>
      <c r="S39" s="26"/>
      <c r="T39" s="63">
        <f>T36+T37+T38</f>
        <v>2.9280000000000004</v>
      </c>
      <c r="U39" s="26" t="s">
        <v>156</v>
      </c>
      <c r="V39" s="63">
        <f>V36+V37+V38</f>
        <v>0</v>
      </c>
      <c r="W39" s="26" t="s">
        <v>72</v>
      </c>
      <c r="X39" s="63">
        <f>X36+X37+X38</f>
        <v>0</v>
      </c>
      <c r="Y39" s="26" t="s">
        <v>72</v>
      </c>
      <c r="Z39" s="63">
        <f>Z36+Z37+Z38</f>
        <v>3.4359999999999999</v>
      </c>
      <c r="AA39" s="26" t="s">
        <v>156</v>
      </c>
      <c r="AB39" s="63">
        <f>AB36+AB37+AB38</f>
        <v>1.081</v>
      </c>
      <c r="AC39" s="26" t="s">
        <v>156</v>
      </c>
      <c r="AD39" s="63">
        <f>AD36+AD37+AD38</f>
        <v>0</v>
      </c>
      <c r="AE39" s="26" t="s">
        <v>72</v>
      </c>
      <c r="AF39" s="63">
        <f>AF36+AF37+AF38</f>
        <v>0</v>
      </c>
      <c r="AG39" s="26" t="s">
        <v>72</v>
      </c>
      <c r="AH39" s="63">
        <f>AH36+AH37+AH38</f>
        <v>0</v>
      </c>
      <c r="AI39" s="26" t="s">
        <v>72</v>
      </c>
      <c r="AJ39" s="63">
        <f>AJ36+AJ37+AJ38</f>
        <v>2.2633653700000003</v>
      </c>
      <c r="AK39" s="26" t="s">
        <v>156</v>
      </c>
      <c r="AL39" s="63">
        <f>AL36+AL37+AL38</f>
        <v>3.8430099900000001</v>
      </c>
      <c r="AM39" s="26" t="s">
        <v>156</v>
      </c>
      <c r="AN39" s="63">
        <f>AN36+AN37+AN38</f>
        <v>18.931000000000001</v>
      </c>
      <c r="AO39" s="26" t="s">
        <v>156</v>
      </c>
      <c r="AP39" s="63">
        <f>AP36+AP37+AP38</f>
        <v>2.5888233299999999</v>
      </c>
      <c r="AQ39" s="26" t="s">
        <v>156</v>
      </c>
      <c r="AR39" s="63">
        <f>AR36+AR37+AR38</f>
        <v>0</v>
      </c>
      <c r="AS39" s="26" t="s">
        <v>72</v>
      </c>
      <c r="AT39" s="63">
        <f>AT36+AT37+AT38</f>
        <v>0</v>
      </c>
      <c r="AU39" s="26" t="s">
        <v>72</v>
      </c>
      <c r="AV39" s="151"/>
      <c r="AW39" s="37"/>
      <c r="AX39" s="151"/>
      <c r="AY39" s="37"/>
      <c r="AZ39" s="151"/>
      <c r="BA39" s="37"/>
      <c r="BB39" s="151"/>
      <c r="BC39" s="37"/>
      <c r="BD39" s="63">
        <f>F39+H39+J39+L39+N39+P39+R39+T39+V39+X39+Z39+AB39+AD39+AF39+AH39+AJ39+AL39+AN39+AP39+AR39+AT39+AV39+AX39+AZ39+BB39</f>
        <v>39.367198689999995</v>
      </c>
      <c r="BE39" s="26" t="s">
        <v>156</v>
      </c>
      <c r="BF39" s="99"/>
    </row>
    <row r="40" spans="1:58" ht="14.15" customHeight="1">
      <c r="A40" s="29" t="s">
        <v>192</v>
      </c>
      <c r="B40" s="30" t="s">
        <v>167</v>
      </c>
      <c r="C40" s="50" t="s">
        <v>155</v>
      </c>
      <c r="D40" s="32" t="s">
        <v>47</v>
      </c>
      <c r="E40" s="9"/>
      <c r="F40" s="93"/>
      <c r="G40" s="94"/>
      <c r="H40" s="93"/>
      <c r="I40" s="27"/>
      <c r="J40" s="152">
        <v>0.32100000000000001</v>
      </c>
      <c r="K40" s="34" t="s">
        <v>168</v>
      </c>
      <c r="L40" s="34"/>
      <c r="M40" s="34"/>
      <c r="N40" s="34"/>
      <c r="O40" s="34"/>
      <c r="P40" s="34"/>
      <c r="Q40" s="34"/>
      <c r="R40" s="34"/>
      <c r="S40" s="34"/>
      <c r="T40" s="152">
        <v>0.20399999999999999</v>
      </c>
      <c r="U40" s="34" t="s">
        <v>168</v>
      </c>
      <c r="V40" s="152">
        <v>0</v>
      </c>
      <c r="W40" s="34" t="s">
        <v>72</v>
      </c>
      <c r="X40" s="152">
        <v>0</v>
      </c>
      <c r="Y40" s="34" t="s">
        <v>72</v>
      </c>
      <c r="Z40" s="152">
        <v>0.221</v>
      </c>
      <c r="AA40" s="34" t="s">
        <v>168</v>
      </c>
      <c r="AB40" s="152">
        <v>1.2E-2</v>
      </c>
      <c r="AC40" s="34" t="s">
        <v>168</v>
      </c>
      <c r="AD40" s="152">
        <v>0</v>
      </c>
      <c r="AE40" s="34" t="s">
        <v>72</v>
      </c>
      <c r="AF40" s="152">
        <v>0</v>
      </c>
      <c r="AG40" s="34" t="s">
        <v>72</v>
      </c>
      <c r="AH40" s="152">
        <v>0</v>
      </c>
      <c r="AI40" s="34" t="s">
        <v>72</v>
      </c>
      <c r="AJ40" s="152">
        <v>9.6000000000000002E-2</v>
      </c>
      <c r="AK40" s="34" t="s">
        <v>168</v>
      </c>
      <c r="AL40" s="152">
        <v>2.4369999999999998</v>
      </c>
      <c r="AM40" s="34" t="s">
        <v>168</v>
      </c>
      <c r="AN40" s="152">
        <v>5.0199999999999996</v>
      </c>
      <c r="AO40" s="34" t="s">
        <v>168</v>
      </c>
      <c r="AP40" s="152">
        <v>4.9000000000000002E-2</v>
      </c>
      <c r="AQ40" s="26" t="s">
        <v>168</v>
      </c>
      <c r="AR40" s="149">
        <v>0</v>
      </c>
      <c r="AS40" s="26" t="s">
        <v>72</v>
      </c>
      <c r="AT40" s="149">
        <v>0</v>
      </c>
      <c r="AU40" s="26" t="s">
        <v>72</v>
      </c>
      <c r="AV40" s="95"/>
      <c r="AW40" s="37"/>
      <c r="AX40" s="95"/>
      <c r="AY40" s="37"/>
      <c r="AZ40" s="95"/>
      <c r="BA40" s="37"/>
      <c r="BB40" s="95"/>
      <c r="BC40" s="37"/>
      <c r="BD40" s="63">
        <v>7.9790000000000001</v>
      </c>
      <c r="BE40" s="26" t="s">
        <v>168</v>
      </c>
      <c r="BF40" s="99"/>
    </row>
    <row r="41" spans="1:58" ht="14.15" customHeight="1">
      <c r="A41" s="29" t="s">
        <v>193</v>
      </c>
      <c r="B41" s="30" t="s">
        <v>171</v>
      </c>
      <c r="C41" s="50" t="s">
        <v>155</v>
      </c>
      <c r="D41" s="32" t="s">
        <v>47</v>
      </c>
      <c r="E41" s="9"/>
      <c r="F41" s="93"/>
      <c r="G41" s="94"/>
      <c r="H41" s="93"/>
      <c r="I41" s="27"/>
      <c r="J41" s="149">
        <v>0</v>
      </c>
      <c r="K41" s="26" t="s">
        <v>72</v>
      </c>
      <c r="L41" s="27"/>
      <c r="M41" s="27"/>
      <c r="N41" s="27"/>
      <c r="O41" s="27"/>
      <c r="P41" s="27"/>
      <c r="Q41" s="27"/>
      <c r="R41" s="27"/>
      <c r="S41" s="26"/>
      <c r="T41" s="149">
        <v>0</v>
      </c>
      <c r="U41" s="26" t="s">
        <v>72</v>
      </c>
      <c r="V41" s="149">
        <v>0</v>
      </c>
      <c r="W41" s="26" t="s">
        <v>72</v>
      </c>
      <c r="X41" s="149">
        <v>0</v>
      </c>
      <c r="Y41" s="26" t="s">
        <v>72</v>
      </c>
      <c r="Z41" s="149">
        <v>0</v>
      </c>
      <c r="AA41" s="26" t="s">
        <v>72</v>
      </c>
      <c r="AB41" s="149">
        <v>0</v>
      </c>
      <c r="AC41" s="26" t="s">
        <v>72</v>
      </c>
      <c r="AD41" s="149">
        <v>0</v>
      </c>
      <c r="AE41" s="26" t="s">
        <v>72</v>
      </c>
      <c r="AF41" s="149">
        <v>0</v>
      </c>
      <c r="AG41" s="26" t="s">
        <v>72</v>
      </c>
      <c r="AH41" s="149">
        <v>0</v>
      </c>
      <c r="AI41" s="26" t="s">
        <v>72</v>
      </c>
      <c r="AJ41" s="149">
        <v>0</v>
      </c>
      <c r="AK41" s="26" t="s">
        <v>72</v>
      </c>
      <c r="AL41" s="149">
        <v>0</v>
      </c>
      <c r="AM41" s="26" t="s">
        <v>72</v>
      </c>
      <c r="AN41" s="149">
        <v>0</v>
      </c>
      <c r="AO41" s="26" t="s">
        <v>72</v>
      </c>
      <c r="AP41" s="149">
        <v>0</v>
      </c>
      <c r="AQ41" s="26" t="s">
        <v>72</v>
      </c>
      <c r="AR41" s="149">
        <v>0</v>
      </c>
      <c r="AS41" s="26" t="s">
        <v>72</v>
      </c>
      <c r="AT41" s="149">
        <v>0</v>
      </c>
      <c r="AU41" s="26" t="s">
        <v>72</v>
      </c>
      <c r="AV41" s="95"/>
      <c r="AW41" s="37"/>
      <c r="AX41" s="95"/>
      <c r="AY41" s="37"/>
      <c r="AZ41" s="95"/>
      <c r="BA41" s="37"/>
      <c r="BB41" s="95"/>
      <c r="BC41" s="37"/>
      <c r="BD41" s="63">
        <f>F41+H41+J41+L41+N41+P41+R41+T41+V41+X41+Z41+AB41+AD41+AF41+AH41+AJ41+AL41+AN41+AP41+AR41+AT41+AV41+AX41+AZ41+BB41</f>
        <v>0</v>
      </c>
      <c r="BE41" s="26" t="s">
        <v>72</v>
      </c>
      <c r="BF41" s="99"/>
    </row>
    <row r="42" spans="1:58" ht="15" customHeight="1">
      <c r="A42" s="38" t="s">
        <v>194</v>
      </c>
      <c r="B42" s="39" t="s">
        <v>195</v>
      </c>
      <c r="C42" s="51" t="s">
        <v>155</v>
      </c>
      <c r="D42" s="41" t="s">
        <v>165</v>
      </c>
      <c r="E42" s="9"/>
      <c r="F42" s="125"/>
      <c r="G42" s="101"/>
      <c r="H42" s="125"/>
      <c r="I42" s="101"/>
      <c r="J42" s="153">
        <f>J39+J40+J41</f>
        <v>4.6169999999999991</v>
      </c>
      <c r="K42" s="26" t="s">
        <v>156</v>
      </c>
      <c r="L42" s="55"/>
      <c r="M42" s="27"/>
      <c r="N42" s="55"/>
      <c r="O42" s="27"/>
      <c r="P42" s="55"/>
      <c r="Q42" s="27"/>
      <c r="R42" s="55"/>
      <c r="S42" s="26"/>
      <c r="T42" s="154">
        <f>T39+T40+T41</f>
        <v>3.1320000000000006</v>
      </c>
      <c r="U42" s="26" t="s">
        <v>156</v>
      </c>
      <c r="V42" s="154">
        <f>V39+V40+V41</f>
        <v>0</v>
      </c>
      <c r="W42" s="26" t="s">
        <v>72</v>
      </c>
      <c r="X42" s="154">
        <f>X39+X40+X41</f>
        <v>0</v>
      </c>
      <c r="Y42" s="26" t="s">
        <v>72</v>
      </c>
      <c r="Z42" s="154">
        <f>Z39+Z40+Z41</f>
        <v>3.657</v>
      </c>
      <c r="AA42" s="26" t="s">
        <v>156</v>
      </c>
      <c r="AB42" s="154">
        <f>AB39+AB40+AB41</f>
        <v>1.093</v>
      </c>
      <c r="AC42" s="26" t="s">
        <v>156</v>
      </c>
      <c r="AD42" s="154">
        <f>AD39+AD40+AD41</f>
        <v>0</v>
      </c>
      <c r="AE42" s="26" t="s">
        <v>72</v>
      </c>
      <c r="AF42" s="154">
        <f>AF39+AF40+AF41</f>
        <v>0</v>
      </c>
      <c r="AG42" s="26" t="s">
        <v>72</v>
      </c>
      <c r="AH42" s="154">
        <f>AH39+AH40+AH41</f>
        <v>0</v>
      </c>
      <c r="AI42" s="26" t="s">
        <v>72</v>
      </c>
      <c r="AJ42" s="154">
        <f>AJ39+AJ40+AJ41</f>
        <v>2.3593653700000004</v>
      </c>
      <c r="AK42" s="26" t="s">
        <v>156</v>
      </c>
      <c r="AL42" s="154">
        <f>AL39+AL40+AL41</f>
        <v>6.2800099899999999</v>
      </c>
      <c r="AM42" s="26" t="s">
        <v>156</v>
      </c>
      <c r="AN42" s="154">
        <f>AN39+AN40+AN41</f>
        <v>23.951000000000001</v>
      </c>
      <c r="AO42" s="26" t="s">
        <v>156</v>
      </c>
      <c r="AP42" s="154">
        <f>AP39+AP40+AP41</f>
        <v>2.6378233299999998</v>
      </c>
      <c r="AQ42" s="26" t="s">
        <v>156</v>
      </c>
      <c r="AR42" s="154">
        <f>AR39+AR40+AR41</f>
        <v>0</v>
      </c>
      <c r="AS42" s="26" t="s">
        <v>72</v>
      </c>
      <c r="AT42" s="154">
        <f>AT39+AT40+AT41</f>
        <v>0</v>
      </c>
      <c r="AU42" s="26" t="s">
        <v>72</v>
      </c>
      <c r="AV42" s="151"/>
      <c r="AW42" s="37"/>
      <c r="AX42" s="151"/>
      <c r="AY42" s="37"/>
      <c r="AZ42" s="151"/>
      <c r="BA42" s="37"/>
      <c r="BB42" s="151"/>
      <c r="BC42" s="37"/>
      <c r="BD42" s="154">
        <f>F42+H42+J42+L42+N42+P42+R42+T42+V42+X42+Z42+AB42+AD42+AF42+AH42+AJ42+AL42+AN42+AP42+AR42+AT42+AV42+AX42+AZ42+BB42</f>
        <v>47.727198689999994</v>
      </c>
      <c r="BE42" s="26" t="s">
        <v>156</v>
      </c>
      <c r="BF42" s="99"/>
    </row>
    <row r="43" spans="1:58" ht="15" customHeight="1">
      <c r="A43" s="77"/>
      <c r="B43" s="77"/>
      <c r="C43" s="42"/>
      <c r="D43" s="42"/>
      <c r="F43" s="107"/>
      <c r="G43" s="107"/>
      <c r="H43" s="107"/>
      <c r="I43" s="107"/>
      <c r="J43" s="84"/>
      <c r="K43" s="44"/>
      <c r="L43" s="109"/>
      <c r="M43" s="109"/>
      <c r="N43" s="109"/>
      <c r="O43" s="109"/>
      <c r="P43" s="109"/>
      <c r="Q43" s="109"/>
      <c r="R43" s="109"/>
      <c r="S43" s="44"/>
      <c r="T43" s="84"/>
      <c r="U43" s="44"/>
      <c r="V43" s="84"/>
      <c r="W43" s="44"/>
      <c r="X43" s="84"/>
      <c r="Y43" s="44"/>
      <c r="Z43" s="84"/>
      <c r="AA43" s="44"/>
      <c r="AB43" s="84"/>
      <c r="AC43" s="44"/>
      <c r="AD43" s="84"/>
      <c r="AE43" s="44"/>
      <c r="AF43" s="84"/>
      <c r="AG43" s="44"/>
      <c r="AH43" s="84"/>
      <c r="AI43" s="44"/>
      <c r="AJ43" s="84"/>
      <c r="AK43" s="44"/>
      <c r="AL43" s="84"/>
      <c r="AM43" s="44"/>
      <c r="AN43" s="84"/>
      <c r="AO43" s="44"/>
      <c r="AP43" s="84"/>
      <c r="AQ43" s="44"/>
      <c r="AR43" s="84"/>
      <c r="AS43" s="44"/>
      <c r="AT43" s="84"/>
      <c r="AU43" s="44"/>
      <c r="AV43" s="44"/>
      <c r="AW43" s="44"/>
      <c r="AX43" s="44"/>
      <c r="AY43" s="44"/>
      <c r="AZ43" s="44"/>
      <c r="BA43" s="44"/>
      <c r="BB43" s="44"/>
      <c r="BC43" s="44"/>
      <c r="BD43" s="84"/>
      <c r="BE43" s="44"/>
    </row>
    <row r="44" spans="1:58" ht="20.9" customHeight="1">
      <c r="A44" s="85"/>
      <c r="B44" s="19" t="s">
        <v>196</v>
      </c>
      <c r="C44" s="45" t="s">
        <v>55</v>
      </c>
      <c r="D44" s="86"/>
      <c r="E44" s="76"/>
      <c r="F44" s="20"/>
      <c r="G44" s="20"/>
      <c r="H44" s="20"/>
      <c r="I44" s="20"/>
      <c r="L44" s="21"/>
      <c r="M44" s="21"/>
      <c r="N44" s="21"/>
      <c r="O44" s="21"/>
      <c r="P44" s="21"/>
      <c r="Q44" s="21"/>
      <c r="R44" s="21"/>
    </row>
    <row r="45" spans="1:58" ht="14.15" customHeight="1">
      <c r="A45" s="22" t="s">
        <v>197</v>
      </c>
      <c r="B45" s="23" t="s">
        <v>164</v>
      </c>
      <c r="C45" s="48" t="s">
        <v>155</v>
      </c>
      <c r="D45" s="24" t="s">
        <v>165</v>
      </c>
      <c r="E45" s="9"/>
      <c r="F45" s="116"/>
      <c r="G45" s="87"/>
      <c r="H45" s="116"/>
      <c r="I45" s="87"/>
      <c r="J45" s="158">
        <f>J20+J29+J39</f>
        <v>11.058999999999999</v>
      </c>
      <c r="K45" s="26" t="s">
        <v>156</v>
      </c>
      <c r="L45" s="55"/>
      <c r="M45" s="27"/>
      <c r="N45" s="55"/>
      <c r="O45" s="27"/>
      <c r="P45" s="55"/>
      <c r="Q45" s="27"/>
      <c r="R45" s="55"/>
      <c r="S45" s="26"/>
      <c r="T45" s="62">
        <f>T20+T29+T39</f>
        <v>4.6480000000000006</v>
      </c>
      <c r="U45" s="26" t="s">
        <v>156</v>
      </c>
      <c r="V45" s="62">
        <f>V20+V29+V39</f>
        <v>1.377</v>
      </c>
      <c r="W45" s="26" t="s">
        <v>156</v>
      </c>
      <c r="X45" s="62">
        <f>X20+X29+X39</f>
        <v>1.3009999999999999</v>
      </c>
      <c r="Y45" s="26" t="s">
        <v>156</v>
      </c>
      <c r="Z45" s="62">
        <f>Z20+Z29+Z39</f>
        <v>19.779</v>
      </c>
      <c r="AA45" s="26" t="s">
        <v>156</v>
      </c>
      <c r="AB45" s="62">
        <f>AB20+AB29+AB39</f>
        <v>3.0199999999999996</v>
      </c>
      <c r="AC45" s="26" t="s">
        <v>156</v>
      </c>
      <c r="AD45" s="62">
        <f>AD20+AD29+AD39</f>
        <v>1.1869999999999998</v>
      </c>
      <c r="AE45" s="26" t="s">
        <v>156</v>
      </c>
      <c r="AF45" s="62">
        <f>AF20+AF29+AF39</f>
        <v>0.61699999999999999</v>
      </c>
      <c r="AG45" s="26" t="s">
        <v>156</v>
      </c>
      <c r="AH45" s="62">
        <f>AH20+AH29+AH39</f>
        <v>0.78300000000000003</v>
      </c>
      <c r="AI45" s="26" t="s">
        <v>156</v>
      </c>
      <c r="AJ45" s="62">
        <f>AJ20+AJ29+AJ39</f>
        <v>8.0735719800000005</v>
      </c>
      <c r="AK45" s="26" t="s">
        <v>156</v>
      </c>
      <c r="AL45" s="62">
        <f>AL20+AL29+AL39</f>
        <v>9.8040099900000008</v>
      </c>
      <c r="AM45" s="26" t="s">
        <v>156</v>
      </c>
      <c r="AN45" s="62">
        <f>AN20+AN29+AN39</f>
        <v>19.666</v>
      </c>
      <c r="AO45" s="26" t="s">
        <v>156</v>
      </c>
      <c r="AP45" s="62">
        <f>AP20+AP29+AP39</f>
        <v>6.3958233299999998</v>
      </c>
      <c r="AQ45" s="26" t="s">
        <v>156</v>
      </c>
      <c r="AR45" s="62">
        <f>AR20+AR29+AR39</f>
        <v>2.3839999999999999</v>
      </c>
      <c r="AS45" s="26" t="s">
        <v>156</v>
      </c>
      <c r="AT45" s="62">
        <f>AT20+AT29+AT39</f>
        <v>1.9179999999999999</v>
      </c>
      <c r="AU45" s="26" t="s">
        <v>156</v>
      </c>
      <c r="AV45" s="151"/>
      <c r="AW45" s="37"/>
      <c r="AX45" s="151"/>
      <c r="AY45" s="37"/>
      <c r="AZ45" s="151"/>
      <c r="BA45" s="37"/>
      <c r="BB45" s="151"/>
      <c r="BC45" s="37"/>
      <c r="BD45" s="159">
        <f>F45+H45+J45+L45+N45+P45+R45+T45+V45+X45+Z45+AB45+AD45+AF45+AH45+AJ45+AL45+AN45+AP45+AR45+AT45+AV45+AX45+AZ45+BB45</f>
        <v>92.012405299999998</v>
      </c>
      <c r="BE45" s="26" t="s">
        <v>156</v>
      </c>
      <c r="BF45" s="99"/>
    </row>
    <row r="46" spans="1:58" ht="14.15" customHeight="1">
      <c r="A46" s="29" t="s">
        <v>198</v>
      </c>
      <c r="B46" s="30" t="s">
        <v>199</v>
      </c>
      <c r="C46" s="50" t="s">
        <v>155</v>
      </c>
      <c r="D46" s="32" t="s">
        <v>165</v>
      </c>
      <c r="E46" s="9"/>
      <c r="F46" s="120"/>
      <c r="G46" s="94"/>
      <c r="H46" s="120"/>
      <c r="I46" s="94"/>
      <c r="J46" s="150">
        <f>J21+J22+J30+J31+J40+J41</f>
        <v>0.46700000000000003</v>
      </c>
      <c r="K46" s="26" t="s">
        <v>168</v>
      </c>
      <c r="L46" s="55"/>
      <c r="M46" s="27"/>
      <c r="N46" s="55"/>
      <c r="O46" s="27"/>
      <c r="P46" s="55"/>
      <c r="Q46" s="27"/>
      <c r="R46" s="55"/>
      <c r="S46" s="26"/>
      <c r="T46" s="63">
        <f>T21+T22+T30+T31+T40+T41</f>
        <v>0.23799999999999999</v>
      </c>
      <c r="U46" s="26" t="s">
        <v>168</v>
      </c>
      <c r="V46" s="63">
        <f>V21+V22+V30+V31+V40+V41</f>
        <v>1.6E-2</v>
      </c>
      <c r="W46" s="26" t="s">
        <v>168</v>
      </c>
      <c r="X46" s="63">
        <f>X21+X22+X30+X31+X40+X41</f>
        <v>1.9E-2</v>
      </c>
      <c r="Y46" s="26" t="s">
        <v>168</v>
      </c>
      <c r="Z46" s="63">
        <f>Z21+Z22+Z30+Z31+Z40+Z41</f>
        <v>1.1000000000000001</v>
      </c>
      <c r="AA46" s="26" t="s">
        <v>168</v>
      </c>
      <c r="AB46" s="63">
        <f>AB21+AB22+AB30+AB31+AB40+AB41</f>
        <v>3.4000000000000002E-2</v>
      </c>
      <c r="AC46" s="26" t="s">
        <v>168</v>
      </c>
      <c r="AD46" s="63">
        <f>AD21+AD22+AD30+AD31+AD40+AD41</f>
        <v>1.2E-2</v>
      </c>
      <c r="AE46" s="26" t="s">
        <v>168</v>
      </c>
      <c r="AF46" s="63">
        <f>AF21+AF22+AF30+AF31+AF40+AF41</f>
        <v>6.0000000000000001E-3</v>
      </c>
      <c r="AG46" s="26" t="s">
        <v>168</v>
      </c>
      <c r="AH46" s="63">
        <f>AH21+AH22+AH30+AH31+AH40+AH41</f>
        <v>8.0000000000000002E-3</v>
      </c>
      <c r="AI46" s="26" t="s">
        <v>168</v>
      </c>
      <c r="AJ46" s="63">
        <f>AJ21+AJ22+AJ30+AJ31+AJ40+AJ41</f>
        <v>0.34299999999999997</v>
      </c>
      <c r="AK46" s="26" t="s">
        <v>143</v>
      </c>
      <c r="AL46" s="63">
        <f>AL21+AL22+AL30+AL31+AL40+AL41</f>
        <v>2.8319999999999999</v>
      </c>
      <c r="AM46" s="26" t="s">
        <v>168</v>
      </c>
      <c r="AN46" s="63">
        <f>AN21+AN22+AN30+AN31+AN40+AN41</f>
        <v>5.0369999999999999</v>
      </c>
      <c r="AO46" s="26" t="s">
        <v>168</v>
      </c>
      <c r="AP46" s="63">
        <f>AP21+AP22+AP30+AP31+AP40+AP41</f>
        <v>1.0389999999999999</v>
      </c>
      <c r="AQ46" s="26" t="s">
        <v>168</v>
      </c>
      <c r="AR46" s="63">
        <f>AR21+AR22+AR30+AR31+AR40+AR41</f>
        <v>0.50800000000000001</v>
      </c>
      <c r="AS46" s="26" t="s">
        <v>168</v>
      </c>
      <c r="AT46" s="63">
        <f>AT21+AT22+AT30+AT31+AT40+AT41</f>
        <v>0.70099999999999996</v>
      </c>
      <c r="AU46" s="26" t="s">
        <v>168</v>
      </c>
      <c r="AV46" s="151"/>
      <c r="AW46" s="37"/>
      <c r="AX46" s="151"/>
      <c r="AY46" s="37"/>
      <c r="AZ46" s="151"/>
      <c r="BA46" s="37"/>
      <c r="BB46" s="151"/>
      <c r="BC46" s="37"/>
      <c r="BD46" s="159">
        <f>F46+H46+J46+L46+N46+P46+R46+T46+V46+X46+Z46+AB46+AD46+AF46+AH46+AJ46+AL46+AN46+AP46+AR46+AT46+AV46+AX46+AZ46+BB46</f>
        <v>12.36</v>
      </c>
      <c r="BE46" s="26" t="s">
        <v>168</v>
      </c>
      <c r="BF46" s="99"/>
    </row>
    <row r="47" spans="1:58" ht="14.15" customHeight="1">
      <c r="A47" s="29" t="s">
        <v>200</v>
      </c>
      <c r="B47" s="30" t="s">
        <v>201</v>
      </c>
      <c r="C47" s="50" t="s">
        <v>155</v>
      </c>
      <c r="D47" s="32" t="s">
        <v>165</v>
      </c>
      <c r="E47" s="9"/>
      <c r="F47" s="120"/>
      <c r="G47" s="94"/>
      <c r="H47" s="120"/>
      <c r="I47" s="94"/>
      <c r="J47" s="150">
        <f>J23+J32+J42</f>
        <v>11.526</v>
      </c>
      <c r="K47" s="26" t="s">
        <v>156</v>
      </c>
      <c r="L47" s="55"/>
      <c r="M47" s="27"/>
      <c r="N47" s="55"/>
      <c r="O47" s="27"/>
      <c r="P47" s="55"/>
      <c r="Q47" s="27"/>
      <c r="R47" s="55"/>
      <c r="S47" s="26"/>
      <c r="T47" s="63">
        <f>T23+T32+T42</f>
        <v>4.886000000000001</v>
      </c>
      <c r="U47" s="26" t="s">
        <v>156</v>
      </c>
      <c r="V47" s="63">
        <f>V23+V32+V42</f>
        <v>1.393</v>
      </c>
      <c r="W47" s="26" t="s">
        <v>156</v>
      </c>
      <c r="X47" s="63">
        <f>X23+X32+X42</f>
        <v>1.3199999999999998</v>
      </c>
      <c r="Y47" s="26" t="s">
        <v>156</v>
      </c>
      <c r="Z47" s="63">
        <f>Z23+Z32+Z42</f>
        <v>20.878999999999998</v>
      </c>
      <c r="AA47" s="26" t="s">
        <v>156</v>
      </c>
      <c r="AB47" s="63">
        <f>AB23+AB32+AB42</f>
        <v>3.0539999999999998</v>
      </c>
      <c r="AC47" s="26" t="s">
        <v>156</v>
      </c>
      <c r="AD47" s="63">
        <f>AD23+AD32+AD42</f>
        <v>1.1989999999999998</v>
      </c>
      <c r="AE47" s="26" t="s">
        <v>156</v>
      </c>
      <c r="AF47" s="63">
        <f>AF23+AF32+AF42</f>
        <v>0.623</v>
      </c>
      <c r="AG47" s="26" t="s">
        <v>156</v>
      </c>
      <c r="AH47" s="63">
        <f>AH23+AH32+AH42</f>
        <v>0.79100000000000004</v>
      </c>
      <c r="AI47" s="26" t="s">
        <v>156</v>
      </c>
      <c r="AJ47" s="63">
        <f>AJ23+AJ32+AJ42</f>
        <v>8.4165719800000005</v>
      </c>
      <c r="AK47" s="26" t="s">
        <v>156</v>
      </c>
      <c r="AL47" s="63">
        <f>AL23+AL32+AL42</f>
        <v>12.636009990000002</v>
      </c>
      <c r="AM47" s="26" t="s">
        <v>156</v>
      </c>
      <c r="AN47" s="63">
        <f>AN23+AN32+AN42</f>
        <v>24.702999999999999</v>
      </c>
      <c r="AO47" s="26" t="s">
        <v>156</v>
      </c>
      <c r="AP47" s="63">
        <f>AP23+AP32+AP42</f>
        <v>7.4348233299999995</v>
      </c>
      <c r="AQ47" s="26" t="s">
        <v>156</v>
      </c>
      <c r="AR47" s="63">
        <f>AR23+AR32+AR42</f>
        <v>2.8920000000000003</v>
      </c>
      <c r="AS47" s="26" t="s">
        <v>156</v>
      </c>
      <c r="AT47" s="63">
        <f>AT23+AT32+AT42</f>
        <v>2.6189999999999998</v>
      </c>
      <c r="AU47" s="26" t="s">
        <v>156</v>
      </c>
      <c r="AV47" s="151"/>
      <c r="AW47" s="37"/>
      <c r="AX47" s="151"/>
      <c r="AY47" s="37"/>
      <c r="AZ47" s="151"/>
      <c r="BA47" s="37"/>
      <c r="BB47" s="151"/>
      <c r="BC47" s="37"/>
      <c r="BD47" s="159">
        <f>F47+H47+J47+L47+N47+P47+R47+T47+V47+X47+Z47+AB47+AD47+AF47+AH47+AJ47+AL47+AN47+AP47+AR47+AT47+AV47+AX47+AZ47+BB47</f>
        <v>104.3724053</v>
      </c>
      <c r="BE47" s="26" t="s">
        <v>156</v>
      </c>
      <c r="BF47" s="99"/>
    </row>
    <row r="48" spans="1:58" ht="14.15" customHeight="1">
      <c r="A48" s="29" t="s">
        <v>202</v>
      </c>
      <c r="B48" s="30" t="s">
        <v>203</v>
      </c>
      <c r="C48" s="50" t="s">
        <v>155</v>
      </c>
      <c r="D48" s="32" t="s">
        <v>47</v>
      </c>
      <c r="E48" s="9"/>
      <c r="F48" s="93"/>
      <c r="G48" s="94"/>
      <c r="H48" s="93"/>
      <c r="I48" s="27"/>
      <c r="J48" s="149">
        <v>27.956187180000001</v>
      </c>
      <c r="K48" s="26" t="s">
        <v>49</v>
      </c>
      <c r="L48" s="27"/>
      <c r="M48" s="27"/>
      <c r="N48" s="27"/>
      <c r="O48" s="27"/>
      <c r="P48" s="27"/>
      <c r="Q48" s="27"/>
      <c r="R48" s="27"/>
      <c r="S48" s="26"/>
      <c r="T48" s="149">
        <f>5847323/1000000</f>
        <v>5.8473230000000003</v>
      </c>
      <c r="U48" s="26" t="s">
        <v>49</v>
      </c>
      <c r="V48" s="149">
        <v>3.6035783100000001</v>
      </c>
      <c r="W48" s="26" t="s">
        <v>49</v>
      </c>
      <c r="X48" s="149">
        <v>3.81498392</v>
      </c>
      <c r="Y48" s="26" t="s">
        <v>49</v>
      </c>
      <c r="Z48" s="149">
        <v>29.326615349916</v>
      </c>
      <c r="AA48" s="26" t="s">
        <v>52</v>
      </c>
      <c r="AB48" s="149">
        <v>3.891737536725</v>
      </c>
      <c r="AC48" s="26" t="s">
        <v>52</v>
      </c>
      <c r="AD48" s="149">
        <v>2.224934825874</v>
      </c>
      <c r="AE48" s="26" t="s">
        <v>52</v>
      </c>
      <c r="AF48" s="149">
        <v>1.146638766918</v>
      </c>
      <c r="AG48" s="26" t="s">
        <v>52</v>
      </c>
      <c r="AH48" s="149">
        <v>1.3782446105670001</v>
      </c>
      <c r="AI48" s="26" t="s">
        <v>52</v>
      </c>
      <c r="AJ48" s="149">
        <v>18.81959174</v>
      </c>
      <c r="AK48" s="26" t="s">
        <v>49</v>
      </c>
      <c r="AL48" s="149">
        <v>18.698857799999999</v>
      </c>
      <c r="AM48" s="26" t="s">
        <v>49</v>
      </c>
      <c r="AN48" s="149">
        <v>30.13507165</v>
      </c>
      <c r="AO48" s="26" t="s">
        <v>49</v>
      </c>
      <c r="AP48" s="149">
        <v>6.59991431</v>
      </c>
      <c r="AQ48" s="26" t="s">
        <v>49</v>
      </c>
      <c r="AR48" s="149">
        <v>4.1661888300000003</v>
      </c>
      <c r="AS48" s="26" t="s">
        <v>49</v>
      </c>
      <c r="AT48" s="149">
        <v>4.5254659300000002</v>
      </c>
      <c r="AU48" s="26" t="s">
        <v>49</v>
      </c>
      <c r="AV48" s="95"/>
      <c r="AW48" s="37"/>
      <c r="AX48" s="95"/>
      <c r="AY48" s="37"/>
      <c r="AZ48" s="95"/>
      <c r="BA48" s="37"/>
      <c r="BB48" s="95"/>
      <c r="BC48" s="37"/>
      <c r="BD48" s="159">
        <f>F48+H48+J48+L48+N48+P48+R48+T48+V48+X48+Z48+AB48+AD48+AF48+AH48+AJ48+AL48+AN48+AP48+AR48+AT48+AV48+AX48+AZ48+BB48</f>
        <v>162.13533376000001</v>
      </c>
      <c r="BE48" s="26" t="s">
        <v>49</v>
      </c>
      <c r="BF48" s="99"/>
    </row>
    <row r="49" spans="1:58" ht="15" customHeight="1">
      <c r="A49" s="38" t="s">
        <v>204</v>
      </c>
      <c r="B49" s="39" t="s">
        <v>205</v>
      </c>
      <c r="C49" s="51" t="s">
        <v>155</v>
      </c>
      <c r="D49" s="41" t="s">
        <v>26</v>
      </c>
      <c r="E49" s="9"/>
      <c r="F49" s="100"/>
      <c r="G49" s="101"/>
      <c r="H49" s="100"/>
      <c r="I49" s="102"/>
      <c r="J49" s="149">
        <v>294.73200000000003</v>
      </c>
      <c r="K49" s="26" t="s">
        <v>52</v>
      </c>
      <c r="L49" s="27"/>
      <c r="M49" s="27"/>
      <c r="N49" s="27"/>
      <c r="O49" s="27"/>
      <c r="P49" s="27"/>
      <c r="Q49" s="27"/>
      <c r="R49" s="27"/>
      <c r="S49" s="26"/>
      <c r="T49" s="149">
        <v>72.159000000000006</v>
      </c>
      <c r="U49" s="26" t="s">
        <v>52</v>
      </c>
      <c r="V49" s="149">
        <v>53.26</v>
      </c>
      <c r="W49" s="26" t="s">
        <v>52</v>
      </c>
      <c r="X49" s="149">
        <v>46.387999999999998</v>
      </c>
      <c r="Y49" s="26" t="s">
        <v>52</v>
      </c>
      <c r="Z49" s="149">
        <v>128.51300000000001</v>
      </c>
      <c r="AA49" s="26" t="s">
        <v>52</v>
      </c>
      <c r="AB49" s="149">
        <v>18.600999999999999</v>
      </c>
      <c r="AC49" s="26" t="s">
        <v>52</v>
      </c>
      <c r="AD49" s="149">
        <v>10.146000000000001</v>
      </c>
      <c r="AE49" s="26" t="s">
        <v>52</v>
      </c>
      <c r="AF49" s="149">
        <v>5.0730000000000004</v>
      </c>
      <c r="AG49" s="26" t="s">
        <v>52</v>
      </c>
      <c r="AH49" s="149">
        <v>6.7640000000000002</v>
      </c>
      <c r="AI49" s="26" t="s">
        <v>52</v>
      </c>
      <c r="AJ49" s="149">
        <v>62.241999999999997</v>
      </c>
      <c r="AK49" s="26" t="s">
        <v>52</v>
      </c>
      <c r="AL49" s="149">
        <v>111.527</v>
      </c>
      <c r="AM49" s="26" t="s">
        <v>52</v>
      </c>
      <c r="AN49" s="149">
        <v>168.97499999999999</v>
      </c>
      <c r="AO49" s="26" t="s">
        <v>52</v>
      </c>
      <c r="AP49" s="149">
        <v>115.179</v>
      </c>
      <c r="AQ49" s="26" t="s">
        <v>52</v>
      </c>
      <c r="AR49" s="149">
        <v>32.634</v>
      </c>
      <c r="AS49" s="26" t="s">
        <v>52</v>
      </c>
      <c r="AT49" s="149">
        <v>31.481999999999999</v>
      </c>
      <c r="AU49" s="26" t="s">
        <v>52</v>
      </c>
      <c r="AV49" s="95"/>
      <c r="AW49" s="37"/>
      <c r="AX49" s="95"/>
      <c r="AY49" s="37"/>
      <c r="AZ49" s="95"/>
      <c r="BA49" s="37"/>
      <c r="BB49" s="95"/>
      <c r="BC49" s="37"/>
      <c r="BD49" s="160">
        <f>J49+T49+V49+X49+Z49+AB49+AD49+AF49+AH49+AJ49+AL49+AN49+AP49+AR49+AT49</f>
        <v>1157.675</v>
      </c>
      <c r="BE49" s="26" t="s">
        <v>52</v>
      </c>
      <c r="BF49" s="99"/>
    </row>
    <row r="50" spans="1:58" ht="15" customHeight="1">
      <c r="A50" s="77"/>
      <c r="B50" s="77"/>
      <c r="C50" s="42"/>
      <c r="D50" s="42"/>
      <c r="F50" s="107"/>
      <c r="G50" s="107"/>
      <c r="H50" s="107"/>
      <c r="I50" s="107"/>
      <c r="J50" s="44"/>
      <c r="K50" s="44"/>
      <c r="L50" s="109"/>
      <c r="M50" s="109"/>
      <c r="N50" s="109"/>
      <c r="O50" s="109"/>
      <c r="P50" s="109"/>
      <c r="Q50" s="109"/>
      <c r="R50" s="109"/>
      <c r="S50" s="109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8" ht="20.9" customHeight="1">
      <c r="A51" s="85"/>
      <c r="B51" s="19" t="s">
        <v>206</v>
      </c>
      <c r="C51" s="45" t="s">
        <v>55</v>
      </c>
      <c r="D51" s="86"/>
      <c r="E51" s="76"/>
      <c r="F51" s="20"/>
      <c r="G51" s="172"/>
      <c r="H51" s="20"/>
      <c r="I51" s="172"/>
      <c r="L51" s="21"/>
      <c r="M51" s="173"/>
      <c r="N51" s="21"/>
      <c r="O51" s="173"/>
      <c r="P51" s="21"/>
      <c r="Q51" s="173"/>
      <c r="R51" s="21"/>
      <c r="S51" s="173"/>
    </row>
    <row r="52" spans="1:58" ht="14.15" customHeight="1">
      <c r="A52" s="22" t="s">
        <v>207</v>
      </c>
      <c r="B52" s="23" t="s">
        <v>208</v>
      </c>
      <c r="C52" s="48" t="s">
        <v>209</v>
      </c>
      <c r="D52" s="24" t="s">
        <v>26</v>
      </c>
      <c r="E52" s="9" t="s">
        <v>55</v>
      </c>
      <c r="F52" s="25"/>
      <c r="G52" s="87"/>
      <c r="H52" s="25"/>
      <c r="I52" s="88"/>
      <c r="J52" s="49">
        <v>30</v>
      </c>
      <c r="K52" s="26" t="s">
        <v>49</v>
      </c>
      <c r="L52" s="27"/>
      <c r="M52" s="27"/>
      <c r="N52" s="27"/>
      <c r="O52" s="27"/>
      <c r="P52" s="27"/>
      <c r="Q52" s="27"/>
      <c r="R52" s="27"/>
      <c r="S52" s="27"/>
      <c r="T52" s="49">
        <v>30</v>
      </c>
      <c r="U52" s="26" t="s">
        <v>49</v>
      </c>
      <c r="V52" s="49">
        <v>30</v>
      </c>
      <c r="W52" s="26" t="s">
        <v>49</v>
      </c>
      <c r="X52" s="49">
        <v>30</v>
      </c>
      <c r="Y52" s="26" t="s">
        <v>49</v>
      </c>
      <c r="Z52" s="49">
        <v>30</v>
      </c>
      <c r="AA52" s="26" t="s">
        <v>49</v>
      </c>
      <c r="AB52" s="49">
        <v>30</v>
      </c>
      <c r="AC52" s="26" t="s">
        <v>49</v>
      </c>
      <c r="AD52" s="49">
        <v>30</v>
      </c>
      <c r="AE52" s="26" t="s">
        <v>49</v>
      </c>
      <c r="AF52" s="49">
        <v>30</v>
      </c>
      <c r="AG52" s="26" t="s">
        <v>49</v>
      </c>
      <c r="AH52" s="49">
        <v>30</v>
      </c>
      <c r="AI52" s="26" t="s">
        <v>49</v>
      </c>
      <c r="AJ52" s="49">
        <v>40</v>
      </c>
      <c r="AK52" s="26" t="s">
        <v>49</v>
      </c>
      <c r="AL52" s="49">
        <v>25</v>
      </c>
      <c r="AM52" s="26" t="s">
        <v>49</v>
      </c>
      <c r="AN52" s="49">
        <v>24</v>
      </c>
      <c r="AO52" s="26" t="s">
        <v>49</v>
      </c>
      <c r="AP52" s="49">
        <v>30</v>
      </c>
      <c r="AQ52" s="26" t="s">
        <v>49</v>
      </c>
      <c r="AR52" s="49">
        <v>30</v>
      </c>
      <c r="AS52" s="26" t="s">
        <v>49</v>
      </c>
      <c r="AT52" s="49">
        <v>30</v>
      </c>
      <c r="AU52" s="26" t="s">
        <v>49</v>
      </c>
      <c r="AV52" s="111"/>
      <c r="AW52" s="112"/>
      <c r="AX52" s="113"/>
      <c r="AY52" s="112"/>
      <c r="AZ52" s="113"/>
      <c r="BA52" s="112"/>
      <c r="BB52" s="113"/>
      <c r="BC52" s="174"/>
    </row>
    <row r="53" spans="1:58" ht="15" customHeight="1">
      <c r="A53" s="38" t="s">
        <v>210</v>
      </c>
      <c r="B53" s="39" t="s">
        <v>211</v>
      </c>
      <c r="C53" s="51" t="s">
        <v>212</v>
      </c>
      <c r="D53" s="41" t="s">
        <v>26</v>
      </c>
      <c r="E53" s="9"/>
      <c r="F53" s="161">
        <v>44709</v>
      </c>
      <c r="G53" s="101"/>
      <c r="H53" s="161">
        <v>44709</v>
      </c>
      <c r="I53" s="102"/>
      <c r="J53" s="162" t="s">
        <v>213</v>
      </c>
      <c r="K53" s="26" t="s">
        <v>49</v>
      </c>
      <c r="L53" s="163">
        <v>44834</v>
      </c>
      <c r="M53" s="27"/>
      <c r="N53" s="163">
        <v>44834</v>
      </c>
      <c r="O53" s="27"/>
      <c r="P53" s="163">
        <v>44834</v>
      </c>
      <c r="Q53" s="27"/>
      <c r="R53" s="163">
        <v>44834</v>
      </c>
      <c r="S53" s="27"/>
      <c r="T53" s="162" t="s">
        <v>214</v>
      </c>
      <c r="U53" s="26" t="s">
        <v>49</v>
      </c>
      <c r="V53" s="162" t="s">
        <v>214</v>
      </c>
      <c r="W53" s="26" t="s">
        <v>49</v>
      </c>
      <c r="X53" s="162" t="s">
        <v>214</v>
      </c>
      <c r="Y53" s="26" t="s">
        <v>49</v>
      </c>
      <c r="Z53" s="162" t="s">
        <v>215</v>
      </c>
      <c r="AA53" s="26" t="s">
        <v>49</v>
      </c>
      <c r="AB53" s="162" t="s">
        <v>215</v>
      </c>
      <c r="AC53" s="26" t="s">
        <v>49</v>
      </c>
      <c r="AD53" s="162" t="s">
        <v>215</v>
      </c>
      <c r="AE53" s="26" t="s">
        <v>49</v>
      </c>
      <c r="AF53" s="162" t="s">
        <v>215</v>
      </c>
      <c r="AG53" s="26" t="s">
        <v>49</v>
      </c>
      <c r="AH53" s="162" t="s">
        <v>215</v>
      </c>
      <c r="AI53" s="26" t="s">
        <v>49</v>
      </c>
      <c r="AJ53" s="162" t="s">
        <v>216</v>
      </c>
      <c r="AK53" s="26" t="s">
        <v>49</v>
      </c>
      <c r="AL53" s="162" t="s">
        <v>217</v>
      </c>
      <c r="AM53" s="26" t="s">
        <v>49</v>
      </c>
      <c r="AN53" s="162" t="s">
        <v>218</v>
      </c>
      <c r="AO53" s="26" t="s">
        <v>49</v>
      </c>
      <c r="AP53" s="162" t="s">
        <v>219</v>
      </c>
      <c r="AQ53" s="26" t="s">
        <v>49</v>
      </c>
      <c r="AR53" s="162" t="s">
        <v>219</v>
      </c>
      <c r="AS53" s="26" t="s">
        <v>49</v>
      </c>
      <c r="AT53" s="162" t="s">
        <v>219</v>
      </c>
      <c r="AU53" s="26" t="s">
        <v>49</v>
      </c>
      <c r="AV53" s="103"/>
      <c r="AW53" s="104"/>
      <c r="AX53" s="105"/>
      <c r="AY53" s="104"/>
      <c r="AZ53" s="105"/>
      <c r="BA53" s="104"/>
      <c r="BB53" s="105"/>
      <c r="BC53" s="175"/>
    </row>
    <row r="54" spans="1:58" ht="14.15" customHeight="1">
      <c r="A54" s="141"/>
      <c r="B54" s="84"/>
      <c r="C54" s="141"/>
      <c r="D54" s="141"/>
      <c r="F54" s="141"/>
      <c r="G54" s="141"/>
      <c r="H54" s="141"/>
      <c r="I54" s="141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141"/>
      <c r="AW54" s="141"/>
      <c r="AX54" s="141"/>
      <c r="AY54" s="141"/>
      <c r="AZ54" s="141"/>
      <c r="BA54" s="141"/>
      <c r="BB54" s="141"/>
      <c r="BC54" s="141"/>
    </row>
    <row r="55" spans="1:58" ht="15" customHeight="1"/>
    <row r="56" spans="1:58" ht="14.15" customHeight="1">
      <c r="A56" s="139"/>
      <c r="B56" s="84"/>
      <c r="C56" s="84"/>
      <c r="D56" s="140"/>
      <c r="E56" s="76"/>
    </row>
    <row r="57" spans="1:58" ht="14.15" customHeight="1">
      <c r="A57" s="409" t="s">
        <v>146</v>
      </c>
      <c r="B57" s="410"/>
      <c r="C57" s="71" t="s">
        <v>147</v>
      </c>
      <c r="E57" s="76"/>
    </row>
    <row r="58" spans="1:58" ht="15.75" customHeight="1">
      <c r="A58" s="76"/>
      <c r="E58" s="76"/>
    </row>
    <row r="59" spans="1:58" ht="14.15" customHeight="1">
      <c r="A59" s="409" t="s">
        <v>148</v>
      </c>
      <c r="B59" s="410"/>
      <c r="C59" s="71" t="s">
        <v>147</v>
      </c>
      <c r="E59" s="76"/>
    </row>
    <row r="60" spans="1:58" ht="14.15" customHeight="1">
      <c r="A60" s="76"/>
      <c r="E60" s="76"/>
    </row>
    <row r="61" spans="1:58" ht="14.15" customHeight="1">
      <c r="A61" s="76"/>
      <c r="B61" s="70"/>
      <c r="C61" s="71" t="s">
        <v>149</v>
      </c>
      <c r="D61" s="381">
        <v>46181</v>
      </c>
      <c r="E61" s="76"/>
    </row>
    <row r="62" spans="1:58" ht="15" customHeight="1">
      <c r="A62" s="92"/>
      <c r="E62" s="76"/>
    </row>
    <row r="63" spans="1:58" ht="14.15" customHeight="1">
      <c r="A63" s="84"/>
      <c r="B63" s="128"/>
      <c r="C63" s="141"/>
      <c r="D63" s="141"/>
    </row>
    <row r="64" spans="1:58" ht="14.15" customHeight="1"/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  <row r="77" ht="14.15" customHeight="1"/>
    <row r="78" ht="14.15" customHeight="1"/>
    <row r="79" ht="14.15" customHeight="1"/>
    <row r="80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ht="14.15" customHeight="1"/>
    <row r="226" ht="14.15" customHeight="1"/>
    <row r="227" ht="14.15" customHeight="1"/>
    <row r="228" ht="14.15" customHeight="1"/>
    <row r="229" ht="14.15" customHeight="1"/>
    <row r="230" ht="14.15" customHeight="1"/>
    <row r="231" ht="14.15" customHeight="1"/>
    <row r="232" ht="14.15" customHeight="1"/>
    <row r="233" ht="14.15" customHeight="1"/>
    <row r="234" ht="14.15" customHeight="1"/>
    <row r="235" ht="14.15" customHeight="1"/>
    <row r="236" ht="14.15" customHeight="1"/>
    <row r="237" ht="14.15" customHeight="1"/>
    <row r="238" ht="14.15" customHeight="1"/>
    <row r="239" ht="14.15" customHeight="1"/>
    <row r="240" ht="14.15" customHeight="1"/>
    <row r="241" ht="14.15" customHeight="1"/>
    <row r="242" ht="14.15" customHeight="1"/>
    <row r="243" ht="14.15" customHeight="1"/>
    <row r="244" ht="14.15" customHeight="1"/>
    <row r="245" ht="14.15" customHeight="1"/>
    <row r="246" ht="14.15" customHeight="1"/>
    <row r="247" ht="14.15" customHeight="1"/>
    <row r="248" ht="14.15" customHeight="1"/>
    <row r="249" ht="14.15" customHeight="1"/>
    <row r="250" ht="14.15" customHeight="1"/>
    <row r="251" ht="14.15" customHeight="1"/>
    <row r="252" ht="14.15" customHeight="1"/>
    <row r="253" ht="14.15" customHeight="1"/>
    <row r="254" ht="14.15" customHeight="1"/>
    <row r="255" ht="14.15" customHeight="1"/>
    <row r="256" ht="14.15" customHeight="1"/>
    <row r="257" ht="14.15" customHeight="1"/>
    <row r="258" ht="14.15" customHeight="1"/>
    <row r="259" ht="14.15" customHeight="1"/>
    <row r="260" ht="14.15" customHeight="1"/>
    <row r="261" ht="14.15" customHeight="1"/>
    <row r="262" ht="14.15" customHeight="1"/>
    <row r="263" ht="14.15" customHeight="1"/>
    <row r="264" ht="14.15" customHeight="1"/>
    <row r="265" ht="14.15" customHeight="1"/>
    <row r="266" ht="14.15" customHeight="1"/>
    <row r="267" ht="14.15" customHeight="1"/>
    <row r="268" ht="14.15" customHeight="1"/>
    <row r="269" ht="14.15" customHeight="1"/>
    <row r="270" ht="14.15" customHeight="1"/>
    <row r="271" ht="14.15" customHeight="1"/>
    <row r="272" ht="14.15" customHeight="1"/>
    <row r="273" ht="14.15" customHeight="1"/>
    <row r="274" ht="14.15" customHeight="1"/>
    <row r="275" ht="14.15" customHeight="1"/>
    <row r="276" ht="14.15" customHeight="1"/>
    <row r="277" ht="14.15" customHeight="1"/>
    <row r="278" ht="14.15" customHeight="1"/>
    <row r="279" ht="14.15" customHeight="1"/>
    <row r="280" ht="14.15" customHeight="1"/>
    <row r="281" ht="14.15" customHeight="1"/>
    <row r="282" ht="14.15" customHeight="1"/>
    <row r="283" ht="14.15" customHeight="1"/>
    <row r="284" ht="14.15" customHeight="1"/>
    <row r="285" ht="14.15" customHeight="1"/>
    <row r="286" ht="14.15" customHeight="1"/>
    <row r="287" ht="14.15" customHeight="1"/>
    <row r="288" ht="14.15" customHeight="1"/>
    <row r="289" ht="14.15" customHeight="1"/>
    <row r="290" ht="14.15" customHeight="1"/>
    <row r="291" ht="14.15" customHeight="1"/>
    <row r="292" ht="14.15" customHeight="1"/>
    <row r="293" ht="14.15" customHeight="1"/>
    <row r="294" ht="14.15" customHeight="1"/>
    <row r="295" ht="14.15" customHeight="1"/>
    <row r="296" ht="14.15" customHeight="1"/>
    <row r="297" ht="14.15" customHeight="1"/>
    <row r="298" ht="14.15" customHeight="1"/>
    <row r="299" ht="14.15" customHeight="1"/>
    <row r="300" ht="14.15" customHeight="1"/>
    <row r="301" ht="14.15" customHeight="1"/>
    <row r="302" ht="14.15" customHeight="1"/>
    <row r="303" ht="14.15" customHeight="1"/>
    <row r="304" ht="14.15" customHeight="1"/>
    <row r="305" ht="14.15" customHeight="1"/>
    <row r="306" ht="14.15" customHeight="1"/>
    <row r="307" ht="14.15" customHeight="1"/>
    <row r="308" ht="14.15" customHeight="1"/>
    <row r="309" ht="14.15" customHeight="1"/>
    <row r="310" ht="14.15" customHeight="1"/>
    <row r="311" ht="14.15" customHeight="1"/>
    <row r="312" ht="14.15" customHeight="1"/>
    <row r="313" ht="14.15" customHeight="1"/>
    <row r="314" ht="14.15" customHeight="1"/>
    <row r="315" ht="14.15" customHeight="1"/>
    <row r="316" ht="14.15" customHeight="1"/>
    <row r="317" ht="14.15" customHeight="1"/>
    <row r="318" ht="14.15" customHeight="1"/>
    <row r="319" ht="14.15" customHeight="1"/>
    <row r="320" ht="14.15" customHeight="1"/>
    <row r="321" ht="14.15" customHeight="1"/>
    <row r="322" ht="14.15" customHeight="1"/>
    <row r="323" ht="14.15" customHeight="1"/>
    <row r="324" ht="14.15" customHeight="1"/>
    <row r="325" ht="14.15" customHeight="1"/>
    <row r="326" ht="14.15" customHeight="1"/>
    <row r="327" ht="14.15" customHeight="1"/>
    <row r="328" ht="14.15" customHeight="1"/>
    <row r="329" ht="14.15" customHeight="1"/>
    <row r="330" ht="14.15" customHeight="1"/>
    <row r="331" ht="14.15" customHeight="1"/>
    <row r="332" ht="14.15" customHeight="1"/>
    <row r="333" ht="14.15" customHeight="1"/>
    <row r="334" ht="14.15" customHeight="1"/>
    <row r="335" ht="14.15" customHeight="1"/>
    <row r="336" ht="14.15" customHeight="1"/>
    <row r="337" ht="14.15" customHeight="1"/>
    <row r="338" ht="14.15" customHeight="1"/>
    <row r="339" ht="14.15" customHeight="1"/>
    <row r="340" ht="14.15" customHeight="1"/>
    <row r="341" ht="14.15" customHeight="1"/>
    <row r="342" ht="14.15" customHeight="1"/>
    <row r="343" ht="14.15" customHeight="1"/>
    <row r="344" ht="14.15" customHeight="1"/>
    <row r="345" ht="14.15" customHeight="1"/>
    <row r="346" ht="14.15" customHeight="1"/>
    <row r="347" ht="14.15" customHeight="1"/>
    <row r="348" ht="14.15" customHeight="1"/>
    <row r="349" ht="14.15" customHeight="1"/>
    <row r="350" ht="14.15" customHeight="1"/>
    <row r="351" ht="14.15" customHeight="1"/>
    <row r="352" ht="14.15" customHeight="1"/>
    <row r="353" ht="14.15" customHeight="1"/>
    <row r="354" ht="14.15" customHeight="1"/>
    <row r="355" ht="14.15" customHeight="1"/>
    <row r="356" ht="14.15" customHeight="1"/>
    <row r="357" ht="14.15" customHeight="1"/>
    <row r="358" ht="14.15" customHeight="1"/>
    <row r="359" ht="14.15" customHeight="1"/>
    <row r="360" ht="14.15" customHeight="1"/>
    <row r="361" ht="14.15" customHeight="1"/>
    <row r="362" ht="14.15" customHeight="1"/>
    <row r="363" ht="14.15" customHeight="1"/>
    <row r="364" ht="14.15" customHeight="1"/>
    <row r="365" ht="14.15" customHeight="1"/>
    <row r="366" ht="14.15" customHeight="1"/>
    <row r="367" ht="14.15" customHeight="1"/>
    <row r="368" ht="14.15" customHeight="1"/>
    <row r="369" ht="14.15" customHeight="1"/>
    <row r="370" ht="14.15" customHeight="1"/>
    <row r="371" ht="14.15" customHeight="1"/>
    <row r="372" ht="14.15" customHeight="1"/>
    <row r="373" ht="14.15" customHeight="1"/>
    <row r="374" ht="14.15" customHeight="1"/>
    <row r="375" ht="14.15" customHeight="1"/>
    <row r="376" ht="14.15" customHeight="1"/>
    <row r="377" ht="14.15" customHeight="1"/>
    <row r="378" ht="14.15" customHeight="1"/>
    <row r="379" ht="14.15" customHeight="1"/>
    <row r="380" ht="14.15" customHeight="1"/>
    <row r="381" ht="14.15" customHeight="1"/>
    <row r="382" ht="14.15" customHeight="1"/>
    <row r="383" ht="14.15" customHeight="1"/>
    <row r="384" ht="14.15" customHeight="1"/>
    <row r="385" ht="14.15" customHeight="1"/>
    <row r="386" ht="14.15" customHeight="1"/>
    <row r="387" ht="14.15" customHeight="1"/>
    <row r="388" ht="14.15" customHeight="1"/>
    <row r="389" ht="14.15" customHeight="1"/>
    <row r="390" ht="14.15" customHeight="1"/>
    <row r="391" ht="14.15" customHeight="1"/>
    <row r="392" ht="14.15" customHeight="1"/>
    <row r="393" ht="14.15" customHeight="1"/>
    <row r="394" ht="14.15" customHeight="1"/>
    <row r="395" ht="14.15" customHeight="1"/>
    <row r="396" ht="14.15" customHeight="1"/>
    <row r="397" ht="14.15" customHeight="1"/>
    <row r="398" ht="14.15" customHeight="1"/>
    <row r="399" ht="14.15" customHeight="1"/>
    <row r="400" ht="14.15" customHeight="1"/>
    <row r="401" ht="14.15" customHeight="1"/>
    <row r="402" ht="14.15" customHeight="1"/>
    <row r="403" ht="14.15" customHeight="1"/>
    <row r="404" ht="14.15" customHeight="1"/>
    <row r="405" ht="14.15" customHeight="1"/>
    <row r="406" ht="14.15" customHeight="1"/>
    <row r="407" ht="14.15" customHeight="1"/>
    <row r="408" ht="14.15" customHeight="1"/>
    <row r="409" ht="14.15" customHeight="1"/>
    <row r="410" ht="14.15" customHeight="1"/>
    <row r="411" ht="14.15" customHeight="1"/>
    <row r="412" ht="14.15" customHeight="1"/>
    <row r="413" ht="14.15" customHeight="1"/>
    <row r="414" ht="14.15" customHeight="1"/>
    <row r="415" ht="14.15" customHeight="1"/>
    <row r="416" ht="14.15" customHeight="1"/>
    <row r="417" ht="14.15" customHeight="1"/>
    <row r="418" ht="14.15" customHeight="1"/>
    <row r="419" ht="14.15" customHeight="1"/>
    <row r="420" ht="14.15" customHeight="1"/>
    <row r="421" ht="14.15" customHeight="1"/>
    <row r="422" ht="14.15" customHeight="1"/>
    <row r="423" ht="14.15" customHeight="1"/>
    <row r="424" ht="14.15" customHeight="1"/>
    <row r="425" ht="14.15" customHeight="1"/>
    <row r="426" ht="14.15" customHeight="1"/>
    <row r="427" ht="14.15" customHeight="1"/>
    <row r="428" ht="14.15" customHeight="1"/>
    <row r="429" ht="14.15" customHeight="1"/>
    <row r="430" ht="14.15" customHeight="1"/>
    <row r="431" ht="14.15" customHeight="1"/>
    <row r="432" ht="14.15" customHeight="1"/>
    <row r="433" ht="14.15" customHeight="1"/>
    <row r="434" ht="14.15" customHeight="1"/>
    <row r="435" ht="14.15" customHeight="1"/>
    <row r="436" ht="14.15" customHeight="1"/>
    <row r="437" ht="14.15" customHeight="1"/>
    <row r="438" ht="14.15" customHeight="1"/>
    <row r="439" ht="14.15" customHeight="1"/>
    <row r="440" ht="14.15" customHeight="1"/>
    <row r="441" ht="14.15" customHeight="1"/>
    <row r="442" ht="14.15" customHeight="1"/>
    <row r="443" ht="14.15" customHeight="1"/>
    <row r="444" ht="14.15" customHeight="1"/>
    <row r="445" ht="14.15" customHeight="1"/>
    <row r="446" ht="14.15" customHeight="1"/>
    <row r="447" ht="14.15" customHeight="1"/>
    <row r="448" ht="14.15" customHeight="1"/>
    <row r="449" ht="14.15" customHeight="1"/>
    <row r="450" ht="14.15" customHeight="1"/>
    <row r="451" ht="14.15" customHeight="1"/>
    <row r="452" ht="14.15" customHeight="1"/>
    <row r="453" ht="14.15" customHeight="1"/>
    <row r="454" ht="14.15" customHeight="1"/>
    <row r="455" ht="14.15" customHeight="1"/>
    <row r="456" ht="14.15" customHeight="1"/>
    <row r="457" ht="14.15" customHeight="1"/>
    <row r="458" ht="14.15" customHeight="1"/>
    <row r="459" ht="14.15" customHeight="1"/>
    <row r="460" ht="14.15" customHeight="1"/>
    <row r="461" ht="14.15" customHeight="1"/>
    <row r="462" ht="14.15" customHeight="1"/>
    <row r="463" ht="14.15" customHeight="1"/>
    <row r="464" ht="14.15" customHeight="1"/>
    <row r="465" ht="14.15" customHeight="1"/>
    <row r="466" ht="14.15" customHeight="1"/>
    <row r="467" ht="14.15" customHeight="1"/>
    <row r="468" ht="14.15" customHeight="1"/>
    <row r="469" ht="14.15" customHeight="1"/>
    <row r="470" ht="14.15" customHeight="1"/>
    <row r="471" ht="14.15" customHeight="1"/>
    <row r="472" ht="14.15" customHeight="1"/>
    <row r="473" ht="14.15" customHeight="1"/>
    <row r="474" ht="14.15" customHeight="1"/>
    <row r="475" ht="14.15" customHeight="1"/>
    <row r="476" ht="14.15" customHeight="1"/>
    <row r="477" ht="14.15" customHeight="1"/>
    <row r="478" ht="14.15" customHeight="1"/>
    <row r="479" ht="14.15" customHeight="1"/>
    <row r="480" ht="14.15" customHeight="1"/>
    <row r="481" ht="14.15" customHeight="1"/>
    <row r="482" ht="14.15" customHeight="1"/>
    <row r="483" ht="14.15" customHeight="1"/>
    <row r="484" ht="14.15" customHeight="1"/>
    <row r="485" ht="14.15" customHeight="1"/>
    <row r="486" ht="14.15" customHeight="1"/>
    <row r="487" ht="14.15" customHeight="1"/>
    <row r="488" ht="14.15" customHeight="1"/>
    <row r="489" ht="14.15" customHeight="1"/>
    <row r="490" ht="14.15" customHeight="1"/>
    <row r="491" ht="14.15" customHeight="1"/>
    <row r="492" ht="14.15" customHeight="1"/>
    <row r="493" ht="14.15" customHeight="1"/>
    <row r="494" ht="14.15" customHeight="1"/>
    <row r="495" ht="14.15" customHeight="1"/>
    <row r="496" ht="14.15" customHeight="1"/>
    <row r="497" ht="14.15" customHeight="1"/>
    <row r="498" ht="14.15" customHeight="1"/>
    <row r="499" ht="14.15" customHeight="1"/>
    <row r="500" ht="14.15" customHeight="1"/>
    <row r="501" ht="14.15" customHeight="1"/>
    <row r="502" ht="14.15" customHeight="1"/>
    <row r="503" ht="14.15" customHeight="1"/>
    <row r="504" ht="14.15" customHeight="1"/>
    <row r="505" ht="14.15" customHeight="1"/>
    <row r="506" ht="14.15" customHeight="1"/>
    <row r="507" ht="14.15" customHeight="1"/>
    <row r="508" ht="14.15" customHeight="1"/>
    <row r="509" ht="14.15" customHeight="1"/>
    <row r="510" ht="14.15" customHeight="1"/>
    <row r="511" ht="14.15" customHeight="1"/>
    <row r="512" ht="14.15" customHeight="1"/>
    <row r="513" ht="14.15" customHeight="1"/>
    <row r="514" ht="14.15" customHeight="1"/>
    <row r="515" ht="14.15" customHeight="1"/>
    <row r="516" ht="14.15" customHeight="1"/>
    <row r="517" ht="14.15" customHeight="1"/>
    <row r="518" ht="14.15" customHeight="1"/>
  </sheetData>
  <mergeCells count="56">
    <mergeCell ref="A6:D6"/>
    <mergeCell ref="A7:D7"/>
    <mergeCell ref="A3:K3"/>
    <mergeCell ref="A1:K1"/>
    <mergeCell ref="J11:K11"/>
    <mergeCell ref="J10:K10"/>
    <mergeCell ref="H10:I10"/>
    <mergeCell ref="F10:G10"/>
    <mergeCell ref="L11:M11"/>
    <mergeCell ref="L10:M10"/>
    <mergeCell ref="P10:Q10"/>
    <mergeCell ref="P11:Q11"/>
    <mergeCell ref="N11:O11"/>
    <mergeCell ref="N10:O10"/>
    <mergeCell ref="X11:Y11"/>
    <mergeCell ref="X10:Y10"/>
    <mergeCell ref="AF11:AG11"/>
    <mergeCell ref="AF10:AG10"/>
    <mergeCell ref="AD10:AE10"/>
    <mergeCell ref="AD11:AE11"/>
    <mergeCell ref="AB11:AC11"/>
    <mergeCell ref="AB10:AC10"/>
    <mergeCell ref="T11:U11"/>
    <mergeCell ref="T10:U10"/>
    <mergeCell ref="R11:S11"/>
    <mergeCell ref="R10:S10"/>
    <mergeCell ref="V11:W11"/>
    <mergeCell ref="V10:W10"/>
    <mergeCell ref="AN11:AO11"/>
    <mergeCell ref="AN10:AO10"/>
    <mergeCell ref="AL11:AM11"/>
    <mergeCell ref="AL10:AM10"/>
    <mergeCell ref="Z10:AA10"/>
    <mergeCell ref="Z11:AA11"/>
    <mergeCell ref="BD11:BE11"/>
    <mergeCell ref="BD10:BE10"/>
    <mergeCell ref="BB10:BC10"/>
    <mergeCell ref="BB11:BC11"/>
    <mergeCell ref="AZ11:BA11"/>
    <mergeCell ref="AZ10:BA10"/>
    <mergeCell ref="AX10:AY10"/>
    <mergeCell ref="AX11:AY11"/>
    <mergeCell ref="A57:B57"/>
    <mergeCell ref="A59:B59"/>
    <mergeCell ref="AR10:AS10"/>
    <mergeCell ref="AR11:AS11"/>
    <mergeCell ref="AP11:AQ11"/>
    <mergeCell ref="AP10:AQ10"/>
    <mergeCell ref="AV11:AW11"/>
    <mergeCell ref="AV10:AW10"/>
    <mergeCell ref="AT11:AU11"/>
    <mergeCell ref="AT10:AU10"/>
    <mergeCell ref="AJ10:AK10"/>
    <mergeCell ref="AJ11:AK11"/>
    <mergeCell ref="AH11:AI11"/>
    <mergeCell ref="AH10:AI10"/>
  </mergeCells>
  <dataValidations count="1">
    <dataValidation type="list" allowBlank="1" sqref="K26:K33 U45:U48 AC36:AC42 AE26:AE33 AC45:AC48 W26:W33 U17:U23 K17:K23 AE36:AE42 AG17:AG23 AI17:AI23 AK17:AK23 AM17:AM23 AO17:AO23 AQ17:AQ23 AS17:AS23 AU17:AU23 BE17:BE23 AI26:AI33 AK26:AK33 AM26:AM33 AO26:AO33 AQ26:AQ33 AS26:AS33 AU26:AU33 BE26:BE33 AK36:AK42 AM36:AM42 AO36:AO42 AQ36:AQ42 AS36:AS42 AU36:AU42 BE36:BE42 AI36:AI42 AK45:AK48 AM45:AM48 AO45:AO48 AQ45:AQ48 AS45:AS48 AU45:AU48 BE45:BE48 AA26:AA33 K45:K48 Y45:Y48 AC17:AC23 AC26:AC33 U26:U33 AA36:AA42 AA45:AA48 AG36:AG42 Y17:Y23 AA17:AA23 U36:U42 W36:W42 Y36:Y42 AG26:AG33 AE17:AE23 K36:K42 W45:W48 AE45:AE48 AG45:AG48 AI45:AI48 Y26:Y33 W17:W23" xr:uid="{00000000-0002-0000-01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87"/>
  <sheetViews>
    <sheetView showRuler="0" zoomScaleNormal="100" workbookViewId="0">
      <selection sqref="A1:XFD1048576"/>
    </sheetView>
  </sheetViews>
  <sheetFormatPr defaultColWidth="13.7265625" defaultRowHeight="12.5"/>
  <cols>
    <col min="1" max="1" width="16" customWidth="1"/>
    <col min="2" max="2" width="58.26953125" customWidth="1"/>
    <col min="3" max="3" width="11.26953125" customWidth="1"/>
    <col min="4" max="4" width="11" customWidth="1"/>
    <col min="5" max="5" width="3.54296875" customWidth="1"/>
    <col min="6" max="6" width="16.54296875" customWidth="1"/>
    <col min="7" max="7" width="12.7265625" customWidth="1"/>
    <col min="8" max="9" width="16.54296875" customWidth="1"/>
    <col min="10" max="10" width="18.26953125" customWidth="1"/>
    <col min="11" max="14" width="15.453125" customWidth="1"/>
    <col min="15" max="15" width="25.26953125" customWidth="1"/>
    <col min="16" max="16" width="2" customWidth="1"/>
    <col min="17" max="17" width="7.453125" customWidth="1"/>
    <col min="18" max="18" width="4" customWidth="1"/>
    <col min="19" max="21" width="16.54296875" customWidth="1"/>
    <col min="22" max="22" width="19.54296875" customWidth="1"/>
    <col min="23" max="23" width="4.1796875" customWidth="1"/>
    <col min="24" max="24" width="7.26953125" customWidth="1"/>
    <col min="25" max="25" width="4.7265625" customWidth="1"/>
    <col min="26" max="26" width="29.54296875" customWidth="1"/>
    <col min="27" max="27" width="13" customWidth="1"/>
    <col min="28" max="29" width="9.453125" customWidth="1"/>
  </cols>
  <sheetData>
    <row r="1" spans="1:18" ht="22.5" customHeight="1">
      <c r="A1" s="375" t="s">
        <v>0</v>
      </c>
    </row>
    <row r="2" spans="1:18" ht="22.5" customHeight="1"/>
    <row r="3" spans="1:18" ht="23.25" customHeight="1">
      <c r="A3" s="376" t="s">
        <v>1</v>
      </c>
    </row>
    <row r="4" spans="1:18" ht="17.5" customHeight="1">
      <c r="A4" s="73"/>
      <c r="B4" s="74"/>
      <c r="C4" s="250"/>
      <c r="D4" s="74"/>
      <c r="E4" s="44"/>
      <c r="F4" s="44"/>
      <c r="G4" s="44"/>
    </row>
    <row r="5" spans="1:18" ht="18.399999999999999" customHeight="1"/>
    <row r="6" spans="1:18" ht="22.5" customHeight="1">
      <c r="A6" s="420" t="s">
        <v>2</v>
      </c>
      <c r="B6" s="421"/>
      <c r="C6" s="421"/>
      <c r="D6" s="421"/>
      <c r="E6" s="421"/>
      <c r="F6" s="421"/>
      <c r="G6" s="422"/>
      <c r="H6" s="76"/>
    </row>
    <row r="7" spans="1:18" ht="23.25" customHeight="1">
      <c r="A7" s="423" t="s">
        <v>220</v>
      </c>
      <c r="B7" s="424"/>
      <c r="C7" s="424"/>
      <c r="D7" s="424"/>
      <c r="E7" s="424"/>
      <c r="F7" s="424"/>
      <c r="G7" s="425"/>
      <c r="H7" s="76"/>
    </row>
    <row r="8" spans="1:18" ht="14.15" customHeight="1">
      <c r="A8" s="84"/>
      <c r="B8" s="84"/>
      <c r="C8" s="141"/>
      <c r="D8" s="84"/>
      <c r="E8" s="84"/>
      <c r="F8" s="251"/>
      <c r="G8" s="251"/>
    </row>
    <row r="9" spans="1:18" ht="15" customHeight="1">
      <c r="F9" s="40">
        <v>10</v>
      </c>
      <c r="G9" s="40">
        <v>20</v>
      </c>
      <c r="H9" s="40">
        <v>30</v>
      </c>
      <c r="I9" s="40">
        <v>40</v>
      </c>
      <c r="J9" s="40">
        <v>100</v>
      </c>
      <c r="K9" s="40">
        <v>110</v>
      </c>
      <c r="L9" s="40">
        <v>120</v>
      </c>
      <c r="M9" s="40">
        <v>130</v>
      </c>
      <c r="N9" s="40">
        <v>140</v>
      </c>
      <c r="O9" s="40">
        <v>200</v>
      </c>
      <c r="P9" s="252"/>
      <c r="Q9" s="40">
        <v>299</v>
      </c>
      <c r="R9" s="253"/>
    </row>
    <row r="10" spans="1:18" ht="31.75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35" t="s">
        <v>221</v>
      </c>
      <c r="G10" s="444"/>
      <c r="H10" s="444"/>
      <c r="I10" s="436"/>
      <c r="J10" s="437" t="s">
        <v>222</v>
      </c>
      <c r="K10" s="435" t="s">
        <v>223</v>
      </c>
      <c r="L10" s="444"/>
      <c r="M10" s="444"/>
      <c r="N10" s="436"/>
      <c r="O10" s="437" t="s">
        <v>224</v>
      </c>
      <c r="P10" s="255"/>
      <c r="Q10" s="177"/>
      <c r="R10" s="76"/>
    </row>
    <row r="11" spans="1:18" ht="17.5" customHeight="1">
      <c r="A11" s="7" t="s">
        <v>8</v>
      </c>
      <c r="B11" s="78"/>
      <c r="C11" s="79"/>
      <c r="D11" s="8" t="s">
        <v>9</v>
      </c>
      <c r="E11" s="9"/>
      <c r="F11" s="445" t="s">
        <v>225</v>
      </c>
      <c r="G11" s="440" t="s">
        <v>226</v>
      </c>
      <c r="H11" s="440" t="s">
        <v>227</v>
      </c>
      <c r="I11" s="442" t="s">
        <v>228</v>
      </c>
      <c r="J11" s="438"/>
      <c r="K11" s="445" t="s">
        <v>225</v>
      </c>
      <c r="L11" s="440" t="s">
        <v>226</v>
      </c>
      <c r="M11" s="440" t="s">
        <v>227</v>
      </c>
      <c r="N11" s="442" t="s">
        <v>228</v>
      </c>
      <c r="O11" s="438"/>
      <c r="P11" s="255"/>
      <c r="Q11" s="256"/>
      <c r="R11" s="76"/>
    </row>
    <row r="12" spans="1:18" ht="18.399999999999999" customHeight="1">
      <c r="A12" s="80"/>
      <c r="B12" s="81"/>
      <c r="C12" s="81"/>
      <c r="D12" s="82"/>
      <c r="E12" s="9"/>
      <c r="F12" s="446"/>
      <c r="G12" s="441"/>
      <c r="H12" s="441"/>
      <c r="I12" s="443"/>
      <c r="J12" s="178"/>
      <c r="K12" s="446"/>
      <c r="L12" s="441"/>
      <c r="M12" s="441"/>
      <c r="N12" s="443"/>
      <c r="O12" s="178" t="s">
        <v>55</v>
      </c>
      <c r="P12" s="258"/>
      <c r="Q12" s="179" t="s">
        <v>20</v>
      </c>
      <c r="R12" s="76"/>
    </row>
    <row r="13" spans="1:18" ht="18.399999999999999" customHeight="1">
      <c r="A13" s="77"/>
      <c r="B13" s="83"/>
      <c r="C13" s="42"/>
      <c r="D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Q13" s="84"/>
    </row>
    <row r="14" spans="1:18" ht="20.9" customHeight="1">
      <c r="A14" s="85"/>
      <c r="B14" s="19" t="s">
        <v>229</v>
      </c>
      <c r="C14" s="259"/>
      <c r="D14" s="260"/>
      <c r="E14" s="9"/>
      <c r="F14" s="450" t="s">
        <v>230</v>
      </c>
      <c r="G14" s="451"/>
      <c r="H14" s="451"/>
      <c r="I14" s="452"/>
      <c r="J14" s="181"/>
      <c r="K14" s="450" t="s">
        <v>231</v>
      </c>
      <c r="L14" s="451"/>
      <c r="M14" s="451"/>
      <c r="N14" s="452"/>
      <c r="O14" s="181" t="s">
        <v>232</v>
      </c>
      <c r="P14" s="76"/>
    </row>
    <row r="15" spans="1:18" ht="15" customHeight="1">
      <c r="A15" s="22" t="s">
        <v>233</v>
      </c>
      <c r="B15" s="23" t="s">
        <v>234</v>
      </c>
      <c r="C15" s="48" t="s">
        <v>235</v>
      </c>
      <c r="D15" s="24" t="s">
        <v>26</v>
      </c>
      <c r="E15" s="9" t="s">
        <v>55</v>
      </c>
      <c r="F15" s="182" t="s">
        <v>236</v>
      </c>
      <c r="G15" s="183" t="s">
        <v>237</v>
      </c>
      <c r="H15" s="183" t="s">
        <v>238</v>
      </c>
      <c r="I15" s="184" t="s">
        <v>239</v>
      </c>
      <c r="J15" s="262"/>
      <c r="K15" s="182" t="s">
        <v>236</v>
      </c>
      <c r="L15" s="183" t="s">
        <v>237</v>
      </c>
      <c r="M15" s="183" t="s">
        <v>238</v>
      </c>
      <c r="N15" s="184" t="s">
        <v>239</v>
      </c>
      <c r="O15" s="262"/>
      <c r="P15" s="76"/>
    </row>
    <row r="16" spans="1:18" ht="14.15" customHeight="1">
      <c r="A16" s="29" t="s">
        <v>240</v>
      </c>
      <c r="B16" s="30" t="s">
        <v>241</v>
      </c>
      <c r="C16" s="50" t="s">
        <v>242</v>
      </c>
      <c r="D16" s="32" t="s">
        <v>47</v>
      </c>
      <c r="E16" s="9" t="s">
        <v>55</v>
      </c>
      <c r="F16" s="185">
        <v>29</v>
      </c>
      <c r="G16" s="57">
        <v>20</v>
      </c>
      <c r="H16" s="57">
        <v>25</v>
      </c>
      <c r="I16" s="186">
        <v>21</v>
      </c>
      <c r="J16" s="187">
        <f>F16+G16+H16+I16</f>
        <v>95</v>
      </c>
      <c r="K16" s="188">
        <v>79.45</v>
      </c>
      <c r="L16" s="189">
        <v>307.97899999999998</v>
      </c>
      <c r="M16" s="189">
        <v>440.52199999999999</v>
      </c>
      <c r="N16" s="190">
        <v>710.77300000000002</v>
      </c>
      <c r="O16" s="191">
        <f t="shared" ref="O16:O22" si="0">K16+L16+M16+N16</f>
        <v>1538.7240000000002</v>
      </c>
      <c r="P16" s="9"/>
      <c r="Q16" s="192" t="s">
        <v>48</v>
      </c>
      <c r="R16" s="76"/>
    </row>
    <row r="17" spans="1:18" ht="15.75" customHeight="1">
      <c r="A17" s="29" t="s">
        <v>243</v>
      </c>
      <c r="B17" s="30" t="s">
        <v>244</v>
      </c>
      <c r="C17" s="50" t="s">
        <v>242</v>
      </c>
      <c r="D17" s="32" t="s">
        <v>47</v>
      </c>
      <c r="E17" s="9"/>
      <c r="F17" s="185">
        <v>28</v>
      </c>
      <c r="G17" s="57">
        <v>8</v>
      </c>
      <c r="H17" s="57">
        <v>0</v>
      </c>
      <c r="I17" s="186">
        <v>1</v>
      </c>
      <c r="J17" s="187">
        <f>F17+G17+H17+I17</f>
        <v>37</v>
      </c>
      <c r="K17" s="188">
        <v>12.61</v>
      </c>
      <c r="L17" s="189">
        <v>9.7349999999999994</v>
      </c>
      <c r="M17" s="189">
        <v>0</v>
      </c>
      <c r="N17" s="190">
        <v>0</v>
      </c>
      <c r="O17" s="191">
        <f t="shared" si="0"/>
        <v>22.344999999999999</v>
      </c>
      <c r="P17" s="9"/>
      <c r="Q17" s="193" t="s">
        <v>48</v>
      </c>
      <c r="R17" s="76"/>
    </row>
    <row r="18" spans="1:18" ht="13.4" customHeight="1">
      <c r="A18" s="29" t="s">
        <v>245</v>
      </c>
      <c r="B18" s="30" t="s">
        <v>246</v>
      </c>
      <c r="C18" s="50" t="s">
        <v>242</v>
      </c>
      <c r="D18" s="32" t="s">
        <v>47</v>
      </c>
      <c r="E18" s="9"/>
      <c r="F18" s="185">
        <v>42</v>
      </c>
      <c r="G18" s="57">
        <v>15</v>
      </c>
      <c r="H18" s="57">
        <v>1</v>
      </c>
      <c r="I18" s="186">
        <v>14</v>
      </c>
      <c r="J18" s="187">
        <f>F18+G18+H18+I18</f>
        <v>72</v>
      </c>
      <c r="K18" s="188">
        <v>10.962</v>
      </c>
      <c r="L18" s="189">
        <v>170.78700000000001</v>
      </c>
      <c r="M18" s="189">
        <v>1.7000000000000001E-2</v>
      </c>
      <c r="N18" s="190">
        <v>43.575000000000003</v>
      </c>
      <c r="O18" s="191">
        <f t="shared" si="0"/>
        <v>225.34100000000001</v>
      </c>
      <c r="P18" s="9"/>
      <c r="Q18" s="193" t="s">
        <v>48</v>
      </c>
      <c r="R18" s="76"/>
    </row>
    <row r="19" spans="1:18" ht="14.15" customHeight="1">
      <c r="A19" s="29" t="s">
        <v>247</v>
      </c>
      <c r="B19" s="30" t="s">
        <v>248</v>
      </c>
      <c r="C19" s="50" t="s">
        <v>242</v>
      </c>
      <c r="D19" s="32" t="s">
        <v>47</v>
      </c>
      <c r="E19" s="9"/>
      <c r="F19" s="185">
        <v>20</v>
      </c>
      <c r="G19" s="57">
        <v>26</v>
      </c>
      <c r="H19" s="57">
        <v>11</v>
      </c>
      <c r="I19" s="186">
        <v>2</v>
      </c>
      <c r="J19" s="187">
        <f>F19+G19+H19+I19</f>
        <v>59</v>
      </c>
      <c r="K19" s="188">
        <v>18.318000000000001</v>
      </c>
      <c r="L19" s="189">
        <v>30.792999999999999</v>
      </c>
      <c r="M19" s="189">
        <v>28.184999999999999</v>
      </c>
      <c r="N19" s="190">
        <v>3.2629999999999999</v>
      </c>
      <c r="O19" s="191">
        <f t="shared" si="0"/>
        <v>80.559000000000012</v>
      </c>
      <c r="P19" s="9"/>
      <c r="Q19" s="193" t="s">
        <v>48</v>
      </c>
      <c r="R19" s="76"/>
    </row>
    <row r="20" spans="1:18" ht="14.15" customHeight="1">
      <c r="A20" s="29" t="s">
        <v>249</v>
      </c>
      <c r="B20" s="30" t="s">
        <v>19</v>
      </c>
      <c r="C20" s="50" t="s">
        <v>242</v>
      </c>
      <c r="D20" s="32" t="s">
        <v>165</v>
      </c>
      <c r="E20" s="9"/>
      <c r="F20" s="194">
        <f>F16+F17+F18+F19</f>
        <v>119</v>
      </c>
      <c r="G20" s="195">
        <f>G16+G17+G18+G19</f>
        <v>69</v>
      </c>
      <c r="H20" s="195">
        <f>H16+H17+H18+H19</f>
        <v>37</v>
      </c>
      <c r="I20" s="196">
        <f>I16+I17+I18+I19</f>
        <v>38</v>
      </c>
      <c r="J20" s="187">
        <f>F20+G20+H20+I20</f>
        <v>263</v>
      </c>
      <c r="K20" s="150">
        <f>K16+K17+K18+K19</f>
        <v>121.34</v>
      </c>
      <c r="L20" s="63">
        <f>L16+L17+L18+L19</f>
        <v>519.29399999999998</v>
      </c>
      <c r="M20" s="63">
        <f>M16+M17+M18+M19</f>
        <v>468.72399999999999</v>
      </c>
      <c r="N20" s="197">
        <f>N16+N17+N18+N19</f>
        <v>757.6110000000001</v>
      </c>
      <c r="O20" s="191">
        <f t="shared" si="0"/>
        <v>1866.9690000000001</v>
      </c>
      <c r="P20" s="9"/>
      <c r="Q20" s="193" t="s">
        <v>48</v>
      </c>
      <c r="R20" s="76"/>
    </row>
    <row r="21" spans="1:18" ht="14.15" customHeight="1">
      <c r="A21" s="29" t="s">
        <v>250</v>
      </c>
      <c r="B21" s="30" t="s">
        <v>251</v>
      </c>
      <c r="C21" s="50" t="s">
        <v>242</v>
      </c>
      <c r="D21" s="32" t="s">
        <v>47</v>
      </c>
      <c r="E21" s="9"/>
      <c r="F21" s="198">
        <v>0</v>
      </c>
      <c r="G21" s="198">
        <v>0</v>
      </c>
      <c r="H21" s="198">
        <v>0</v>
      </c>
      <c r="I21" s="185">
        <v>0</v>
      </c>
      <c r="J21" s="196">
        <v>0</v>
      </c>
      <c r="K21" s="185">
        <v>0</v>
      </c>
      <c r="L21" s="57">
        <v>0</v>
      </c>
      <c r="M21" s="57">
        <v>0</v>
      </c>
      <c r="N21" s="186">
        <v>0</v>
      </c>
      <c r="O21" s="191">
        <f t="shared" si="0"/>
        <v>0</v>
      </c>
      <c r="P21" s="9"/>
      <c r="Q21" s="199" t="s">
        <v>252</v>
      </c>
      <c r="R21" s="76"/>
    </row>
    <row r="22" spans="1:18" ht="15" customHeight="1">
      <c r="A22" s="38" t="s">
        <v>253</v>
      </c>
      <c r="B22" s="39" t="s">
        <v>254</v>
      </c>
      <c r="C22" s="51" t="s">
        <v>242</v>
      </c>
      <c r="D22" s="41" t="s">
        <v>47</v>
      </c>
      <c r="E22" s="9"/>
      <c r="F22" s="200">
        <v>0</v>
      </c>
      <c r="G22" s="200">
        <v>0</v>
      </c>
      <c r="H22" s="200">
        <v>0</v>
      </c>
      <c r="I22" s="201">
        <v>0</v>
      </c>
      <c r="J22" s="202">
        <v>0</v>
      </c>
      <c r="K22" s="201">
        <v>0</v>
      </c>
      <c r="L22" s="203">
        <v>0</v>
      </c>
      <c r="M22" s="203">
        <v>0</v>
      </c>
      <c r="N22" s="204">
        <v>0</v>
      </c>
      <c r="O22" s="205">
        <f t="shared" si="0"/>
        <v>0</v>
      </c>
      <c r="P22" s="9"/>
      <c r="Q22" s="206" t="s">
        <v>252</v>
      </c>
      <c r="R22" s="76"/>
    </row>
    <row r="23" spans="1:18" ht="14.15" customHeight="1">
      <c r="A23" s="141"/>
      <c r="B23" s="84"/>
      <c r="C23" s="141"/>
      <c r="D23" s="141"/>
      <c r="F23" s="84"/>
      <c r="G23" s="84"/>
      <c r="H23" s="84"/>
      <c r="I23" s="84"/>
      <c r="J23" s="84"/>
      <c r="K23" s="251"/>
      <c r="L23" s="251"/>
      <c r="M23" s="251"/>
      <c r="N23" s="251"/>
      <c r="O23" s="251"/>
      <c r="Q23" s="84"/>
    </row>
    <row r="24" spans="1:18" ht="18.399999999999999" customHeight="1">
      <c r="K24" s="40">
        <v>110</v>
      </c>
      <c r="L24" s="40">
        <v>120</v>
      </c>
      <c r="M24" s="40">
        <v>130</v>
      </c>
      <c r="N24" s="40">
        <v>140</v>
      </c>
      <c r="O24" s="40">
        <v>200</v>
      </c>
      <c r="P24" s="263"/>
    </row>
    <row r="25" spans="1:18" ht="20.149999999999999" customHeight="1">
      <c r="K25" s="447" t="s">
        <v>255</v>
      </c>
      <c r="L25" s="448"/>
      <c r="M25" s="448"/>
      <c r="N25" s="449"/>
      <c r="O25" s="437" t="s">
        <v>256</v>
      </c>
      <c r="P25" s="264"/>
    </row>
    <row r="26" spans="1:18" ht="20.149999999999999" customHeight="1">
      <c r="K26" s="445" t="s">
        <v>225</v>
      </c>
      <c r="L26" s="440" t="s">
        <v>226</v>
      </c>
      <c r="M26" s="440" t="s">
        <v>227</v>
      </c>
      <c r="N26" s="442" t="s">
        <v>228</v>
      </c>
      <c r="O26" s="438"/>
      <c r="P26" s="264"/>
    </row>
    <row r="27" spans="1:18" ht="20.149999999999999" customHeight="1">
      <c r="K27" s="446"/>
      <c r="L27" s="441"/>
      <c r="M27" s="441"/>
      <c r="N27" s="443"/>
      <c r="O27" s="439"/>
      <c r="P27" s="265"/>
    </row>
    <row r="28" spans="1:18" ht="14.15" customHeight="1">
      <c r="A28" s="22" t="s">
        <v>257</v>
      </c>
      <c r="B28" s="23" t="s">
        <v>241</v>
      </c>
      <c r="C28" s="48" t="s">
        <v>107</v>
      </c>
      <c r="D28" s="24" t="s">
        <v>165</v>
      </c>
      <c r="E28" s="76"/>
      <c r="K28" s="158">
        <f>K16/O20</f>
        <v>4.2555607511426272E-2</v>
      </c>
      <c r="L28" s="62">
        <f>L16/O20</f>
        <v>0.16496203204231027</v>
      </c>
      <c r="M28" s="62">
        <f>M16/O20</f>
        <v>0.23595571217304626</v>
      </c>
      <c r="N28" s="207">
        <f>N16/O20</f>
        <v>0.38070958864341081</v>
      </c>
      <c r="O28" s="208">
        <f>K28+L28+M28+N28</f>
        <v>0.82418294037019368</v>
      </c>
      <c r="P28" s="76"/>
    </row>
    <row r="29" spans="1:18" ht="14.15" customHeight="1">
      <c r="A29" s="29" t="s">
        <v>258</v>
      </c>
      <c r="B29" s="30" t="s">
        <v>244</v>
      </c>
      <c r="C29" s="50" t="s">
        <v>107</v>
      </c>
      <c r="D29" s="32" t="s">
        <v>165</v>
      </c>
      <c r="E29" s="76"/>
      <c r="K29" s="150">
        <f>K17/O20</f>
        <v>6.7542631934434903E-3</v>
      </c>
      <c r="L29" s="63">
        <f>L17/O20</f>
        <v>5.2143340355410286E-3</v>
      </c>
      <c r="M29" s="63">
        <f>M17/O20</f>
        <v>0</v>
      </c>
      <c r="N29" s="197">
        <f>N17/O20</f>
        <v>0</v>
      </c>
      <c r="O29" s="191">
        <f>K29+L29+M29+N29</f>
        <v>1.196859722898452E-2</v>
      </c>
      <c r="P29" s="76"/>
    </row>
    <row r="30" spans="1:18" ht="14.15" customHeight="1">
      <c r="A30" s="29" t="s">
        <v>259</v>
      </c>
      <c r="B30" s="30" t="s">
        <v>246</v>
      </c>
      <c r="C30" s="50" t="s">
        <v>107</v>
      </c>
      <c r="D30" s="32" t="s">
        <v>165</v>
      </c>
      <c r="E30" s="76"/>
      <c r="K30" s="150">
        <f>K18/O20</f>
        <v>5.8715490187571402E-3</v>
      </c>
      <c r="L30" s="63">
        <f>L18/O20</f>
        <v>9.1478219509804393E-2</v>
      </c>
      <c r="M30" s="63">
        <f>M18/O20</f>
        <v>9.1056680641189007E-6</v>
      </c>
      <c r="N30" s="197">
        <f>N18/O20</f>
        <v>2.3339969758469477E-2</v>
      </c>
      <c r="O30" s="191">
        <f>K30+L30+M30+N30</f>
        <v>0.12069884395509511</v>
      </c>
      <c r="P30" s="76"/>
    </row>
    <row r="31" spans="1:18" ht="14.15" customHeight="1">
      <c r="A31" s="29" t="s">
        <v>260</v>
      </c>
      <c r="B31" s="30" t="s">
        <v>248</v>
      </c>
      <c r="C31" s="50" t="s">
        <v>107</v>
      </c>
      <c r="D31" s="32" t="s">
        <v>165</v>
      </c>
      <c r="E31" s="76"/>
      <c r="K31" s="150">
        <f>K19/O20</f>
        <v>9.8116251528547072E-3</v>
      </c>
      <c r="L31" s="63">
        <f>L19/O20</f>
        <v>1.6493578629318429E-2</v>
      </c>
      <c r="M31" s="63">
        <f>M19/O20</f>
        <v>1.5096662022775953E-2</v>
      </c>
      <c r="N31" s="197">
        <f>N19/O20</f>
        <v>1.7477526407776453E-3</v>
      </c>
      <c r="O31" s="191">
        <f>K31+L31+M31+N31</f>
        <v>4.3149618445726734E-2</v>
      </c>
      <c r="P31" s="76"/>
    </row>
    <row r="32" spans="1:18" ht="15" customHeight="1">
      <c r="A32" s="38" t="s">
        <v>261</v>
      </c>
      <c r="B32" s="39" t="s">
        <v>19</v>
      </c>
      <c r="C32" s="51" t="s">
        <v>107</v>
      </c>
      <c r="D32" s="41" t="s">
        <v>165</v>
      </c>
      <c r="E32" s="76"/>
      <c r="K32" s="153">
        <f>K28+K29+K30+K31</f>
        <v>6.4993044876481609E-2</v>
      </c>
      <c r="L32" s="154">
        <f>L28+L29+L30+L31</f>
        <v>0.27814816421697414</v>
      </c>
      <c r="M32" s="154">
        <f>M28+M29+M30+M31</f>
        <v>0.25106147986388633</v>
      </c>
      <c r="N32" s="209">
        <f>N28+N29+N30+N31</f>
        <v>0.40579731104265793</v>
      </c>
      <c r="O32" s="205">
        <f>K32+L32+M32+N32</f>
        <v>1</v>
      </c>
      <c r="P32" s="76"/>
    </row>
    <row r="33" spans="1:15" ht="15" customHeight="1">
      <c r="A33" s="141"/>
      <c r="B33" s="84"/>
      <c r="C33" s="141"/>
      <c r="D33" s="141"/>
      <c r="K33" s="84"/>
      <c r="L33" s="84"/>
      <c r="M33" s="84"/>
      <c r="N33" s="84"/>
      <c r="O33" s="84"/>
    </row>
    <row r="34" spans="1:15" ht="15" customHeight="1">
      <c r="F34" s="40">
        <v>10</v>
      </c>
      <c r="G34" s="40">
        <v>20</v>
      </c>
      <c r="H34" s="253"/>
    </row>
    <row r="35" spans="1:15" ht="20.9" customHeight="1">
      <c r="A35" s="85"/>
      <c r="B35" s="19" t="s">
        <v>262</v>
      </c>
      <c r="C35" s="259"/>
      <c r="D35" s="260"/>
      <c r="E35" s="9"/>
      <c r="F35" s="210" t="s">
        <v>19</v>
      </c>
      <c r="G35" s="211" t="s">
        <v>20</v>
      </c>
      <c r="H35" s="76"/>
    </row>
    <row r="36" spans="1:15" ht="14.15" customHeight="1">
      <c r="A36" s="22" t="s">
        <v>263</v>
      </c>
      <c r="B36" s="23" t="s">
        <v>264</v>
      </c>
      <c r="C36" s="48" t="s">
        <v>107</v>
      </c>
      <c r="D36" s="24" t="s">
        <v>26</v>
      </c>
      <c r="E36" s="9"/>
      <c r="F36" s="212">
        <v>1.0529999999999999</v>
      </c>
      <c r="G36" s="174" t="s">
        <v>265</v>
      </c>
    </row>
    <row r="37" spans="1:15" ht="15" customHeight="1">
      <c r="A37" s="38" t="s">
        <v>266</v>
      </c>
      <c r="B37" s="39" t="s">
        <v>267</v>
      </c>
      <c r="C37" s="51" t="s">
        <v>268</v>
      </c>
      <c r="D37" s="41" t="s">
        <v>26</v>
      </c>
      <c r="E37" s="9"/>
      <c r="F37" s="213">
        <v>26.440999999999999</v>
      </c>
      <c r="G37" s="104" t="s">
        <v>168</v>
      </c>
      <c r="H37" s="76"/>
    </row>
    <row r="38" spans="1:15" ht="14.15" customHeight="1">
      <c r="A38" s="141"/>
      <c r="B38" s="84"/>
      <c r="C38" s="141"/>
      <c r="D38" s="141"/>
      <c r="F38" s="251"/>
      <c r="G38" s="251"/>
    </row>
    <row r="39" spans="1:15" ht="15" customHeight="1">
      <c r="F39" s="40">
        <v>10</v>
      </c>
      <c r="G39" s="40">
        <v>20</v>
      </c>
      <c r="H39" s="40">
        <v>30</v>
      </c>
      <c r="I39" s="40">
        <v>40</v>
      </c>
      <c r="J39" s="40">
        <v>100</v>
      </c>
      <c r="K39" s="253"/>
    </row>
    <row r="40" spans="1:15" ht="18.399999999999999" customHeight="1">
      <c r="F40" s="435" t="s">
        <v>269</v>
      </c>
      <c r="G40" s="444"/>
      <c r="H40" s="444"/>
      <c r="I40" s="444"/>
      <c r="J40" s="436"/>
      <c r="K40" s="266"/>
    </row>
    <row r="41" spans="1:15" ht="15" customHeight="1">
      <c r="F41" s="445" t="s">
        <v>225</v>
      </c>
      <c r="G41" s="440" t="s">
        <v>226</v>
      </c>
      <c r="H41" s="440" t="s">
        <v>227</v>
      </c>
      <c r="I41" s="440" t="s">
        <v>228</v>
      </c>
      <c r="J41" s="442" t="s">
        <v>19</v>
      </c>
      <c r="K41" s="214">
        <v>110</v>
      </c>
      <c r="L41" s="99"/>
    </row>
    <row r="42" spans="1:15" ht="20.9" customHeight="1">
      <c r="A42" s="85"/>
      <c r="B42" s="19" t="s">
        <v>270</v>
      </c>
      <c r="C42" s="259"/>
      <c r="D42" s="260"/>
      <c r="E42" s="9"/>
      <c r="F42" s="446"/>
      <c r="G42" s="441"/>
      <c r="H42" s="441"/>
      <c r="I42" s="441"/>
      <c r="J42" s="443"/>
      <c r="K42" s="211"/>
      <c r="L42" s="76"/>
    </row>
    <row r="43" spans="1:15" ht="14.15" customHeight="1">
      <c r="A43" s="215" t="s">
        <v>271</v>
      </c>
      <c r="B43" s="216" t="s">
        <v>272</v>
      </c>
      <c r="C43" s="217" t="s">
        <v>155</v>
      </c>
      <c r="D43" s="218" t="s">
        <v>47</v>
      </c>
      <c r="E43" s="9"/>
      <c r="F43" s="212">
        <v>5.125</v>
      </c>
      <c r="G43" s="219">
        <v>6.7939999999999996</v>
      </c>
      <c r="H43" s="219">
        <v>3.637</v>
      </c>
      <c r="I43" s="219">
        <v>6.1680000000000001</v>
      </c>
      <c r="J43" s="207">
        <f>SUM(F43:I43)</f>
        <v>21.724</v>
      </c>
      <c r="K43" s="192" t="s">
        <v>162</v>
      </c>
      <c r="L43" s="76"/>
    </row>
    <row r="44" spans="1:15" ht="14.15" customHeight="1">
      <c r="A44" s="220" t="s">
        <v>273</v>
      </c>
      <c r="B44" s="221" t="s">
        <v>274</v>
      </c>
      <c r="C44" s="222" t="s">
        <v>155</v>
      </c>
      <c r="D44" s="223" t="s">
        <v>47</v>
      </c>
      <c r="E44" s="9"/>
      <c r="F44" s="188">
        <v>0.56599999999999995</v>
      </c>
      <c r="G44" s="189">
        <v>0.55300000000000005</v>
      </c>
      <c r="H44" s="189">
        <v>0.52</v>
      </c>
      <c r="I44" s="189">
        <v>0.63300000000000001</v>
      </c>
      <c r="J44" s="197">
        <f>SUM(F44:I44)</f>
        <v>2.2720000000000002</v>
      </c>
      <c r="K44" s="199" t="s">
        <v>162</v>
      </c>
      <c r="L44" s="76"/>
    </row>
    <row r="45" spans="1:15" ht="14.15" customHeight="1">
      <c r="A45" s="220" t="s">
        <v>275</v>
      </c>
      <c r="B45" s="221" t="s">
        <v>276</v>
      </c>
      <c r="C45" s="222" t="s">
        <v>155</v>
      </c>
      <c r="D45" s="223" t="s">
        <v>47</v>
      </c>
      <c r="E45" s="9"/>
      <c r="F45" s="188">
        <v>17.632000000000001</v>
      </c>
      <c r="G45" s="189">
        <v>24.736000000000001</v>
      </c>
      <c r="H45" s="189">
        <v>17.922999999999998</v>
      </c>
      <c r="I45" s="189">
        <v>26.143000000000001</v>
      </c>
      <c r="J45" s="197">
        <f>SUM(F45:I45)</f>
        <v>86.433999999999997</v>
      </c>
      <c r="K45" s="199" t="s">
        <v>162</v>
      </c>
      <c r="L45" s="76"/>
    </row>
    <row r="46" spans="1:15" ht="14.15" customHeight="1">
      <c r="A46" s="220" t="s">
        <v>277</v>
      </c>
      <c r="B46" s="221" t="s">
        <v>278</v>
      </c>
      <c r="C46" s="222" t="s">
        <v>155</v>
      </c>
      <c r="D46" s="223" t="s">
        <v>47</v>
      </c>
      <c r="E46" s="9"/>
      <c r="F46" s="188">
        <v>4.5709999999999997</v>
      </c>
      <c r="G46" s="189">
        <v>4.38</v>
      </c>
      <c r="H46" s="189">
        <v>2.8140000000000001</v>
      </c>
      <c r="I46" s="189">
        <v>6.04</v>
      </c>
      <c r="J46" s="197">
        <f>SUM(F46:I46)</f>
        <v>17.805</v>
      </c>
      <c r="K46" s="199" t="s">
        <v>162</v>
      </c>
      <c r="L46" s="76"/>
    </row>
    <row r="47" spans="1:15" ht="15" customHeight="1">
      <c r="A47" s="224" t="s">
        <v>279</v>
      </c>
      <c r="B47" s="225" t="s">
        <v>280</v>
      </c>
      <c r="C47" s="226" t="s">
        <v>155</v>
      </c>
      <c r="D47" s="227" t="s">
        <v>165</v>
      </c>
      <c r="E47" s="9"/>
      <c r="F47" s="153">
        <f>SUM(F45:F46)</f>
        <v>22.203000000000003</v>
      </c>
      <c r="G47" s="154">
        <f>SUM(G45:G46)</f>
        <v>29.116</v>
      </c>
      <c r="H47" s="154">
        <f>SUM(H45:H46)</f>
        <v>20.736999999999998</v>
      </c>
      <c r="I47" s="154">
        <f>SUM(I45:I46)</f>
        <v>32.183</v>
      </c>
      <c r="J47" s="209">
        <f>SUM(J45:J46)</f>
        <v>104.239</v>
      </c>
      <c r="K47" s="206" t="s">
        <v>162</v>
      </c>
      <c r="L47" s="76"/>
    </row>
    <row r="48" spans="1:15" ht="15" customHeight="1">
      <c r="A48" s="141"/>
      <c r="B48" s="84"/>
      <c r="C48" s="141"/>
      <c r="D48" s="141"/>
      <c r="F48" s="251"/>
      <c r="G48" s="251"/>
      <c r="H48" s="251"/>
      <c r="I48" s="251"/>
      <c r="J48" s="251"/>
      <c r="K48" s="251"/>
    </row>
    <row r="49" spans="1:13" ht="16.75" customHeight="1">
      <c r="F49" s="40">
        <v>10</v>
      </c>
      <c r="G49" s="40">
        <v>20</v>
      </c>
      <c r="H49" s="40">
        <v>30</v>
      </c>
      <c r="I49" s="40">
        <v>40</v>
      </c>
      <c r="J49" s="40">
        <v>100</v>
      </c>
      <c r="K49" s="40">
        <v>110</v>
      </c>
      <c r="L49" s="40">
        <v>120</v>
      </c>
      <c r="M49" s="253"/>
    </row>
    <row r="50" spans="1:13" ht="20.149999999999999" customHeight="1">
      <c r="F50" s="429" t="s">
        <v>281</v>
      </c>
      <c r="G50" s="430"/>
      <c r="H50" s="429" t="s">
        <v>282</v>
      </c>
      <c r="I50" s="430"/>
      <c r="J50" s="433" t="s">
        <v>283</v>
      </c>
      <c r="K50" s="429" t="s">
        <v>284</v>
      </c>
      <c r="L50" s="430"/>
      <c r="M50" s="76"/>
    </row>
    <row r="51" spans="1:13" ht="35.9" customHeight="1">
      <c r="F51" s="431"/>
      <c r="G51" s="432"/>
      <c r="H51" s="431"/>
      <c r="I51" s="432"/>
      <c r="J51" s="434"/>
      <c r="K51" s="431"/>
      <c r="L51" s="432"/>
      <c r="M51" s="76"/>
    </row>
    <row r="52" spans="1:13" ht="20.9" customHeight="1">
      <c r="A52" s="85"/>
      <c r="B52" s="19" t="s">
        <v>285</v>
      </c>
      <c r="C52" s="259"/>
      <c r="D52" s="260"/>
      <c r="E52" s="9"/>
      <c r="F52" s="228" t="s">
        <v>107</v>
      </c>
      <c r="G52" s="229" t="s">
        <v>20</v>
      </c>
      <c r="H52" s="230" t="s">
        <v>232</v>
      </c>
      <c r="I52" s="229" t="s">
        <v>20</v>
      </c>
      <c r="J52" s="211" t="s">
        <v>286</v>
      </c>
      <c r="K52" s="228"/>
      <c r="L52" s="231"/>
      <c r="M52" s="76"/>
    </row>
    <row r="53" spans="1:13" ht="14.15" customHeight="1">
      <c r="A53" s="215" t="s">
        <v>287</v>
      </c>
      <c r="B53" s="216" t="s">
        <v>288</v>
      </c>
      <c r="C53" s="217" t="s">
        <v>289</v>
      </c>
      <c r="D53" s="218" t="s">
        <v>47</v>
      </c>
      <c r="E53" s="9"/>
      <c r="F53" s="232">
        <v>18</v>
      </c>
      <c r="G53" s="111" t="s">
        <v>162</v>
      </c>
      <c r="H53" s="219">
        <v>27.585000000000001</v>
      </c>
      <c r="I53" s="111" t="s">
        <v>52</v>
      </c>
      <c r="J53" s="207">
        <f>+H53/$H$59</f>
        <v>1.4775285502865875E-2</v>
      </c>
      <c r="K53" s="233">
        <v>1.8440000000000001</v>
      </c>
      <c r="L53" s="97" t="s">
        <v>162</v>
      </c>
      <c r="M53" s="99"/>
    </row>
    <row r="54" spans="1:13" ht="14.15" customHeight="1">
      <c r="A54" s="220" t="s">
        <v>290</v>
      </c>
      <c r="B54" s="221" t="s">
        <v>291</v>
      </c>
      <c r="C54" s="222" t="s">
        <v>289</v>
      </c>
      <c r="D54" s="223" t="s">
        <v>47</v>
      </c>
      <c r="E54" s="9"/>
      <c r="F54" s="185">
        <v>5</v>
      </c>
      <c r="G54" s="95" t="s">
        <v>162</v>
      </c>
      <c r="H54" s="189">
        <v>0.32300000000000001</v>
      </c>
      <c r="I54" s="95" t="s">
        <v>52</v>
      </c>
      <c r="J54" s="197">
        <f>+H54/$H$59</f>
        <v>1.7300769321825911E-4</v>
      </c>
      <c r="K54" s="234">
        <v>0.17299999999999999</v>
      </c>
      <c r="L54" s="105" t="s">
        <v>162</v>
      </c>
      <c r="M54" s="99"/>
    </row>
    <row r="55" spans="1:13" ht="14.15" customHeight="1">
      <c r="A55" s="220" t="s">
        <v>292</v>
      </c>
      <c r="B55" s="221" t="s">
        <v>293</v>
      </c>
      <c r="C55" s="222" t="s">
        <v>289</v>
      </c>
      <c r="D55" s="223" t="s">
        <v>47</v>
      </c>
      <c r="E55" s="9"/>
      <c r="F55" s="185">
        <v>23</v>
      </c>
      <c r="G55" s="95" t="s">
        <v>162</v>
      </c>
      <c r="H55" s="189">
        <v>665.69600000000003</v>
      </c>
      <c r="I55" s="95" t="s">
        <v>52</v>
      </c>
      <c r="J55" s="197">
        <f>+H55/$H$59</f>
        <v>0.35656510633009975</v>
      </c>
      <c r="K55" s="234">
        <v>19.829999999999998</v>
      </c>
      <c r="L55" s="235" t="s">
        <v>162</v>
      </c>
      <c r="M55" s="99"/>
    </row>
    <row r="56" spans="1:13" ht="14.15" customHeight="1">
      <c r="A56" s="220" t="s">
        <v>294</v>
      </c>
      <c r="B56" s="221" t="s">
        <v>295</v>
      </c>
      <c r="C56" s="222" t="s">
        <v>289</v>
      </c>
      <c r="D56" s="223" t="s">
        <v>47</v>
      </c>
      <c r="E56" s="9"/>
      <c r="F56" s="185">
        <v>157</v>
      </c>
      <c r="G56" s="95" t="s">
        <v>162</v>
      </c>
      <c r="H56" s="189">
        <v>1043.78</v>
      </c>
      <c r="I56" s="95" t="s">
        <v>52</v>
      </c>
      <c r="J56" s="197">
        <f>+H56/$H$59</f>
        <v>0.55907730658623678</v>
      </c>
      <c r="K56" s="234">
        <v>68.668000000000006</v>
      </c>
      <c r="L56" s="235" t="s">
        <v>162</v>
      </c>
      <c r="M56" s="99"/>
    </row>
    <row r="57" spans="1:13" ht="14.15" customHeight="1">
      <c r="A57" s="220" t="s">
        <v>296</v>
      </c>
      <c r="B57" s="221" t="s">
        <v>297</v>
      </c>
      <c r="C57" s="222" t="s">
        <v>289</v>
      </c>
      <c r="D57" s="223" t="s">
        <v>47</v>
      </c>
      <c r="E57" s="9"/>
      <c r="F57" s="201">
        <v>22</v>
      </c>
      <c r="G57" s="95" t="s">
        <v>162</v>
      </c>
      <c r="H57" s="236">
        <v>129.58500000000001</v>
      </c>
      <c r="I57" s="95" t="s">
        <v>52</v>
      </c>
      <c r="J57" s="209">
        <f>+H57/$H$59</f>
        <v>6.9409293887579285E-2</v>
      </c>
      <c r="K57" s="237">
        <v>13.724</v>
      </c>
      <c r="L57" s="235" t="s">
        <v>162</v>
      </c>
      <c r="M57" s="99"/>
    </row>
    <row r="58" spans="1:13" ht="14.15" customHeight="1">
      <c r="A58" s="29" t="s">
        <v>298</v>
      </c>
      <c r="B58" s="30" t="s">
        <v>299</v>
      </c>
      <c r="C58" s="222" t="s">
        <v>107</v>
      </c>
      <c r="D58" s="223" t="s">
        <v>165</v>
      </c>
      <c r="E58" s="9"/>
      <c r="F58" s="238">
        <f>SUM(F53:F57)</f>
        <v>225</v>
      </c>
      <c r="G58" s="95" t="s">
        <v>162</v>
      </c>
      <c r="H58" s="267"/>
      <c r="I58" s="239"/>
      <c r="J58" s="77"/>
      <c r="K58" s="84"/>
      <c r="L58" s="84"/>
    </row>
    <row r="59" spans="1:13" ht="15" customHeight="1">
      <c r="A59" s="29" t="s">
        <v>300</v>
      </c>
      <c r="B59" s="30" t="s">
        <v>301</v>
      </c>
      <c r="C59" s="222" t="s">
        <v>232</v>
      </c>
      <c r="D59" s="223" t="s">
        <v>165</v>
      </c>
      <c r="E59" s="76"/>
      <c r="F59" s="84"/>
      <c r="G59" s="268"/>
      <c r="H59" s="240">
        <f>H53+H54+H55+H56+H57</f>
        <v>1866.9690000000001</v>
      </c>
      <c r="I59" s="111" t="s">
        <v>52</v>
      </c>
      <c r="J59" s="241">
        <f>+H59/$H$59</f>
        <v>1</v>
      </c>
      <c r="K59" s="92"/>
    </row>
    <row r="60" spans="1:13" ht="15" customHeight="1">
      <c r="A60" s="38" t="s">
        <v>302</v>
      </c>
      <c r="B60" s="39" t="s">
        <v>303</v>
      </c>
      <c r="C60" s="226" t="s">
        <v>155</v>
      </c>
      <c r="D60" s="227" t="s">
        <v>165</v>
      </c>
      <c r="E60" s="76"/>
      <c r="H60" s="84"/>
      <c r="I60" s="44"/>
      <c r="J60" s="140"/>
      <c r="K60" s="242">
        <f>SUM(K53:K57)</f>
        <v>104.239</v>
      </c>
      <c r="L60" s="235" t="s">
        <v>162</v>
      </c>
      <c r="M60" s="99"/>
    </row>
    <row r="61" spans="1:13" ht="14.15" customHeight="1">
      <c r="A61" s="141"/>
      <c r="B61" s="84"/>
      <c r="C61" s="141"/>
      <c r="D61" s="141"/>
      <c r="K61" s="251"/>
      <c r="L61" s="84"/>
    </row>
    <row r="62" spans="1:13" ht="15" customHeight="1">
      <c r="F62" s="40">
        <v>10</v>
      </c>
      <c r="G62" s="40">
        <v>20</v>
      </c>
      <c r="H62" s="40">
        <v>30</v>
      </c>
      <c r="I62" s="40">
        <v>40</v>
      </c>
      <c r="J62" s="40">
        <v>100</v>
      </c>
      <c r="K62" s="40">
        <v>110</v>
      </c>
      <c r="L62" s="253"/>
    </row>
    <row r="63" spans="1:13" ht="17.5" customHeight="1">
      <c r="F63" s="435" t="s">
        <v>304</v>
      </c>
      <c r="G63" s="436"/>
      <c r="H63" s="435" t="s">
        <v>305</v>
      </c>
      <c r="I63" s="436"/>
      <c r="J63" s="435" t="s">
        <v>284</v>
      </c>
      <c r="K63" s="436"/>
      <c r="L63" s="264"/>
    </row>
    <row r="64" spans="1:13" ht="20.149999999999999" customHeight="1">
      <c r="A64" s="85"/>
      <c r="B64" s="243" t="s">
        <v>306</v>
      </c>
      <c r="C64" s="259"/>
      <c r="D64" s="260"/>
      <c r="E64" s="9"/>
      <c r="F64" s="244" t="s">
        <v>107</v>
      </c>
      <c r="G64" s="17" t="s">
        <v>20</v>
      </c>
      <c r="H64" s="244" t="s">
        <v>286</v>
      </c>
      <c r="I64" s="245" t="s">
        <v>20</v>
      </c>
      <c r="J64" s="244" t="s">
        <v>155</v>
      </c>
      <c r="K64" s="245" t="s">
        <v>20</v>
      </c>
      <c r="L64" s="264"/>
    </row>
    <row r="65" spans="1:12" ht="15.75" customHeight="1">
      <c r="A65" s="22" t="s">
        <v>307</v>
      </c>
      <c r="B65" s="23" t="s">
        <v>308</v>
      </c>
      <c r="C65" s="48" t="s">
        <v>309</v>
      </c>
      <c r="D65" s="24" t="s">
        <v>47</v>
      </c>
      <c r="E65" s="9"/>
      <c r="F65" s="232">
        <v>123</v>
      </c>
      <c r="G65" s="111" t="s">
        <v>162</v>
      </c>
      <c r="H65" s="219">
        <v>1.2E-2</v>
      </c>
      <c r="I65" s="104" t="s">
        <v>52</v>
      </c>
      <c r="J65" s="233">
        <v>14.292</v>
      </c>
      <c r="K65" s="97" t="s">
        <v>162</v>
      </c>
      <c r="L65" s="99"/>
    </row>
    <row r="66" spans="1:12" ht="15.75" customHeight="1">
      <c r="A66" s="29" t="s">
        <v>310</v>
      </c>
      <c r="B66" s="30" t="s">
        <v>311</v>
      </c>
      <c r="C66" s="50" t="s">
        <v>309</v>
      </c>
      <c r="D66" s="32" t="s">
        <v>47</v>
      </c>
      <c r="E66" s="9"/>
      <c r="F66" s="185">
        <v>21</v>
      </c>
      <c r="G66" s="95" t="s">
        <v>162</v>
      </c>
      <c r="H66" s="189">
        <v>1.2999999999999999E-2</v>
      </c>
      <c r="I66" s="246" t="s">
        <v>52</v>
      </c>
      <c r="J66" s="234">
        <v>6.2220000000000004</v>
      </c>
      <c r="K66" s="97" t="s">
        <v>162</v>
      </c>
      <c r="L66" s="99"/>
    </row>
    <row r="67" spans="1:12" ht="15.75" customHeight="1">
      <c r="A67" s="29" t="s">
        <v>312</v>
      </c>
      <c r="B67" s="30" t="s">
        <v>313</v>
      </c>
      <c r="C67" s="50" t="s">
        <v>309</v>
      </c>
      <c r="D67" s="32" t="s">
        <v>47</v>
      </c>
      <c r="E67" s="9"/>
      <c r="F67" s="185">
        <v>21</v>
      </c>
      <c r="G67" s="95" t="s">
        <v>162</v>
      </c>
      <c r="H67" s="189">
        <v>2.9000000000000001E-2</v>
      </c>
      <c r="I67" s="246" t="s">
        <v>52</v>
      </c>
      <c r="J67" s="234">
        <v>6.8979999999999997</v>
      </c>
      <c r="K67" s="105" t="s">
        <v>162</v>
      </c>
      <c r="L67" s="99"/>
    </row>
    <row r="68" spans="1:12" ht="15.75" customHeight="1">
      <c r="A68" s="29" t="s">
        <v>314</v>
      </c>
      <c r="B68" s="30" t="s">
        <v>315</v>
      </c>
      <c r="C68" s="50" t="s">
        <v>309</v>
      </c>
      <c r="D68" s="32" t="s">
        <v>47</v>
      </c>
      <c r="E68" s="9"/>
      <c r="F68" s="185">
        <v>15</v>
      </c>
      <c r="G68" s="95" t="s">
        <v>162</v>
      </c>
      <c r="H68" s="189">
        <v>4.2999999999999997E-2</v>
      </c>
      <c r="I68" s="246" t="s">
        <v>52</v>
      </c>
      <c r="J68" s="234">
        <v>8.3439999999999994</v>
      </c>
      <c r="K68" s="235" t="s">
        <v>162</v>
      </c>
      <c r="L68" s="99"/>
    </row>
    <row r="69" spans="1:12" ht="15.75" customHeight="1">
      <c r="A69" s="29" t="s">
        <v>316</v>
      </c>
      <c r="B69" s="30" t="s">
        <v>317</v>
      </c>
      <c r="C69" s="50" t="s">
        <v>309</v>
      </c>
      <c r="D69" s="32" t="s">
        <v>47</v>
      </c>
      <c r="E69" s="9"/>
      <c r="F69" s="185">
        <v>18</v>
      </c>
      <c r="G69" s="95" t="s">
        <v>162</v>
      </c>
      <c r="H69" s="189">
        <v>9.1999999999999998E-2</v>
      </c>
      <c r="I69" s="246" t="s">
        <v>52</v>
      </c>
      <c r="J69" s="234">
        <v>14.922000000000001</v>
      </c>
      <c r="K69" s="235" t="s">
        <v>162</v>
      </c>
      <c r="L69" s="99"/>
    </row>
    <row r="70" spans="1:12" ht="15.75" customHeight="1">
      <c r="A70" s="29" t="s">
        <v>318</v>
      </c>
      <c r="B70" s="30" t="s">
        <v>319</v>
      </c>
      <c r="C70" s="50" t="s">
        <v>309</v>
      </c>
      <c r="D70" s="32" t="s">
        <v>47</v>
      </c>
      <c r="E70" s="9"/>
      <c r="F70" s="185">
        <v>11</v>
      </c>
      <c r="G70" s="103" t="s">
        <v>162</v>
      </c>
      <c r="H70" s="189">
        <v>0.13900000000000001</v>
      </c>
      <c r="I70" s="247" t="s">
        <v>52</v>
      </c>
      <c r="J70" s="234">
        <v>15.849</v>
      </c>
      <c r="K70" s="235" t="s">
        <v>162</v>
      </c>
      <c r="L70" s="99"/>
    </row>
    <row r="71" spans="1:12" ht="15.75" customHeight="1">
      <c r="A71" s="29" t="s">
        <v>320</v>
      </c>
      <c r="B71" s="30" t="s">
        <v>321</v>
      </c>
      <c r="C71" s="50" t="s">
        <v>309</v>
      </c>
      <c r="D71" s="32" t="s">
        <v>47</v>
      </c>
      <c r="E71" s="9"/>
      <c r="F71" s="185">
        <v>10</v>
      </c>
      <c r="G71" s="248" t="s">
        <v>162</v>
      </c>
      <c r="H71" s="189">
        <v>0.255</v>
      </c>
      <c r="I71" s="246" t="s">
        <v>52</v>
      </c>
      <c r="J71" s="234">
        <v>20.741</v>
      </c>
      <c r="K71" s="235" t="s">
        <v>162</v>
      </c>
      <c r="L71" s="99"/>
    </row>
    <row r="72" spans="1:12" ht="15.75" customHeight="1">
      <c r="A72" s="29" t="s">
        <v>322</v>
      </c>
      <c r="B72" s="30" t="s">
        <v>323</v>
      </c>
      <c r="C72" s="50" t="s">
        <v>309</v>
      </c>
      <c r="D72" s="32" t="s">
        <v>47</v>
      </c>
      <c r="E72" s="9"/>
      <c r="F72" s="185">
        <v>4</v>
      </c>
      <c r="G72" s="248" t="s">
        <v>162</v>
      </c>
      <c r="H72" s="189">
        <v>0.20499999999999999</v>
      </c>
      <c r="I72" s="246" t="s">
        <v>52</v>
      </c>
      <c r="J72" s="234">
        <v>10.772</v>
      </c>
      <c r="K72" s="235" t="s">
        <v>162</v>
      </c>
      <c r="L72" s="99"/>
    </row>
    <row r="73" spans="1:12" ht="15.75" customHeight="1">
      <c r="A73" s="29" t="s">
        <v>324</v>
      </c>
      <c r="B73" s="30" t="s">
        <v>325</v>
      </c>
      <c r="C73" s="50" t="s">
        <v>309</v>
      </c>
      <c r="D73" s="32" t="s">
        <v>47</v>
      </c>
      <c r="E73" s="9"/>
      <c r="F73" s="201">
        <v>2</v>
      </c>
      <c r="G73" s="248" t="s">
        <v>162</v>
      </c>
      <c r="H73" s="236">
        <v>0.21199999999999999</v>
      </c>
      <c r="I73" s="246" t="s">
        <v>52</v>
      </c>
      <c r="J73" s="237">
        <v>6.1989999999999998</v>
      </c>
      <c r="K73" s="235" t="s">
        <v>162</v>
      </c>
      <c r="L73" s="99"/>
    </row>
    <row r="74" spans="1:12" ht="15.75" customHeight="1">
      <c r="A74" s="29" t="s">
        <v>326</v>
      </c>
      <c r="B74" s="30" t="s">
        <v>327</v>
      </c>
      <c r="C74" s="50" t="s">
        <v>107</v>
      </c>
      <c r="D74" s="32" t="s">
        <v>165</v>
      </c>
      <c r="E74" s="9"/>
      <c r="F74" s="238">
        <f>SUM(F65:F73)</f>
        <v>225</v>
      </c>
      <c r="G74" s="248" t="s">
        <v>162</v>
      </c>
      <c r="H74" s="267"/>
      <c r="I74" s="77"/>
      <c r="J74" s="84"/>
      <c r="K74" s="84"/>
    </row>
    <row r="75" spans="1:12" ht="15.75" customHeight="1">
      <c r="A75" s="29" t="s">
        <v>328</v>
      </c>
      <c r="B75" s="30" t="s">
        <v>329</v>
      </c>
      <c r="C75" s="50" t="s">
        <v>107</v>
      </c>
      <c r="D75" s="32" t="s">
        <v>165</v>
      </c>
      <c r="E75" s="76"/>
      <c r="F75" s="84"/>
      <c r="G75" s="140"/>
      <c r="H75" s="242">
        <f>SUM(H65:H73)</f>
        <v>0.99999999999999989</v>
      </c>
      <c r="I75" s="249" t="s">
        <v>52</v>
      </c>
      <c r="J75" s="92"/>
    </row>
    <row r="76" spans="1:12" ht="15.75" customHeight="1">
      <c r="A76" s="38" t="s">
        <v>330</v>
      </c>
      <c r="B76" s="39" t="s">
        <v>303</v>
      </c>
      <c r="C76" s="51" t="s">
        <v>155</v>
      </c>
      <c r="D76" s="41" t="s">
        <v>165</v>
      </c>
      <c r="E76" s="76"/>
      <c r="H76" s="84"/>
      <c r="I76" s="140"/>
      <c r="J76" s="242">
        <f>SUM(J65:J73)</f>
        <v>104.239</v>
      </c>
      <c r="K76" s="235" t="s">
        <v>162</v>
      </c>
      <c r="L76" s="99"/>
    </row>
    <row r="77" spans="1:12" ht="15.75" customHeight="1">
      <c r="A77" s="141"/>
      <c r="B77" s="84"/>
      <c r="C77" s="141"/>
      <c r="D77" s="141"/>
      <c r="J77" s="84"/>
      <c r="K77" s="84"/>
    </row>
    <row r="78" spans="1:12" ht="15" customHeight="1"/>
    <row r="79" spans="1:12" ht="14.15" customHeight="1">
      <c r="A79" s="382"/>
      <c r="B79" s="405"/>
      <c r="C79" s="84"/>
      <c r="D79" s="140"/>
      <c r="E79" s="76"/>
    </row>
    <row r="80" spans="1:12" ht="14.15" customHeight="1">
      <c r="A80" s="393" t="s">
        <v>146</v>
      </c>
      <c r="C80" s="71" t="s">
        <v>147</v>
      </c>
      <c r="E80" s="76"/>
    </row>
    <row r="81" spans="1:5" ht="14.15" customHeight="1">
      <c r="A81" s="383"/>
      <c r="E81" s="76"/>
    </row>
    <row r="82" spans="1:5" ht="14.15" customHeight="1">
      <c r="A82" s="393" t="s">
        <v>148</v>
      </c>
      <c r="E82" s="76"/>
    </row>
    <row r="83" spans="1:5" ht="14.15" customHeight="1">
      <c r="A83" s="383"/>
      <c r="E83" s="76"/>
    </row>
    <row r="84" spans="1:5" ht="14.15" customHeight="1">
      <c r="A84" s="393" t="s">
        <v>331</v>
      </c>
      <c r="B84" s="400"/>
      <c r="C84" s="71" t="s">
        <v>149</v>
      </c>
      <c r="D84" s="381">
        <v>46188</v>
      </c>
      <c r="E84" s="76"/>
    </row>
    <row r="85" spans="1:5" ht="15" customHeight="1">
      <c r="A85" s="92"/>
      <c r="E85" s="76"/>
    </row>
    <row r="86" spans="1:5" ht="14.15" customHeight="1">
      <c r="A86" s="84"/>
      <c r="B86" s="128"/>
      <c r="C86" s="141"/>
      <c r="D86" s="141"/>
    </row>
    <row r="87" spans="1:5" ht="14.15" customHeight="1"/>
  </sheetData>
  <mergeCells count="35">
    <mergeCell ref="O10:O11"/>
    <mergeCell ref="N11:N12"/>
    <mergeCell ref="M11:M12"/>
    <mergeCell ref="A7:G7"/>
    <mergeCell ref="A6:G6"/>
    <mergeCell ref="J10:J11"/>
    <mergeCell ref="I11:I12"/>
    <mergeCell ref="K11:K12"/>
    <mergeCell ref="K14:N14"/>
    <mergeCell ref="F14:I14"/>
    <mergeCell ref="G11:G12"/>
    <mergeCell ref="H11:H12"/>
    <mergeCell ref="F10:I10"/>
    <mergeCell ref="F11:F12"/>
    <mergeCell ref="L11:L12"/>
    <mergeCell ref="K10:N10"/>
    <mergeCell ref="O25:O27"/>
    <mergeCell ref="I41:I42"/>
    <mergeCell ref="J41:J42"/>
    <mergeCell ref="F40:J40"/>
    <mergeCell ref="F41:F42"/>
    <mergeCell ref="G41:G42"/>
    <mergeCell ref="H41:H42"/>
    <mergeCell ref="K25:N25"/>
    <mergeCell ref="L26:L27"/>
    <mergeCell ref="K26:K27"/>
    <mergeCell ref="N26:N27"/>
    <mergeCell ref="M26:M27"/>
    <mergeCell ref="F50:G51"/>
    <mergeCell ref="H50:I51"/>
    <mergeCell ref="J50:J51"/>
    <mergeCell ref="K50:L51"/>
    <mergeCell ref="J63:K63"/>
    <mergeCell ref="H63:I63"/>
    <mergeCell ref="F63:G63"/>
  </mergeCells>
  <dataValidations count="1">
    <dataValidation type="list" allowBlank="1" sqref="I75 I59 I53:I57 G53:G58 G36:G37 K43:K47 K76 I65:I72 G65:G74 L60" xr:uid="{00000000-0002-0000-02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16"/>
  <sheetViews>
    <sheetView showRuler="0" zoomScaleNormal="100" workbookViewId="0">
      <selection sqref="A1:XFD1048576"/>
    </sheetView>
  </sheetViews>
  <sheetFormatPr defaultColWidth="13.7265625" defaultRowHeight="12.5"/>
  <cols>
    <col min="1" max="1" width="19.1796875" customWidth="1"/>
    <col min="2" max="2" width="53.7265625" customWidth="1"/>
    <col min="3" max="3" width="8.26953125" customWidth="1"/>
    <col min="4" max="4" width="11" customWidth="1"/>
    <col min="5" max="5" width="3.26953125" customWidth="1"/>
    <col min="6" max="6" width="12.81640625" customWidth="1"/>
    <col min="7" max="7" width="9.81640625" customWidth="1"/>
    <col min="8" max="8" width="12.1796875" customWidth="1"/>
    <col min="9" max="9" width="6.54296875" customWidth="1"/>
    <col min="10" max="10" width="11.7265625" customWidth="1"/>
    <col min="11" max="11" width="8.7265625" customWidth="1"/>
    <col min="12" max="12" width="13.54296875" customWidth="1"/>
    <col min="13" max="13" width="8.81640625" customWidth="1"/>
    <col min="14" max="21" width="0" hidden="1"/>
    <col min="22" max="22" width="14.453125" customWidth="1"/>
    <col min="23" max="23" width="9.1796875" customWidth="1"/>
    <col min="24" max="24" width="9.453125" customWidth="1"/>
    <col min="25" max="26" width="8.81640625" customWidth="1"/>
    <col min="27" max="27" width="9.453125" customWidth="1"/>
  </cols>
  <sheetData>
    <row r="1" spans="1:24" ht="22.5" customHeight="1">
      <c r="A1" s="377" t="s">
        <v>0</v>
      </c>
    </row>
    <row r="2" spans="1:24" ht="22.5" customHeight="1"/>
    <row r="3" spans="1:24" ht="21.65" customHeight="1">
      <c r="A3" s="376" t="s">
        <v>1</v>
      </c>
    </row>
    <row r="4" spans="1:24" ht="16.75" customHeight="1">
      <c r="A4" s="378" t="s">
        <v>332</v>
      </c>
      <c r="B4" s="286"/>
      <c r="C4" s="75"/>
      <c r="D4" s="75"/>
      <c r="E4" s="75"/>
      <c r="F4" s="75"/>
      <c r="G4" s="75"/>
      <c r="H4" s="75"/>
      <c r="I4" s="75"/>
      <c r="J4" s="75"/>
    </row>
    <row r="5" spans="1:24" ht="15" customHeight="1"/>
    <row r="6" spans="1:24" ht="22.5" customHeight="1">
      <c r="A6" s="379" t="s">
        <v>2</v>
      </c>
      <c r="B6" s="287"/>
      <c r="C6" s="287"/>
      <c r="D6" s="288"/>
      <c r="E6" s="76"/>
    </row>
    <row r="7" spans="1:24" ht="23.25" customHeight="1">
      <c r="A7" s="380" t="s">
        <v>333</v>
      </c>
      <c r="B7" s="289"/>
      <c r="C7" s="289"/>
      <c r="D7" s="290"/>
      <c r="E7" s="76"/>
    </row>
    <row r="8" spans="1:24" ht="14.15" customHeight="1">
      <c r="A8" s="84"/>
      <c r="B8" s="84"/>
      <c r="C8" s="84"/>
      <c r="D8" s="84"/>
    </row>
    <row r="9" spans="1:24" ht="14.15" customHeight="1">
      <c r="F9" s="453">
        <v>10</v>
      </c>
      <c r="G9" s="454"/>
      <c r="H9" s="453">
        <v>20</v>
      </c>
      <c r="I9" s="454"/>
      <c r="J9" s="453">
        <v>30</v>
      </c>
      <c r="K9" s="454"/>
      <c r="L9" s="453">
        <v>40</v>
      </c>
      <c r="M9" s="454"/>
      <c r="N9" s="453">
        <v>50</v>
      </c>
      <c r="O9" s="454"/>
      <c r="P9" s="453">
        <v>60</v>
      </c>
      <c r="Q9" s="454"/>
      <c r="R9" s="453">
        <v>50</v>
      </c>
      <c r="S9" s="454"/>
      <c r="T9" s="453">
        <v>60</v>
      </c>
      <c r="U9" s="454"/>
      <c r="V9" s="453">
        <v>199</v>
      </c>
      <c r="W9" s="454"/>
      <c r="X9" s="99"/>
    </row>
    <row r="10" spans="1:24" ht="18.399999999999999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35" t="s">
        <v>334</v>
      </c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36"/>
      <c r="V10" s="176" t="s">
        <v>55</v>
      </c>
      <c r="W10" s="254"/>
      <c r="X10" s="76"/>
    </row>
    <row r="11" spans="1:24" ht="20.9" customHeight="1">
      <c r="A11" s="7" t="s">
        <v>8</v>
      </c>
      <c r="B11" s="78"/>
      <c r="C11" s="79"/>
      <c r="D11" s="8" t="s">
        <v>9</v>
      </c>
      <c r="E11" s="9"/>
      <c r="F11" s="414" t="s">
        <v>225</v>
      </c>
      <c r="G11" s="415"/>
      <c r="H11" s="414" t="s">
        <v>226</v>
      </c>
      <c r="I11" s="415"/>
      <c r="J11" s="414" t="s">
        <v>227</v>
      </c>
      <c r="K11" s="415"/>
      <c r="L11" s="414" t="s">
        <v>228</v>
      </c>
      <c r="M11" s="415"/>
      <c r="N11" s="414" t="s">
        <v>335</v>
      </c>
      <c r="O11" s="415"/>
      <c r="P11" s="414" t="s">
        <v>336</v>
      </c>
      <c r="Q11" s="415"/>
      <c r="R11" s="414" t="s">
        <v>337</v>
      </c>
      <c r="S11" s="415"/>
      <c r="T11" s="414" t="s">
        <v>338</v>
      </c>
      <c r="U11" s="415"/>
      <c r="V11" s="414" t="s">
        <v>19</v>
      </c>
      <c r="W11" s="415"/>
      <c r="X11" s="76"/>
    </row>
    <row r="12" spans="1:24" ht="18.399999999999999" customHeight="1">
      <c r="A12" s="80"/>
      <c r="B12" s="81"/>
      <c r="C12" s="81"/>
      <c r="D12" s="82"/>
      <c r="E12" s="9"/>
      <c r="F12" s="18"/>
      <c r="G12" s="17" t="s">
        <v>20</v>
      </c>
      <c r="H12" s="18"/>
      <c r="I12" s="17" t="s">
        <v>20</v>
      </c>
      <c r="J12" s="18"/>
      <c r="K12" s="17" t="s">
        <v>20</v>
      </c>
      <c r="L12" s="18"/>
      <c r="M12" s="17" t="s">
        <v>20</v>
      </c>
      <c r="N12" s="18"/>
      <c r="O12" s="17" t="s">
        <v>20</v>
      </c>
      <c r="P12" s="18"/>
      <c r="Q12" s="17" t="s">
        <v>20</v>
      </c>
      <c r="R12" s="18"/>
      <c r="S12" s="17" t="s">
        <v>20</v>
      </c>
      <c r="T12" s="18"/>
      <c r="U12" s="17" t="s">
        <v>20</v>
      </c>
      <c r="V12" s="18" t="s">
        <v>55</v>
      </c>
      <c r="W12" s="17" t="s">
        <v>20</v>
      </c>
      <c r="X12" s="76"/>
    </row>
    <row r="13" spans="1:24" ht="7.5" customHeight="1">
      <c r="A13" s="77"/>
      <c r="B13" s="83"/>
      <c r="C13" s="77"/>
      <c r="D13" s="77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</row>
    <row r="14" spans="1:24" ht="20.9" customHeight="1">
      <c r="A14" s="85"/>
      <c r="B14" s="19" t="s">
        <v>339</v>
      </c>
      <c r="C14" s="291"/>
      <c r="D14" s="260"/>
      <c r="E14" s="76"/>
    </row>
    <row r="15" spans="1:24" ht="15" customHeight="1">
      <c r="A15" s="215" t="s">
        <v>340</v>
      </c>
      <c r="B15" s="216" t="s">
        <v>25</v>
      </c>
      <c r="C15" s="48" t="s">
        <v>25</v>
      </c>
      <c r="D15" s="218" t="s">
        <v>26</v>
      </c>
      <c r="E15" s="9"/>
      <c r="F15" s="458" t="s">
        <v>236</v>
      </c>
      <c r="G15" s="459"/>
      <c r="H15" s="460" t="s">
        <v>237</v>
      </c>
      <c r="I15" s="459"/>
      <c r="J15" s="460" t="s">
        <v>238</v>
      </c>
      <c r="K15" s="459"/>
      <c r="L15" s="460" t="s">
        <v>239</v>
      </c>
      <c r="M15" s="459"/>
      <c r="N15" s="455"/>
      <c r="O15" s="457"/>
      <c r="P15" s="455"/>
      <c r="Q15" s="457"/>
      <c r="R15" s="455"/>
      <c r="S15" s="457"/>
      <c r="T15" s="455"/>
      <c r="U15" s="456"/>
      <c r="V15" s="92"/>
    </row>
    <row r="16" spans="1:24" ht="14.15" customHeight="1">
      <c r="A16" s="29" t="s">
        <v>341</v>
      </c>
      <c r="B16" s="30" t="s">
        <v>46</v>
      </c>
      <c r="C16" s="270" t="s">
        <v>342</v>
      </c>
      <c r="D16" s="223" t="s">
        <v>47</v>
      </c>
      <c r="E16" s="9" t="s">
        <v>55</v>
      </c>
      <c r="F16" s="271">
        <v>277.33100000000002</v>
      </c>
      <c r="G16" s="98" t="s">
        <v>134</v>
      </c>
      <c r="H16" s="53">
        <v>1335.971</v>
      </c>
      <c r="I16" s="98" t="s">
        <v>134</v>
      </c>
      <c r="J16" s="53">
        <v>1847.854</v>
      </c>
      <c r="K16" s="98" t="s">
        <v>134</v>
      </c>
      <c r="L16" s="53">
        <v>1846.106</v>
      </c>
      <c r="M16" s="98" t="s">
        <v>134</v>
      </c>
      <c r="N16" s="111"/>
      <c r="O16" s="98"/>
      <c r="P16" s="111"/>
      <c r="Q16" s="98"/>
      <c r="R16" s="111"/>
      <c r="S16" s="98"/>
      <c r="T16" s="111"/>
      <c r="U16" s="98"/>
      <c r="V16" s="272">
        <f t="shared" ref="V16:V21" si="0">F16+H16+J16+L16+N16+P16+R16+T16</f>
        <v>5307.2619999999997</v>
      </c>
      <c r="W16" s="112" t="s">
        <v>162</v>
      </c>
      <c r="X16" s="76"/>
    </row>
    <row r="17" spans="1:24" ht="15.75" customHeight="1">
      <c r="A17" s="220" t="s">
        <v>343</v>
      </c>
      <c r="B17" s="221" t="s">
        <v>344</v>
      </c>
      <c r="C17" s="222" t="s">
        <v>107</v>
      </c>
      <c r="D17" s="223" t="s">
        <v>47</v>
      </c>
      <c r="E17" s="9"/>
      <c r="F17" s="273">
        <v>168.47399999999999</v>
      </c>
      <c r="G17" s="106" t="s">
        <v>134</v>
      </c>
      <c r="H17" s="59">
        <v>738.55899999999997</v>
      </c>
      <c r="I17" s="37" t="s">
        <v>134</v>
      </c>
      <c r="J17" s="59">
        <v>959.79100000000005</v>
      </c>
      <c r="K17" s="37" t="s">
        <v>134</v>
      </c>
      <c r="L17" s="59">
        <v>977.803</v>
      </c>
      <c r="M17" s="106" t="s">
        <v>134</v>
      </c>
      <c r="N17" s="103"/>
      <c r="O17" s="106"/>
      <c r="P17" s="103"/>
      <c r="Q17" s="106"/>
      <c r="R17" s="103"/>
      <c r="S17" s="106"/>
      <c r="T17" s="103"/>
      <c r="U17" s="106"/>
      <c r="V17" s="274">
        <f t="shared" si="0"/>
        <v>2844.627</v>
      </c>
      <c r="W17" s="96" t="s">
        <v>134</v>
      </c>
      <c r="X17" s="76"/>
    </row>
    <row r="18" spans="1:24" ht="15" customHeight="1">
      <c r="A18" s="29" t="s">
        <v>345</v>
      </c>
      <c r="B18" s="30" t="s">
        <v>346</v>
      </c>
      <c r="C18" s="50" t="s">
        <v>232</v>
      </c>
      <c r="D18" s="32" t="s">
        <v>47</v>
      </c>
      <c r="E18" s="9"/>
      <c r="F18" s="271">
        <v>66.679000000000002</v>
      </c>
      <c r="G18" s="98" t="s">
        <v>48</v>
      </c>
      <c r="H18" s="53">
        <v>288.685</v>
      </c>
      <c r="I18" s="37" t="s">
        <v>48</v>
      </c>
      <c r="J18" s="53">
        <v>357.11799999999999</v>
      </c>
      <c r="K18" s="37" t="s">
        <v>48</v>
      </c>
      <c r="L18" s="53">
        <v>375.87200000000001</v>
      </c>
      <c r="M18" s="98" t="s">
        <v>48</v>
      </c>
      <c r="N18" s="248"/>
      <c r="O18" s="292"/>
      <c r="P18" s="248"/>
      <c r="Q18" s="292"/>
      <c r="R18" s="248"/>
      <c r="S18" s="292"/>
      <c r="T18" s="248"/>
      <c r="U18" s="292"/>
      <c r="V18" s="275">
        <f t="shared" si="0"/>
        <v>1088.354</v>
      </c>
      <c r="W18" s="96" t="s">
        <v>48</v>
      </c>
      <c r="X18" s="76"/>
    </row>
    <row r="19" spans="1:24" ht="15.75" customHeight="1">
      <c r="A19" s="29" t="s">
        <v>347</v>
      </c>
      <c r="B19" s="30" t="s">
        <v>348</v>
      </c>
      <c r="C19" s="50" t="s">
        <v>232</v>
      </c>
      <c r="D19" s="32" t="s">
        <v>47</v>
      </c>
      <c r="E19" s="9"/>
      <c r="F19" s="271">
        <v>21.265000000000001</v>
      </c>
      <c r="G19" s="37" t="s">
        <v>134</v>
      </c>
      <c r="H19" s="53">
        <v>101.024</v>
      </c>
      <c r="I19" s="37" t="s">
        <v>134</v>
      </c>
      <c r="J19" s="53">
        <v>102.2</v>
      </c>
      <c r="K19" s="37" t="s">
        <v>134</v>
      </c>
      <c r="L19" s="53">
        <v>139.41900000000001</v>
      </c>
      <c r="M19" s="37" t="s">
        <v>134</v>
      </c>
      <c r="N19" s="248"/>
      <c r="O19" s="292"/>
      <c r="P19" s="248"/>
      <c r="Q19" s="292"/>
      <c r="R19" s="248"/>
      <c r="S19" s="292"/>
      <c r="T19" s="248"/>
      <c r="U19" s="292"/>
      <c r="V19" s="36">
        <f t="shared" si="0"/>
        <v>363.90800000000002</v>
      </c>
      <c r="W19" s="96" t="s">
        <v>134</v>
      </c>
      <c r="X19" s="76"/>
    </row>
    <row r="20" spans="1:24" ht="14.15" customHeight="1">
      <c r="A20" s="29" t="s">
        <v>349</v>
      </c>
      <c r="B20" s="30" t="s">
        <v>350</v>
      </c>
      <c r="C20" s="50" t="s">
        <v>351</v>
      </c>
      <c r="D20" s="32" t="s">
        <v>47</v>
      </c>
      <c r="E20" s="9"/>
      <c r="F20" s="271">
        <v>35211.389000000003</v>
      </c>
      <c r="G20" s="37" t="s">
        <v>49</v>
      </c>
      <c r="H20" s="53">
        <v>20385.190999999999</v>
      </c>
      <c r="I20" s="37" t="s">
        <v>49</v>
      </c>
      <c r="J20" s="53">
        <v>15476.453</v>
      </c>
      <c r="K20" s="37" t="s">
        <v>49</v>
      </c>
      <c r="L20" s="53">
        <v>8745.16</v>
      </c>
      <c r="M20" s="37" t="s">
        <v>49</v>
      </c>
      <c r="N20" s="111"/>
      <c r="O20" s="98"/>
      <c r="P20" s="111"/>
      <c r="Q20" s="98"/>
      <c r="R20" s="111"/>
      <c r="S20" s="98"/>
      <c r="T20" s="111"/>
      <c r="U20" s="98"/>
      <c r="V20" s="36">
        <f t="shared" si="0"/>
        <v>79818.192999999999</v>
      </c>
      <c r="W20" s="96" t="s">
        <v>49</v>
      </c>
      <c r="X20" s="76"/>
    </row>
    <row r="21" spans="1:24" ht="15" customHeight="1">
      <c r="A21" s="38" t="s">
        <v>352</v>
      </c>
      <c r="B21" s="39" t="s">
        <v>353</v>
      </c>
      <c r="C21" s="51" t="s">
        <v>107</v>
      </c>
      <c r="D21" s="41" t="s">
        <v>47</v>
      </c>
      <c r="E21" s="9"/>
      <c r="F21" s="213">
        <v>107</v>
      </c>
      <c r="G21" s="106" t="s">
        <v>49</v>
      </c>
      <c r="H21" s="236">
        <v>58</v>
      </c>
      <c r="I21" s="106" t="s">
        <v>49</v>
      </c>
      <c r="J21" s="236">
        <v>48</v>
      </c>
      <c r="K21" s="106" t="s">
        <v>49</v>
      </c>
      <c r="L21" s="236">
        <v>56</v>
      </c>
      <c r="M21" s="106" t="s">
        <v>49</v>
      </c>
      <c r="N21" s="103"/>
      <c r="O21" s="106"/>
      <c r="P21" s="103"/>
      <c r="Q21" s="106"/>
      <c r="R21" s="103"/>
      <c r="S21" s="106"/>
      <c r="T21" s="103"/>
      <c r="U21" s="106"/>
      <c r="V21" s="36">
        <f t="shared" si="0"/>
        <v>269</v>
      </c>
      <c r="W21" s="104" t="s">
        <v>49</v>
      </c>
      <c r="X21" s="76"/>
    </row>
    <row r="22" spans="1:24" ht="15" customHeight="1">
      <c r="A22" s="77"/>
      <c r="B22" s="77"/>
      <c r="C22" s="77"/>
      <c r="D22" s="42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44"/>
      <c r="W22" s="84"/>
    </row>
    <row r="23" spans="1:24" ht="20.9" customHeight="1">
      <c r="A23" s="85"/>
      <c r="B23" s="19" t="s">
        <v>354</v>
      </c>
      <c r="C23" s="259"/>
      <c r="D23" s="260"/>
      <c r="E23" s="76"/>
    </row>
    <row r="24" spans="1:24" ht="14.15" customHeight="1">
      <c r="A24" s="215" t="s">
        <v>355</v>
      </c>
      <c r="B24" s="216" t="s">
        <v>272</v>
      </c>
      <c r="C24" s="217" t="s">
        <v>155</v>
      </c>
      <c r="D24" s="218" t="s">
        <v>47</v>
      </c>
      <c r="E24" s="9"/>
      <c r="F24" s="212">
        <v>2.5579999999999998</v>
      </c>
      <c r="G24" s="98" t="s">
        <v>162</v>
      </c>
      <c r="H24" s="219">
        <v>6.2270000000000003</v>
      </c>
      <c r="I24" s="98" t="s">
        <v>162</v>
      </c>
      <c r="J24" s="219">
        <v>1.581</v>
      </c>
      <c r="K24" s="98" t="s">
        <v>162</v>
      </c>
      <c r="L24" s="219">
        <v>8.6059999999999999</v>
      </c>
      <c r="M24" s="98" t="s">
        <v>162</v>
      </c>
      <c r="N24" s="111"/>
      <c r="O24" s="98"/>
      <c r="P24" s="111"/>
      <c r="Q24" s="98"/>
      <c r="R24" s="111"/>
      <c r="S24" s="98"/>
      <c r="T24" s="111"/>
      <c r="U24" s="98"/>
      <c r="V24" s="62">
        <f>+F24+H24+J24+L24+N24+P24+R24+T24</f>
        <v>18.972000000000001</v>
      </c>
      <c r="W24" s="112" t="s">
        <v>162</v>
      </c>
      <c r="X24" s="76"/>
    </row>
    <row r="25" spans="1:24" ht="14.15" customHeight="1">
      <c r="A25" s="220" t="s">
        <v>356</v>
      </c>
      <c r="B25" s="221" t="s">
        <v>274</v>
      </c>
      <c r="C25" s="222" t="s">
        <v>155</v>
      </c>
      <c r="D25" s="223" t="s">
        <v>47</v>
      </c>
      <c r="E25" s="9"/>
      <c r="F25" s="188">
        <v>0</v>
      </c>
      <c r="G25" s="37" t="s">
        <v>162</v>
      </c>
      <c r="H25" s="189">
        <v>2E-3</v>
      </c>
      <c r="I25" s="37" t="s">
        <v>162</v>
      </c>
      <c r="J25" s="189">
        <v>2E-3</v>
      </c>
      <c r="K25" s="37" t="s">
        <v>162</v>
      </c>
      <c r="L25" s="189">
        <v>3.0000000000000001E-3</v>
      </c>
      <c r="M25" s="37" t="s">
        <v>162</v>
      </c>
      <c r="N25" s="95"/>
      <c r="O25" s="37"/>
      <c r="P25" s="95"/>
      <c r="Q25" s="37"/>
      <c r="R25" s="95"/>
      <c r="S25" s="37"/>
      <c r="T25" s="95"/>
      <c r="U25" s="37"/>
      <c r="V25" s="63">
        <f>+F25+H25+J25+L25+N25+P25+R25+T25</f>
        <v>7.0000000000000001E-3</v>
      </c>
      <c r="W25" s="96" t="s">
        <v>162</v>
      </c>
      <c r="X25" s="76"/>
    </row>
    <row r="26" spans="1:24" ht="14.15" customHeight="1">
      <c r="A26" s="220" t="s">
        <v>357</v>
      </c>
      <c r="B26" s="221" t="s">
        <v>276</v>
      </c>
      <c r="C26" s="222" t="s">
        <v>155</v>
      </c>
      <c r="D26" s="223" t="s">
        <v>47</v>
      </c>
      <c r="E26" s="9"/>
      <c r="F26" s="188">
        <v>13.298</v>
      </c>
      <c r="G26" s="37" t="s">
        <v>162</v>
      </c>
      <c r="H26" s="189">
        <v>20.952000000000002</v>
      </c>
      <c r="I26" s="37" t="s">
        <v>162</v>
      </c>
      <c r="J26" s="189">
        <v>14.726000000000001</v>
      </c>
      <c r="K26" s="37" t="s">
        <v>162</v>
      </c>
      <c r="L26" s="189">
        <v>25.946000000000002</v>
      </c>
      <c r="M26" s="106" t="s">
        <v>162</v>
      </c>
      <c r="N26" s="95"/>
      <c r="O26" s="37"/>
      <c r="P26" s="95"/>
      <c r="Q26" s="37"/>
      <c r="R26" s="95"/>
      <c r="S26" s="37"/>
      <c r="T26" s="95"/>
      <c r="U26" s="37"/>
      <c r="V26" s="63">
        <f>+F26+H26+J26+L26+N26+P26+R26+T26</f>
        <v>74.921999999999997</v>
      </c>
      <c r="W26" s="96" t="s">
        <v>162</v>
      </c>
      <c r="X26" s="76"/>
    </row>
    <row r="27" spans="1:24" ht="14.15" customHeight="1">
      <c r="A27" s="220" t="s">
        <v>358</v>
      </c>
      <c r="B27" s="221" t="s">
        <v>278</v>
      </c>
      <c r="C27" s="222" t="s">
        <v>155</v>
      </c>
      <c r="D27" s="223" t="s">
        <v>47</v>
      </c>
      <c r="E27" s="9"/>
      <c r="F27" s="188">
        <v>4.2359999999999998</v>
      </c>
      <c r="G27" s="37" t="s">
        <v>162</v>
      </c>
      <c r="H27" s="189">
        <v>5.7190000000000003</v>
      </c>
      <c r="I27" s="37" t="s">
        <v>162</v>
      </c>
      <c r="J27" s="189">
        <v>4.6230000000000002</v>
      </c>
      <c r="K27" s="37" t="s">
        <v>162</v>
      </c>
      <c r="L27" s="189">
        <v>5.7119999999999997</v>
      </c>
      <c r="M27" s="98" t="s">
        <v>162</v>
      </c>
      <c r="N27" s="95"/>
      <c r="O27" s="37"/>
      <c r="P27" s="95"/>
      <c r="Q27" s="37"/>
      <c r="R27" s="95"/>
      <c r="S27" s="37"/>
      <c r="T27" s="95"/>
      <c r="U27" s="37"/>
      <c r="V27" s="63">
        <f>+F27+H27+J27+L27+N27+P27+R27+T27</f>
        <v>20.29</v>
      </c>
      <c r="W27" s="96" t="s">
        <v>162</v>
      </c>
      <c r="X27" s="76"/>
    </row>
    <row r="28" spans="1:24" ht="15" customHeight="1">
      <c r="A28" s="224" t="s">
        <v>359</v>
      </c>
      <c r="B28" s="225" t="s">
        <v>280</v>
      </c>
      <c r="C28" s="226" t="s">
        <v>155</v>
      </c>
      <c r="D28" s="227" t="s">
        <v>165</v>
      </c>
      <c r="E28" s="9"/>
      <c r="F28" s="153">
        <f>SUM(F26:F27)</f>
        <v>17.533999999999999</v>
      </c>
      <c r="G28" s="37" t="s">
        <v>162</v>
      </c>
      <c r="H28" s="154">
        <f>SUM(H26:H27)</f>
        <v>26.671000000000003</v>
      </c>
      <c r="I28" s="37" t="s">
        <v>162</v>
      </c>
      <c r="J28" s="154">
        <f>SUM(J26:J27)</f>
        <v>19.349</v>
      </c>
      <c r="K28" s="37" t="s">
        <v>162</v>
      </c>
      <c r="L28" s="154">
        <f>SUM(L26:L27)</f>
        <v>31.658000000000001</v>
      </c>
      <c r="M28" s="37" t="s">
        <v>162</v>
      </c>
      <c r="N28" s="154">
        <f>SUM(N26:N27)</f>
        <v>0</v>
      </c>
      <c r="O28" s="106"/>
      <c r="P28" s="154">
        <f>SUM(P26:P27)</f>
        <v>0</v>
      </c>
      <c r="Q28" s="106"/>
      <c r="R28" s="154">
        <f>SUM(R26:R27)</f>
        <v>0</v>
      </c>
      <c r="S28" s="106"/>
      <c r="T28" s="154">
        <f>SUM(T26:T27)</f>
        <v>0</v>
      </c>
      <c r="U28" s="106"/>
      <c r="V28" s="154">
        <f>+F28+H28+J28+L28+N28+P28+R28+T28</f>
        <v>95.212000000000003</v>
      </c>
      <c r="W28" s="96" t="s">
        <v>162</v>
      </c>
      <c r="X28" s="76"/>
    </row>
    <row r="29" spans="1:24" ht="15" customHeight="1">
      <c r="A29" s="77"/>
      <c r="B29" s="77"/>
      <c r="C29" s="77"/>
      <c r="D29" s="42"/>
      <c r="F29" s="84"/>
      <c r="G29" s="44"/>
      <c r="H29" s="84"/>
      <c r="I29" s="44"/>
      <c r="J29" s="84"/>
      <c r="K29" s="44"/>
      <c r="L29" s="84"/>
      <c r="M29" s="44"/>
      <c r="N29" s="84"/>
      <c r="O29" s="84"/>
      <c r="P29" s="84"/>
      <c r="Q29" s="84"/>
      <c r="R29" s="84"/>
      <c r="S29" s="84"/>
      <c r="T29" s="84"/>
      <c r="U29" s="84"/>
      <c r="V29" s="84"/>
      <c r="W29" s="44"/>
    </row>
    <row r="30" spans="1:24" ht="20.9" customHeight="1">
      <c r="A30" s="85"/>
      <c r="B30" s="19" t="s">
        <v>360</v>
      </c>
      <c r="C30" s="259" t="s">
        <v>55</v>
      </c>
      <c r="D30" s="260"/>
      <c r="E30" s="76"/>
    </row>
    <row r="31" spans="1:24" ht="14.15" customHeight="1">
      <c r="A31" s="215" t="s">
        <v>361</v>
      </c>
      <c r="B31" s="216" t="s">
        <v>362</v>
      </c>
      <c r="C31" s="217" t="s">
        <v>102</v>
      </c>
      <c r="D31" s="218" t="s">
        <v>26</v>
      </c>
      <c r="E31" s="9"/>
      <c r="F31" s="276">
        <v>6367.7340000000004</v>
      </c>
      <c r="G31" s="98" t="s">
        <v>162</v>
      </c>
      <c r="H31" s="277">
        <v>11758.762000000001</v>
      </c>
      <c r="I31" s="98" t="s">
        <v>162</v>
      </c>
      <c r="J31" s="277">
        <v>10270.76</v>
      </c>
      <c r="K31" s="98" t="s">
        <v>162</v>
      </c>
      <c r="L31" s="277">
        <v>8032.1170000000002</v>
      </c>
      <c r="M31" s="98" t="s">
        <v>162</v>
      </c>
      <c r="N31" s="111"/>
      <c r="O31" s="98"/>
      <c r="P31" s="111"/>
      <c r="Q31" s="98"/>
      <c r="R31" s="111"/>
      <c r="S31" s="98"/>
      <c r="T31" s="111"/>
      <c r="U31" s="98"/>
      <c r="V31" s="54">
        <f t="shared" ref="V31:V40" si="1">+F31+H31+J31+L31+N31+P31+R31+T31</f>
        <v>36429.373</v>
      </c>
      <c r="W31" s="98" t="s">
        <v>162</v>
      </c>
      <c r="X31" s="99"/>
    </row>
    <row r="32" spans="1:24" ht="14.15" customHeight="1">
      <c r="A32" s="220" t="s">
        <v>363</v>
      </c>
      <c r="B32" s="221" t="s">
        <v>364</v>
      </c>
      <c r="C32" s="222" t="s">
        <v>102</v>
      </c>
      <c r="D32" s="223" t="s">
        <v>26</v>
      </c>
      <c r="E32" s="9"/>
      <c r="F32" s="271">
        <v>1322.6849999999999</v>
      </c>
      <c r="G32" s="37" t="s">
        <v>162</v>
      </c>
      <c r="H32" s="53">
        <v>2471.0239999999999</v>
      </c>
      <c r="I32" s="37" t="s">
        <v>162</v>
      </c>
      <c r="J32" s="53">
        <v>2847.7489999999998</v>
      </c>
      <c r="K32" s="37" t="s">
        <v>162</v>
      </c>
      <c r="L32" s="53">
        <v>2359.761</v>
      </c>
      <c r="M32" s="37" t="s">
        <v>162</v>
      </c>
      <c r="N32" s="95"/>
      <c r="O32" s="37"/>
      <c r="P32" s="95"/>
      <c r="Q32" s="37"/>
      <c r="R32" s="95"/>
      <c r="S32" s="37"/>
      <c r="T32" s="95"/>
      <c r="U32" s="37"/>
      <c r="V32" s="36">
        <f t="shared" si="1"/>
        <v>9001.2189999999991</v>
      </c>
      <c r="W32" s="37" t="s">
        <v>162</v>
      </c>
      <c r="X32" s="99"/>
    </row>
    <row r="33" spans="1:24" ht="14.15" customHeight="1">
      <c r="A33" s="220" t="s">
        <v>365</v>
      </c>
      <c r="B33" s="221" t="s">
        <v>366</v>
      </c>
      <c r="C33" s="222" t="s">
        <v>102</v>
      </c>
      <c r="D33" s="223" t="s">
        <v>26</v>
      </c>
      <c r="E33" s="9"/>
      <c r="F33" s="271">
        <v>175.88200000000001</v>
      </c>
      <c r="G33" s="37" t="s">
        <v>162</v>
      </c>
      <c r="H33" s="53">
        <v>1011.6319999999999</v>
      </c>
      <c r="I33" s="37" t="s">
        <v>162</v>
      </c>
      <c r="J33" s="53">
        <v>1175.0229999999999</v>
      </c>
      <c r="K33" s="37" t="s">
        <v>162</v>
      </c>
      <c r="L33" s="53">
        <v>788.07399999999996</v>
      </c>
      <c r="M33" s="37" t="s">
        <v>162</v>
      </c>
      <c r="N33" s="95"/>
      <c r="O33" s="37"/>
      <c r="P33" s="95"/>
      <c r="Q33" s="37"/>
      <c r="R33" s="95"/>
      <c r="S33" s="37"/>
      <c r="T33" s="95"/>
      <c r="U33" s="37"/>
      <c r="V33" s="36">
        <f t="shared" si="1"/>
        <v>3150.6109999999999</v>
      </c>
      <c r="W33" s="37" t="s">
        <v>162</v>
      </c>
      <c r="X33" s="99"/>
    </row>
    <row r="34" spans="1:24" ht="14.15" customHeight="1">
      <c r="A34" s="220" t="s">
        <v>367</v>
      </c>
      <c r="B34" s="221" t="s">
        <v>368</v>
      </c>
      <c r="C34" s="222" t="s">
        <v>102</v>
      </c>
      <c r="D34" s="223" t="s">
        <v>26</v>
      </c>
      <c r="E34" s="9"/>
      <c r="F34" s="271">
        <v>8.1969999999999992</v>
      </c>
      <c r="G34" s="37" t="s">
        <v>162</v>
      </c>
      <c r="H34" s="53">
        <v>143.28299999999999</v>
      </c>
      <c r="I34" s="37" t="s">
        <v>162</v>
      </c>
      <c r="J34" s="53">
        <v>313.17899999999997</v>
      </c>
      <c r="K34" s="37" t="s">
        <v>162</v>
      </c>
      <c r="L34" s="53">
        <v>441.27600000000001</v>
      </c>
      <c r="M34" s="37" t="s">
        <v>162</v>
      </c>
      <c r="N34" s="95"/>
      <c r="O34" s="37"/>
      <c r="P34" s="95"/>
      <c r="Q34" s="37"/>
      <c r="R34" s="95"/>
      <c r="S34" s="37"/>
      <c r="T34" s="95"/>
      <c r="U34" s="37"/>
      <c r="V34" s="36">
        <f t="shared" si="1"/>
        <v>905.93499999999995</v>
      </c>
      <c r="W34" s="37" t="s">
        <v>162</v>
      </c>
      <c r="X34" s="99"/>
    </row>
    <row r="35" spans="1:24" ht="14.15" customHeight="1">
      <c r="A35" s="220" t="s">
        <v>369</v>
      </c>
      <c r="B35" s="221" t="s">
        <v>370</v>
      </c>
      <c r="C35" s="222" t="s">
        <v>102</v>
      </c>
      <c r="D35" s="223" t="s">
        <v>165</v>
      </c>
      <c r="E35" s="9"/>
      <c r="F35" s="278">
        <f>SUM(F31:F34)</f>
        <v>7874.4979999999996</v>
      </c>
      <c r="G35" s="37" t="s">
        <v>49</v>
      </c>
      <c r="H35" s="36">
        <f>SUM(H31:H34)</f>
        <v>15384.700999999999</v>
      </c>
      <c r="I35" s="37" t="s">
        <v>49</v>
      </c>
      <c r="J35" s="36">
        <f>SUM(J31:J34)</f>
        <v>14606.710999999999</v>
      </c>
      <c r="K35" s="37" t="s">
        <v>49</v>
      </c>
      <c r="L35" s="36">
        <f>SUM(L31:L34)</f>
        <v>11621.228000000001</v>
      </c>
      <c r="M35" s="37" t="s">
        <v>49</v>
      </c>
      <c r="N35" s="279">
        <f>SUM(N31:N34)</f>
        <v>0</v>
      </c>
      <c r="O35" s="37"/>
      <c r="P35" s="279">
        <f>SUM(P31:P34)</f>
        <v>0</v>
      </c>
      <c r="Q35" s="37"/>
      <c r="R35" s="279">
        <f>SUM(R31:R34)</f>
        <v>0</v>
      </c>
      <c r="S35" s="37"/>
      <c r="T35" s="279">
        <f>SUM(T31:T34)</f>
        <v>0</v>
      </c>
      <c r="U35" s="37"/>
      <c r="V35" s="36">
        <f t="shared" si="1"/>
        <v>49487.138000000006</v>
      </c>
      <c r="W35" s="37" t="s">
        <v>49</v>
      </c>
      <c r="X35" s="99"/>
    </row>
    <row r="36" spans="1:24" ht="14.15" customHeight="1">
      <c r="A36" s="220" t="s">
        <v>371</v>
      </c>
      <c r="B36" s="221" t="s">
        <v>372</v>
      </c>
      <c r="C36" s="222" t="s">
        <v>102</v>
      </c>
      <c r="D36" s="223" t="s">
        <v>26</v>
      </c>
      <c r="E36" s="9"/>
      <c r="F36" s="271">
        <v>715.14800000000002</v>
      </c>
      <c r="G36" s="37" t="s">
        <v>162</v>
      </c>
      <c r="H36" s="53">
        <v>3012.174</v>
      </c>
      <c r="I36" s="37" t="s">
        <v>162</v>
      </c>
      <c r="J36" s="53">
        <v>5947.2870000000003</v>
      </c>
      <c r="K36" s="37" t="s">
        <v>162</v>
      </c>
      <c r="L36" s="53">
        <v>4630.723</v>
      </c>
      <c r="M36" s="37" t="s">
        <v>162</v>
      </c>
      <c r="N36" s="95"/>
      <c r="O36" s="37"/>
      <c r="P36" s="95"/>
      <c r="Q36" s="37"/>
      <c r="R36" s="95"/>
      <c r="S36" s="37"/>
      <c r="T36" s="95"/>
      <c r="U36" s="37"/>
      <c r="V36" s="36">
        <f t="shared" si="1"/>
        <v>14305.332</v>
      </c>
      <c r="W36" s="37" t="s">
        <v>162</v>
      </c>
      <c r="X36" s="99"/>
    </row>
    <row r="37" spans="1:24" ht="14.15" customHeight="1">
      <c r="A37" s="220" t="s">
        <v>373</v>
      </c>
      <c r="B37" s="30" t="s">
        <v>374</v>
      </c>
      <c r="C37" s="222" t="s">
        <v>102</v>
      </c>
      <c r="D37" s="223" t="s">
        <v>165</v>
      </c>
      <c r="E37" s="9"/>
      <c r="F37" s="278">
        <f>(F33+F34)</f>
        <v>184.07900000000001</v>
      </c>
      <c r="G37" s="37" t="s">
        <v>162</v>
      </c>
      <c r="H37" s="36">
        <f>(H33+H34)</f>
        <v>1154.915</v>
      </c>
      <c r="I37" s="37" t="s">
        <v>162</v>
      </c>
      <c r="J37" s="36">
        <f>(J33+J34)</f>
        <v>1488.2019999999998</v>
      </c>
      <c r="K37" s="37" t="s">
        <v>162</v>
      </c>
      <c r="L37" s="36">
        <f>(L33+L34)</f>
        <v>1229.3499999999999</v>
      </c>
      <c r="M37" s="37" t="s">
        <v>162</v>
      </c>
      <c r="N37" s="279">
        <f>(N33+N34)</f>
        <v>0</v>
      </c>
      <c r="O37" s="37"/>
      <c r="P37" s="279">
        <f>(P33+P34)</f>
        <v>0</v>
      </c>
      <c r="Q37" s="37"/>
      <c r="R37" s="279">
        <f>(R33+R34)</f>
        <v>0</v>
      </c>
      <c r="S37" s="37"/>
      <c r="T37" s="279">
        <f>(T33+T34)</f>
        <v>0</v>
      </c>
      <c r="U37" s="37"/>
      <c r="V37" s="36">
        <f t="shared" si="1"/>
        <v>4056.5459999999998</v>
      </c>
      <c r="W37" s="37" t="s">
        <v>162</v>
      </c>
      <c r="X37" s="99"/>
    </row>
    <row r="38" spans="1:24" ht="14.15" customHeight="1">
      <c r="A38" s="220" t="s">
        <v>375</v>
      </c>
      <c r="B38" s="221" t="s">
        <v>376</v>
      </c>
      <c r="C38" s="222" t="s">
        <v>107</v>
      </c>
      <c r="D38" s="223" t="s">
        <v>26</v>
      </c>
      <c r="E38" s="9"/>
      <c r="F38" s="273">
        <v>1461</v>
      </c>
      <c r="G38" s="37" t="s">
        <v>48</v>
      </c>
      <c r="H38" s="59">
        <v>1845</v>
      </c>
      <c r="I38" s="37" t="s">
        <v>48</v>
      </c>
      <c r="J38" s="59">
        <v>2707</v>
      </c>
      <c r="K38" s="37" t="s">
        <v>48</v>
      </c>
      <c r="L38" s="59">
        <v>2702</v>
      </c>
      <c r="M38" s="37" t="s">
        <v>48</v>
      </c>
      <c r="N38" s="95"/>
      <c r="O38" s="37"/>
      <c r="P38" s="95"/>
      <c r="Q38" s="37"/>
      <c r="R38" s="95"/>
      <c r="S38" s="37"/>
      <c r="T38" s="95"/>
      <c r="U38" s="37"/>
      <c r="V38" s="58">
        <f t="shared" si="1"/>
        <v>8715</v>
      </c>
      <c r="W38" s="96" t="s">
        <v>48</v>
      </c>
      <c r="X38" s="76"/>
    </row>
    <row r="39" spans="1:24" ht="14.15" customHeight="1">
      <c r="A39" s="29" t="s">
        <v>377</v>
      </c>
      <c r="B39" s="30" t="s">
        <v>378</v>
      </c>
      <c r="C39" s="222" t="s">
        <v>232</v>
      </c>
      <c r="D39" s="223" t="s">
        <v>26</v>
      </c>
      <c r="E39" s="9"/>
      <c r="F39" s="271">
        <v>42.484766310334699</v>
      </c>
      <c r="G39" s="37" t="s">
        <v>52</v>
      </c>
      <c r="H39" s="53">
        <v>102.515416617656</v>
      </c>
      <c r="I39" s="37" t="s">
        <v>52</v>
      </c>
      <c r="J39" s="53">
        <v>130.76688301922999</v>
      </c>
      <c r="K39" s="37" t="s">
        <v>52</v>
      </c>
      <c r="L39" s="53">
        <v>219.21689512700399</v>
      </c>
      <c r="M39" s="37" t="s">
        <v>52</v>
      </c>
      <c r="N39" s="95"/>
      <c r="O39" s="37"/>
      <c r="P39" s="95"/>
      <c r="Q39" s="37"/>
      <c r="R39" s="95"/>
      <c r="S39" s="37"/>
      <c r="T39" s="95"/>
      <c r="U39" s="37"/>
      <c r="V39" s="36">
        <f t="shared" si="1"/>
        <v>494.98396107422468</v>
      </c>
      <c r="W39" s="96" t="s">
        <v>52</v>
      </c>
      <c r="X39" s="76"/>
    </row>
    <row r="40" spans="1:24" ht="15" customHeight="1">
      <c r="A40" s="224" t="s">
        <v>379</v>
      </c>
      <c r="B40" s="225" t="s">
        <v>380</v>
      </c>
      <c r="C40" s="226" t="s">
        <v>107</v>
      </c>
      <c r="D40" s="227" t="s">
        <v>47</v>
      </c>
      <c r="E40" s="9"/>
      <c r="F40" s="280">
        <v>43</v>
      </c>
      <c r="G40" s="106" t="s">
        <v>48</v>
      </c>
      <c r="H40" s="281">
        <v>118</v>
      </c>
      <c r="I40" s="106" t="s">
        <v>48</v>
      </c>
      <c r="J40" s="281">
        <v>12</v>
      </c>
      <c r="K40" s="106" t="s">
        <v>48</v>
      </c>
      <c r="L40" s="281">
        <v>12</v>
      </c>
      <c r="M40" s="106" t="s">
        <v>48</v>
      </c>
      <c r="N40" s="103"/>
      <c r="O40" s="106"/>
      <c r="P40" s="103"/>
      <c r="Q40" s="106"/>
      <c r="R40" s="103"/>
      <c r="S40" s="106"/>
      <c r="T40" s="103"/>
      <c r="U40" s="106"/>
      <c r="V40" s="60">
        <f t="shared" si="1"/>
        <v>185</v>
      </c>
      <c r="W40" s="104" t="s">
        <v>48</v>
      </c>
      <c r="X40" s="76"/>
    </row>
    <row r="41" spans="1:24" ht="15" customHeight="1">
      <c r="A41" s="42"/>
      <c r="B41" s="77"/>
      <c r="C41" s="42"/>
      <c r="D41" s="77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S41" s="84"/>
      <c r="T41" s="84"/>
      <c r="U41" s="84"/>
      <c r="V41" s="84"/>
      <c r="W41" s="84"/>
    </row>
    <row r="42" spans="1:24" ht="20.9" customHeight="1">
      <c r="A42" s="293"/>
      <c r="B42" s="19" t="s">
        <v>381</v>
      </c>
      <c r="C42" s="259" t="s">
        <v>55</v>
      </c>
      <c r="D42" s="260"/>
      <c r="E42" s="76"/>
    </row>
    <row r="43" spans="1:24" ht="14.15" customHeight="1">
      <c r="A43" s="215" t="s">
        <v>382</v>
      </c>
      <c r="B43" s="216" t="s">
        <v>383</v>
      </c>
      <c r="C43" s="217" t="s">
        <v>107</v>
      </c>
      <c r="D43" s="218" t="s">
        <v>47</v>
      </c>
      <c r="E43" s="9"/>
      <c r="F43" s="282">
        <v>184</v>
      </c>
      <c r="G43" s="98" t="s">
        <v>162</v>
      </c>
      <c r="H43" s="283">
        <v>184</v>
      </c>
      <c r="I43" s="98" t="s">
        <v>162</v>
      </c>
      <c r="J43" s="283">
        <v>139</v>
      </c>
      <c r="K43" s="98" t="s">
        <v>162</v>
      </c>
      <c r="L43" s="283">
        <v>120</v>
      </c>
      <c r="M43" s="98" t="s">
        <v>162</v>
      </c>
      <c r="N43" s="111"/>
      <c r="O43" s="98"/>
      <c r="P43" s="111"/>
      <c r="Q43" s="98"/>
      <c r="R43" s="111"/>
      <c r="S43" s="98"/>
      <c r="T43" s="111"/>
      <c r="U43" s="98"/>
      <c r="V43" s="274">
        <f>F43+H43+J43+L43+N43+P43+R43+T43</f>
        <v>627</v>
      </c>
      <c r="W43" s="98" t="s">
        <v>162</v>
      </c>
      <c r="X43" s="99"/>
    </row>
    <row r="44" spans="1:24" ht="16.75" customHeight="1">
      <c r="A44" s="220" t="s">
        <v>384</v>
      </c>
      <c r="B44" s="221" t="s">
        <v>385</v>
      </c>
      <c r="C44" s="222" t="s">
        <v>386</v>
      </c>
      <c r="D44" s="223" t="s">
        <v>47</v>
      </c>
      <c r="E44" s="9"/>
      <c r="F44" s="273">
        <v>168608</v>
      </c>
      <c r="G44" s="37" t="s">
        <v>168</v>
      </c>
      <c r="H44" s="59">
        <v>614168</v>
      </c>
      <c r="I44" s="37" t="s">
        <v>168</v>
      </c>
      <c r="J44" s="59">
        <v>636617</v>
      </c>
      <c r="K44" s="37" t="s">
        <v>168</v>
      </c>
      <c r="L44" s="59">
        <v>1080667</v>
      </c>
      <c r="M44" s="37" t="s">
        <v>168</v>
      </c>
      <c r="N44" s="95"/>
      <c r="O44" s="37"/>
      <c r="P44" s="95"/>
      <c r="Q44" s="37"/>
      <c r="R44" s="95"/>
      <c r="S44" s="37"/>
      <c r="T44" s="95"/>
      <c r="U44" s="37"/>
      <c r="V44" s="58">
        <f>F44+H44+J44+L44+N44+P44+R44+T44</f>
        <v>2500060</v>
      </c>
      <c r="W44" s="37" t="s">
        <v>168</v>
      </c>
      <c r="X44" s="99"/>
    </row>
    <row r="45" spans="1:24" ht="16.75" customHeight="1">
      <c r="A45" s="220" t="s">
        <v>387</v>
      </c>
      <c r="B45" s="221" t="s">
        <v>388</v>
      </c>
      <c r="C45" s="222" t="s">
        <v>113</v>
      </c>
      <c r="D45" s="223" t="s">
        <v>47</v>
      </c>
      <c r="E45" s="9"/>
      <c r="F45" s="273">
        <v>3354.88</v>
      </c>
      <c r="G45" s="37" t="s">
        <v>389</v>
      </c>
      <c r="H45" s="59">
        <v>11843.38</v>
      </c>
      <c r="I45" s="37" t="s">
        <v>389</v>
      </c>
      <c r="J45" s="59">
        <v>11099.74</v>
      </c>
      <c r="K45" s="37" t="s">
        <v>389</v>
      </c>
      <c r="L45" s="59">
        <v>18053.214</v>
      </c>
      <c r="M45" s="37" t="s">
        <v>389</v>
      </c>
      <c r="N45" s="95"/>
      <c r="O45" s="37"/>
      <c r="P45" s="95"/>
      <c r="Q45" s="37"/>
      <c r="R45" s="95"/>
      <c r="S45" s="37"/>
      <c r="T45" s="95"/>
      <c r="U45" s="37"/>
      <c r="V45" s="58">
        <f>F45+H45+J45+L45+N45+P45+R45+T45</f>
        <v>44351.214</v>
      </c>
      <c r="W45" s="37" t="s">
        <v>389</v>
      </c>
      <c r="X45" s="99"/>
    </row>
    <row r="46" spans="1:24" ht="15" customHeight="1">
      <c r="A46" s="224" t="s">
        <v>390</v>
      </c>
      <c r="B46" s="225" t="s">
        <v>391</v>
      </c>
      <c r="C46" s="226" t="s">
        <v>268</v>
      </c>
      <c r="D46" s="227" t="s">
        <v>26</v>
      </c>
      <c r="E46" s="9"/>
      <c r="F46" s="284">
        <v>20.997</v>
      </c>
      <c r="G46" s="106" t="s">
        <v>168</v>
      </c>
      <c r="H46" s="285">
        <v>27.751999999999999</v>
      </c>
      <c r="I46" s="106" t="s">
        <v>168</v>
      </c>
      <c r="J46" s="285">
        <v>32.996000000000002</v>
      </c>
      <c r="K46" s="106" t="s">
        <v>168</v>
      </c>
      <c r="L46" s="285">
        <v>29.074000000000002</v>
      </c>
      <c r="M46" s="106" t="s">
        <v>168</v>
      </c>
      <c r="N46" s="103"/>
      <c r="O46" s="106"/>
      <c r="P46" s="103"/>
      <c r="Q46" s="106"/>
      <c r="R46" s="103"/>
      <c r="S46" s="106"/>
      <c r="T46" s="103"/>
      <c r="U46" s="106"/>
      <c r="V46" s="285">
        <v>29.216000000000001</v>
      </c>
      <c r="W46" s="104" t="s">
        <v>168</v>
      </c>
      <c r="X46" s="76"/>
    </row>
    <row r="47" spans="1:24" ht="15" customHeight="1">
      <c r="A47" s="294"/>
      <c r="B47" s="295"/>
      <c r="C47" s="294"/>
      <c r="D47" s="295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</row>
    <row r="48" spans="1:24" ht="20.149999999999999" customHeight="1">
      <c r="A48" s="293"/>
      <c r="B48" s="19" t="s">
        <v>392</v>
      </c>
      <c r="C48" s="259" t="s">
        <v>55</v>
      </c>
      <c r="D48" s="260"/>
      <c r="E48" s="76"/>
    </row>
    <row r="49" spans="1:24" ht="16.75" customHeight="1">
      <c r="A49" s="215" t="s">
        <v>393</v>
      </c>
      <c r="B49" s="216" t="s">
        <v>394</v>
      </c>
      <c r="C49" s="217" t="s">
        <v>107</v>
      </c>
      <c r="D49" s="218" t="s">
        <v>47</v>
      </c>
      <c r="E49" s="9"/>
      <c r="F49" s="282">
        <v>380</v>
      </c>
      <c r="G49" s="98" t="s">
        <v>162</v>
      </c>
      <c r="H49" s="283">
        <v>431</v>
      </c>
      <c r="I49" s="98" t="s">
        <v>162</v>
      </c>
      <c r="J49" s="283">
        <v>253</v>
      </c>
      <c r="K49" s="98" t="s">
        <v>162</v>
      </c>
      <c r="L49" s="283">
        <v>215</v>
      </c>
      <c r="M49" s="98" t="s">
        <v>162</v>
      </c>
      <c r="N49" s="111"/>
      <c r="O49" s="98"/>
      <c r="P49" s="111"/>
      <c r="Q49" s="98"/>
      <c r="R49" s="111"/>
      <c r="S49" s="98"/>
      <c r="T49" s="111"/>
      <c r="U49" s="98"/>
      <c r="V49" s="274">
        <f>F49+H49+J49+L49+N49+P49+R49+T49</f>
        <v>1279</v>
      </c>
      <c r="W49" s="98" t="s">
        <v>162</v>
      </c>
      <c r="X49" s="99"/>
    </row>
    <row r="50" spans="1:24" ht="15" customHeight="1">
      <c r="A50" s="224" t="s">
        <v>395</v>
      </c>
      <c r="B50" s="225" t="s">
        <v>396</v>
      </c>
      <c r="C50" s="226" t="s">
        <v>397</v>
      </c>
      <c r="D50" s="227" t="s">
        <v>47</v>
      </c>
      <c r="E50" s="9"/>
      <c r="F50" s="213">
        <v>220.66900000000001</v>
      </c>
      <c r="G50" s="106" t="s">
        <v>162</v>
      </c>
      <c r="H50" s="236">
        <v>1237.588</v>
      </c>
      <c r="I50" s="106" t="s">
        <v>162</v>
      </c>
      <c r="J50" s="236">
        <v>981.12599999999998</v>
      </c>
      <c r="K50" s="106" t="s">
        <v>162</v>
      </c>
      <c r="L50" s="236">
        <v>1601.7929999999999</v>
      </c>
      <c r="M50" s="106" t="s">
        <v>162</v>
      </c>
      <c r="N50" s="103"/>
      <c r="O50" s="106"/>
      <c r="P50" s="103"/>
      <c r="Q50" s="106"/>
      <c r="R50" s="103"/>
      <c r="S50" s="106"/>
      <c r="T50" s="103"/>
      <c r="U50" s="106"/>
      <c r="V50" s="154">
        <f>F50+H50+J50+L50+N50+P50+R50+T50</f>
        <v>4041.1759999999995</v>
      </c>
      <c r="W50" s="106" t="s">
        <v>162</v>
      </c>
      <c r="X50" s="99"/>
    </row>
    <row r="51" spans="1:24" ht="15" customHeight="1">
      <c r="A51" s="294"/>
      <c r="B51" s="295"/>
      <c r="C51" s="294"/>
      <c r="D51" s="29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</row>
    <row r="52" spans="1:24" ht="20.149999999999999" customHeight="1">
      <c r="A52" s="293"/>
      <c r="B52" s="19" t="s">
        <v>398</v>
      </c>
      <c r="C52" s="259" t="s">
        <v>55</v>
      </c>
      <c r="D52" s="260"/>
      <c r="E52" s="76"/>
    </row>
    <row r="53" spans="1:24" ht="16.75" customHeight="1">
      <c r="A53" s="215" t="s">
        <v>399</v>
      </c>
      <c r="B53" s="216" t="s">
        <v>400</v>
      </c>
      <c r="C53" s="217" t="s">
        <v>107</v>
      </c>
      <c r="D53" s="218" t="s">
        <v>47</v>
      </c>
      <c r="E53" s="9"/>
      <c r="F53" s="282">
        <v>2</v>
      </c>
      <c r="G53" s="98" t="s">
        <v>162</v>
      </c>
      <c r="H53" s="283">
        <v>4</v>
      </c>
      <c r="I53" s="98" t="s">
        <v>162</v>
      </c>
      <c r="J53" s="283">
        <v>6</v>
      </c>
      <c r="K53" s="98" t="s">
        <v>162</v>
      </c>
      <c r="L53" s="283">
        <v>3</v>
      </c>
      <c r="M53" s="98" t="s">
        <v>162</v>
      </c>
      <c r="N53" s="111"/>
      <c r="O53" s="98"/>
      <c r="P53" s="111"/>
      <c r="Q53" s="98"/>
      <c r="R53" s="111"/>
      <c r="S53" s="98"/>
      <c r="T53" s="111"/>
      <c r="U53" s="98"/>
      <c r="V53" s="274">
        <f>F53+H53+J53+L53+N53+P53+R53+T53</f>
        <v>15</v>
      </c>
      <c r="W53" s="98" t="s">
        <v>162</v>
      </c>
      <c r="X53" s="99"/>
    </row>
    <row r="54" spans="1:24" ht="19.149999999999999" customHeight="1">
      <c r="A54" s="224" t="s">
        <v>401</v>
      </c>
      <c r="B54" s="225" t="s">
        <v>402</v>
      </c>
      <c r="C54" s="226" t="s">
        <v>397</v>
      </c>
      <c r="D54" s="227" t="s">
        <v>47</v>
      </c>
      <c r="E54" s="9"/>
      <c r="F54" s="213">
        <v>0.51</v>
      </c>
      <c r="G54" s="106" t="s">
        <v>162</v>
      </c>
      <c r="H54" s="236">
        <v>3.149</v>
      </c>
      <c r="I54" s="106" t="s">
        <v>162</v>
      </c>
      <c r="J54" s="236">
        <v>12.544</v>
      </c>
      <c r="K54" s="106" t="s">
        <v>162</v>
      </c>
      <c r="L54" s="236">
        <v>10.757</v>
      </c>
      <c r="M54" s="106" t="s">
        <v>162</v>
      </c>
      <c r="N54" s="103"/>
      <c r="O54" s="106"/>
      <c r="P54" s="103"/>
      <c r="Q54" s="106"/>
      <c r="R54" s="103"/>
      <c r="S54" s="106"/>
      <c r="T54" s="103"/>
      <c r="U54" s="106"/>
      <c r="V54" s="154">
        <f>F54+H54+J54+L54+N54+P54+R54+T54</f>
        <v>26.96</v>
      </c>
      <c r="W54" s="106" t="s">
        <v>162</v>
      </c>
      <c r="X54" s="99"/>
    </row>
    <row r="55" spans="1:24" ht="14.15" customHeight="1">
      <c r="A55" s="141"/>
      <c r="B55" s="84"/>
      <c r="C55" s="141"/>
      <c r="D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84"/>
      <c r="W55" s="84"/>
    </row>
    <row r="56" spans="1:24" ht="15" customHeight="1"/>
    <row r="57" spans="1:24" ht="14.15" customHeight="1">
      <c r="A57" s="382"/>
      <c r="B57" s="405"/>
      <c r="C57" s="84"/>
      <c r="D57" s="140"/>
      <c r="E57" s="76"/>
    </row>
    <row r="58" spans="1:24" ht="14.15" customHeight="1">
      <c r="A58" s="393" t="s">
        <v>146</v>
      </c>
      <c r="C58" s="71" t="s">
        <v>147</v>
      </c>
      <c r="E58" s="76"/>
    </row>
    <row r="59" spans="1:24" ht="14.15" customHeight="1">
      <c r="A59" s="383"/>
      <c r="E59" s="76"/>
    </row>
    <row r="60" spans="1:24" ht="14.15" customHeight="1">
      <c r="A60" s="393" t="s">
        <v>148</v>
      </c>
      <c r="E60" s="76"/>
    </row>
    <row r="61" spans="1:24" ht="14.15" customHeight="1">
      <c r="A61" s="383"/>
      <c r="E61" s="76"/>
    </row>
    <row r="62" spans="1:24" ht="14.15" customHeight="1">
      <c r="A62" s="393" t="s">
        <v>331</v>
      </c>
      <c r="B62" s="400"/>
      <c r="C62" s="71" t="s">
        <v>147</v>
      </c>
      <c r="D62" s="381">
        <v>46188</v>
      </c>
      <c r="E62" s="76"/>
    </row>
    <row r="63" spans="1:24" ht="15" customHeight="1">
      <c r="A63" s="92"/>
      <c r="E63" s="76"/>
    </row>
    <row r="64" spans="1:24" ht="14.15" customHeight="1">
      <c r="A64" s="84"/>
      <c r="B64" s="128"/>
      <c r="C64" s="141"/>
      <c r="D64" s="141"/>
    </row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  <row r="77" ht="14.15" customHeight="1"/>
    <row r="78" ht="14.15" customHeight="1"/>
    <row r="79" ht="14.15" customHeight="1"/>
    <row r="80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</sheetData>
  <mergeCells count="27">
    <mergeCell ref="J9:K9"/>
    <mergeCell ref="J11:K11"/>
    <mergeCell ref="L11:M11"/>
    <mergeCell ref="L9:M9"/>
    <mergeCell ref="F10:U10"/>
    <mergeCell ref="N9:O9"/>
    <mergeCell ref="P9:Q9"/>
    <mergeCell ref="P11:Q11"/>
    <mergeCell ref="N11:O11"/>
    <mergeCell ref="P15:Q15"/>
    <mergeCell ref="N15:O15"/>
    <mergeCell ref="L15:M15"/>
    <mergeCell ref="J15:K15"/>
    <mergeCell ref="H15:I15"/>
    <mergeCell ref="F15:G15"/>
    <mergeCell ref="H11:I11"/>
    <mergeCell ref="H9:I9"/>
    <mergeCell ref="F9:G9"/>
    <mergeCell ref="F11:G11"/>
    <mergeCell ref="V9:W9"/>
    <mergeCell ref="V11:W11"/>
    <mergeCell ref="T15:U15"/>
    <mergeCell ref="R15:S15"/>
    <mergeCell ref="T11:U11"/>
    <mergeCell ref="R11:S11"/>
    <mergeCell ref="R9:S9"/>
    <mergeCell ref="T9:U9"/>
  </mergeCells>
  <dataValidations count="1">
    <dataValidation type="list" allowBlank="1" sqref="M20:M21 M40 I20:I21 W24:W28 I40 K20:K21 K40 G20:G21 G28 I28 K28 M28 G31:G38 I31:I38 K31:K38 M31:M38 G40 G43:G46 I43:I46 K43:K46 M43:M46 G49:G50 I49:I50 K49:K50 M49:M50 W49:W50 G53:G54 I53:I54 K53:K54 M53:M54 W53:W54 W20:W21 W31:W38 W40 W43:W46" xr:uid="{00000000-0002-0000-03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37"/>
  <sheetViews>
    <sheetView showRuler="0" workbookViewId="0">
      <selection sqref="A1:XFD1048576"/>
    </sheetView>
  </sheetViews>
  <sheetFormatPr defaultColWidth="13.7265625" defaultRowHeight="12.5"/>
  <cols>
    <col min="1" max="1" width="11.7265625" customWidth="1"/>
    <col min="2" max="2" width="53.26953125" customWidth="1"/>
    <col min="3" max="4" width="11.7265625" customWidth="1"/>
    <col min="5" max="5" width="6.7265625" customWidth="1"/>
    <col min="6" max="37" width="11.7265625" customWidth="1"/>
  </cols>
  <sheetData>
    <row r="1" spans="1:16" ht="22.5" customHeight="1">
      <c r="A1" s="377" t="s">
        <v>0</v>
      </c>
      <c r="B1" s="296"/>
    </row>
    <row r="2" spans="1:16" ht="23.25" customHeight="1">
      <c r="B2" s="297"/>
    </row>
    <row r="3" spans="1:16" ht="22.5" customHeight="1">
      <c r="A3" s="376" t="s">
        <v>1</v>
      </c>
      <c r="B3" s="298"/>
    </row>
    <row r="4" spans="1:16" ht="16.75" customHeight="1">
      <c r="A4" s="378"/>
      <c r="B4" s="286"/>
      <c r="C4" s="75"/>
      <c r="D4" s="75"/>
      <c r="E4" s="75"/>
      <c r="F4" s="75"/>
      <c r="G4" s="75"/>
      <c r="H4" s="75"/>
      <c r="I4" s="75"/>
    </row>
    <row r="5" spans="1:16" ht="16.75" customHeight="1">
      <c r="B5" s="299"/>
    </row>
    <row r="6" spans="1:16" ht="22.5" customHeight="1">
      <c r="A6" s="379" t="s">
        <v>2</v>
      </c>
      <c r="B6" s="288"/>
      <c r="C6" s="318"/>
      <c r="D6" s="287"/>
      <c r="E6" s="287"/>
      <c r="F6" s="287"/>
      <c r="G6" s="287"/>
      <c r="H6" s="287"/>
      <c r="I6" s="288"/>
      <c r="J6" s="76"/>
    </row>
    <row r="7" spans="1:16" ht="23.25" customHeight="1">
      <c r="A7" s="380" t="s">
        <v>403</v>
      </c>
      <c r="B7" s="289"/>
      <c r="C7" s="289"/>
      <c r="D7" s="289"/>
      <c r="E7" s="289"/>
      <c r="F7" s="289"/>
      <c r="G7" s="289"/>
      <c r="H7" s="289"/>
      <c r="I7" s="290"/>
      <c r="J7" s="76"/>
    </row>
    <row r="8" spans="1:16" ht="14.15" customHeight="1">
      <c r="A8" s="84"/>
      <c r="B8" s="84"/>
      <c r="C8" s="84"/>
      <c r="D8" s="84"/>
      <c r="E8" s="84"/>
      <c r="F8" s="251"/>
      <c r="G8" s="251"/>
      <c r="H8" s="251"/>
      <c r="I8" s="251"/>
    </row>
    <row r="9" spans="1:16" ht="14.15" customHeight="1">
      <c r="B9" s="142"/>
      <c r="F9" s="453">
        <v>10</v>
      </c>
      <c r="G9" s="454"/>
      <c r="H9" s="453">
        <v>20</v>
      </c>
      <c r="I9" s="454"/>
      <c r="J9" s="453">
        <v>30</v>
      </c>
      <c r="K9" s="454"/>
      <c r="L9" s="453">
        <v>40</v>
      </c>
      <c r="M9" s="454"/>
      <c r="N9" s="453">
        <v>199</v>
      </c>
      <c r="O9" s="454"/>
      <c r="P9" s="319"/>
    </row>
    <row r="10" spans="1:16" ht="18.399999999999999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35" t="s">
        <v>334</v>
      </c>
      <c r="G10" s="444"/>
      <c r="H10" s="444"/>
      <c r="I10" s="444"/>
      <c r="J10" s="444"/>
      <c r="K10" s="444"/>
      <c r="L10" s="444"/>
      <c r="M10" s="436"/>
      <c r="N10" s="176" t="s">
        <v>55</v>
      </c>
      <c r="O10" s="254"/>
      <c r="P10" s="320"/>
    </row>
    <row r="11" spans="1:16" ht="17.5" customHeight="1">
      <c r="A11" s="7" t="s">
        <v>8</v>
      </c>
      <c r="B11" s="78"/>
      <c r="C11" s="79"/>
      <c r="D11" s="8" t="s">
        <v>9</v>
      </c>
      <c r="E11" s="9"/>
      <c r="F11" s="414" t="s">
        <v>225</v>
      </c>
      <c r="G11" s="415"/>
      <c r="H11" s="414" t="s">
        <v>226</v>
      </c>
      <c r="I11" s="415"/>
      <c r="J11" s="414" t="s">
        <v>227</v>
      </c>
      <c r="K11" s="415"/>
      <c r="L11" s="414" t="s">
        <v>228</v>
      </c>
      <c r="M11" s="415"/>
      <c r="N11" s="414" t="s">
        <v>19</v>
      </c>
      <c r="O11" s="415"/>
      <c r="P11" s="320"/>
    </row>
    <row r="12" spans="1:16" ht="18.399999999999999" customHeight="1">
      <c r="A12" s="80"/>
      <c r="B12" s="81"/>
      <c r="C12" s="81"/>
      <c r="D12" s="82"/>
      <c r="E12" s="9"/>
      <c r="F12" s="18"/>
      <c r="G12" s="17" t="s">
        <v>20</v>
      </c>
      <c r="H12" s="18"/>
      <c r="I12" s="17" t="s">
        <v>20</v>
      </c>
      <c r="J12" s="18"/>
      <c r="K12" s="17" t="s">
        <v>20</v>
      </c>
      <c r="L12" s="18"/>
      <c r="M12" s="17" t="s">
        <v>20</v>
      </c>
      <c r="N12" s="18" t="s">
        <v>55</v>
      </c>
      <c r="O12" s="17" t="s">
        <v>20</v>
      </c>
      <c r="P12" s="320"/>
    </row>
    <row r="13" spans="1:16" ht="7.5" customHeight="1">
      <c r="A13" s="77"/>
      <c r="B13" s="83"/>
      <c r="C13" s="77"/>
      <c r="D13" s="77"/>
      <c r="F13" s="84"/>
      <c r="G13" s="84"/>
      <c r="H13" s="84"/>
      <c r="I13" s="84"/>
      <c r="J13" s="84"/>
      <c r="K13" s="84"/>
      <c r="L13" s="84"/>
      <c r="M13" s="84"/>
      <c r="N13" s="84"/>
      <c r="O13" s="84"/>
    </row>
    <row r="14" spans="1:16" ht="20.9" customHeight="1">
      <c r="A14" s="85"/>
      <c r="B14" s="19" t="s">
        <v>339</v>
      </c>
      <c r="C14" s="259"/>
      <c r="D14" s="260"/>
      <c r="E14" s="76"/>
    </row>
    <row r="15" spans="1:16" ht="15" customHeight="1">
      <c r="A15" s="22" t="s">
        <v>404</v>
      </c>
      <c r="B15" s="23" t="s">
        <v>25</v>
      </c>
      <c r="C15" s="48" t="s">
        <v>25</v>
      </c>
      <c r="D15" s="24" t="s">
        <v>26</v>
      </c>
      <c r="E15" s="9"/>
      <c r="F15" s="458" t="s">
        <v>236</v>
      </c>
      <c r="G15" s="462"/>
      <c r="H15" s="460" t="s">
        <v>237</v>
      </c>
      <c r="I15" s="462"/>
      <c r="J15" s="460" t="s">
        <v>238</v>
      </c>
      <c r="K15" s="462"/>
      <c r="L15" s="460" t="s">
        <v>239</v>
      </c>
      <c r="M15" s="461"/>
      <c r="N15" s="92"/>
      <c r="P15" s="300"/>
    </row>
    <row r="16" spans="1:16" ht="14.15" customHeight="1">
      <c r="A16" s="29" t="s">
        <v>405</v>
      </c>
      <c r="B16" s="30" t="s">
        <v>46</v>
      </c>
      <c r="C16" s="301" t="s">
        <v>342</v>
      </c>
      <c r="D16" s="32" t="s">
        <v>47</v>
      </c>
      <c r="E16" s="9" t="s">
        <v>55</v>
      </c>
      <c r="F16" s="271">
        <v>222.208</v>
      </c>
      <c r="G16" s="37" t="s">
        <v>48</v>
      </c>
      <c r="H16" s="53">
        <v>1255.6210000000001</v>
      </c>
      <c r="I16" s="37" t="s">
        <v>48</v>
      </c>
      <c r="J16" s="53">
        <v>1783.259</v>
      </c>
      <c r="K16" s="37" t="s">
        <v>48</v>
      </c>
      <c r="L16" s="53">
        <v>1832.6510000000001</v>
      </c>
      <c r="M16" s="37" t="s">
        <v>48</v>
      </c>
      <c r="N16" s="54">
        <f t="shared" ref="N16:N21" si="0">F16+H16+J16+L16</f>
        <v>5093.7390000000005</v>
      </c>
      <c r="O16" s="37" t="s">
        <v>48</v>
      </c>
      <c r="P16" s="319"/>
    </row>
    <row r="17" spans="1:16" ht="14.15" customHeight="1">
      <c r="A17" s="29" t="s">
        <v>406</v>
      </c>
      <c r="B17" s="30" t="s">
        <v>51</v>
      </c>
      <c r="C17" s="301" t="s">
        <v>342</v>
      </c>
      <c r="D17" s="32" t="s">
        <v>47</v>
      </c>
      <c r="E17" s="9"/>
      <c r="F17" s="271">
        <v>26.541</v>
      </c>
      <c r="G17" s="37" t="s">
        <v>52</v>
      </c>
      <c r="H17" s="53">
        <v>32.313000000000002</v>
      </c>
      <c r="I17" s="37" t="s">
        <v>52</v>
      </c>
      <c r="J17" s="53">
        <v>24.009</v>
      </c>
      <c r="K17" s="37" t="s">
        <v>52</v>
      </c>
      <c r="L17" s="53">
        <v>18.885000000000002</v>
      </c>
      <c r="M17" s="37" t="s">
        <v>52</v>
      </c>
      <c r="N17" s="36">
        <f t="shared" si="0"/>
        <v>101.748</v>
      </c>
      <c r="O17" s="37" t="s">
        <v>52</v>
      </c>
      <c r="P17" s="319"/>
    </row>
    <row r="18" spans="1:16" ht="14.15" customHeight="1">
      <c r="A18" s="29" t="s">
        <v>407</v>
      </c>
      <c r="B18" s="30" t="s">
        <v>408</v>
      </c>
      <c r="C18" s="50" t="s">
        <v>232</v>
      </c>
      <c r="D18" s="32" t="s">
        <v>47</v>
      </c>
      <c r="E18" s="9"/>
      <c r="F18" s="271">
        <v>210.08600000000001</v>
      </c>
      <c r="G18" s="37" t="s">
        <v>265</v>
      </c>
      <c r="H18" s="53">
        <v>803.81600000000003</v>
      </c>
      <c r="I18" s="37" t="s">
        <v>265</v>
      </c>
      <c r="J18" s="53">
        <v>1010.29</v>
      </c>
      <c r="K18" s="37" t="s">
        <v>265</v>
      </c>
      <c r="L18" s="53">
        <v>1296.174</v>
      </c>
      <c r="M18" s="37" t="s">
        <v>265</v>
      </c>
      <c r="N18" s="36">
        <f t="shared" si="0"/>
        <v>3320.366</v>
      </c>
      <c r="O18" s="37" t="s">
        <v>265</v>
      </c>
      <c r="P18" s="319"/>
    </row>
    <row r="19" spans="1:16" ht="14.15" customHeight="1">
      <c r="A19" s="29" t="s">
        <v>409</v>
      </c>
      <c r="B19" s="30" t="s">
        <v>344</v>
      </c>
      <c r="C19" s="50" t="s">
        <v>107</v>
      </c>
      <c r="D19" s="32" t="s">
        <v>47</v>
      </c>
      <c r="E19" s="9"/>
      <c r="F19" s="273">
        <v>134368</v>
      </c>
      <c r="G19" s="37" t="s">
        <v>52</v>
      </c>
      <c r="H19" s="59">
        <v>682469</v>
      </c>
      <c r="I19" s="37" t="s">
        <v>52</v>
      </c>
      <c r="J19" s="59">
        <v>915099</v>
      </c>
      <c r="K19" s="37" t="s">
        <v>52</v>
      </c>
      <c r="L19" s="59">
        <v>973739</v>
      </c>
      <c r="M19" s="37" t="s">
        <v>52</v>
      </c>
      <c r="N19" s="58">
        <f t="shared" si="0"/>
        <v>2705675</v>
      </c>
      <c r="O19" s="37" t="s">
        <v>52</v>
      </c>
      <c r="P19" s="319"/>
    </row>
    <row r="20" spans="1:16" ht="14.15" customHeight="1">
      <c r="A20" s="29" t="s">
        <v>410</v>
      </c>
      <c r="B20" s="30" t="s">
        <v>411</v>
      </c>
      <c r="C20" s="50" t="s">
        <v>351</v>
      </c>
      <c r="D20" s="32" t="s">
        <v>47</v>
      </c>
      <c r="E20" s="9"/>
      <c r="F20" s="271">
        <v>35211.389000000003</v>
      </c>
      <c r="G20" s="37" t="s">
        <v>49</v>
      </c>
      <c r="H20" s="53">
        <v>20385.190999999999</v>
      </c>
      <c r="I20" s="37" t="s">
        <v>49</v>
      </c>
      <c r="J20" s="53">
        <v>15476.453</v>
      </c>
      <c r="K20" s="37" t="s">
        <v>49</v>
      </c>
      <c r="L20" s="53">
        <v>8745.16</v>
      </c>
      <c r="M20" s="37" t="s">
        <v>49</v>
      </c>
      <c r="N20" s="36">
        <f t="shared" si="0"/>
        <v>79818.192999999999</v>
      </c>
      <c r="O20" s="37" t="s">
        <v>49</v>
      </c>
      <c r="P20" s="319"/>
    </row>
    <row r="21" spans="1:16" ht="14.15" customHeight="1">
      <c r="A21" s="220" t="s">
        <v>412</v>
      </c>
      <c r="B21" s="221" t="s">
        <v>413</v>
      </c>
      <c r="C21" s="50" t="s">
        <v>351</v>
      </c>
      <c r="D21" s="223" t="s">
        <v>47</v>
      </c>
      <c r="E21" s="9"/>
      <c r="F21" s="271">
        <v>161.56100000000001</v>
      </c>
      <c r="G21" s="37" t="s">
        <v>49</v>
      </c>
      <c r="H21" s="53">
        <v>550.98699999999997</v>
      </c>
      <c r="I21" s="37" t="s">
        <v>49</v>
      </c>
      <c r="J21" s="53">
        <v>544.82899999999995</v>
      </c>
      <c r="K21" s="37" t="s">
        <v>49</v>
      </c>
      <c r="L21" s="53">
        <v>763.16499999999996</v>
      </c>
      <c r="M21" s="37" t="s">
        <v>49</v>
      </c>
      <c r="N21" s="36">
        <f t="shared" si="0"/>
        <v>2020.5419999999999</v>
      </c>
      <c r="O21" s="37" t="s">
        <v>49</v>
      </c>
      <c r="P21" s="319"/>
    </row>
    <row r="22" spans="1:16" ht="15" customHeight="1">
      <c r="A22" s="302" t="s">
        <v>414</v>
      </c>
      <c r="B22" s="303" t="s">
        <v>415</v>
      </c>
      <c r="C22" s="304" t="s">
        <v>416</v>
      </c>
      <c r="D22" s="305" t="s">
        <v>26</v>
      </c>
      <c r="E22" s="321"/>
      <c r="F22" s="306">
        <v>1464</v>
      </c>
      <c r="G22" s="307" t="s">
        <v>162</v>
      </c>
      <c r="H22" s="308">
        <v>1099</v>
      </c>
      <c r="I22" s="307" t="s">
        <v>162</v>
      </c>
      <c r="J22" s="308">
        <v>1118</v>
      </c>
      <c r="K22" s="307" t="s">
        <v>162</v>
      </c>
      <c r="L22" s="308">
        <v>1463</v>
      </c>
      <c r="M22" s="307" t="s">
        <v>162</v>
      </c>
      <c r="N22" s="60">
        <f>(F22+H22+J22+L22)/4</f>
        <v>1286</v>
      </c>
      <c r="O22" s="307" t="s">
        <v>162</v>
      </c>
      <c r="P22" s="319"/>
    </row>
    <row r="23" spans="1:16" ht="15" customHeight="1">
      <c r="A23" s="42"/>
      <c r="B23" s="77"/>
      <c r="C23" s="77"/>
      <c r="D23" s="42"/>
      <c r="F23" s="84"/>
      <c r="G23" s="84"/>
      <c r="H23" s="84"/>
      <c r="I23" s="84"/>
      <c r="J23" s="84"/>
      <c r="K23" s="84"/>
      <c r="L23" s="84"/>
      <c r="M23" s="84"/>
      <c r="N23" s="84"/>
      <c r="O23" s="84"/>
    </row>
    <row r="24" spans="1:16" ht="20.9" customHeight="1">
      <c r="A24" s="85"/>
      <c r="B24" s="19" t="s">
        <v>99</v>
      </c>
      <c r="C24" s="259" t="s">
        <v>55</v>
      </c>
      <c r="D24" s="260"/>
      <c r="E24" s="76"/>
      <c r="I24" s="142"/>
      <c r="K24" s="142"/>
    </row>
    <row r="25" spans="1:16" ht="14.15" customHeight="1">
      <c r="A25" s="22" t="s">
        <v>417</v>
      </c>
      <c r="B25" s="23" t="s">
        <v>101</v>
      </c>
      <c r="C25" s="48" t="s">
        <v>102</v>
      </c>
      <c r="D25" s="24" t="s">
        <v>47</v>
      </c>
      <c r="E25" s="9"/>
      <c r="F25" s="276">
        <v>4061.67</v>
      </c>
      <c r="G25" s="292" t="s">
        <v>48</v>
      </c>
      <c r="H25" s="277">
        <v>14742.828</v>
      </c>
      <c r="I25" s="98" t="s">
        <v>48</v>
      </c>
      <c r="J25" s="277">
        <v>19086.741000000002</v>
      </c>
      <c r="K25" s="98" t="s">
        <v>48</v>
      </c>
      <c r="L25" s="277">
        <v>17944.553</v>
      </c>
      <c r="M25" s="98" t="s">
        <v>48</v>
      </c>
      <c r="N25" s="54">
        <f t="shared" ref="N25:N30" si="1">F25+H25+J25+L25</f>
        <v>55835.792000000001</v>
      </c>
      <c r="O25" s="98" t="s">
        <v>48</v>
      </c>
      <c r="P25" s="319"/>
    </row>
    <row r="26" spans="1:16" ht="14.15" customHeight="1">
      <c r="A26" s="220" t="s">
        <v>418</v>
      </c>
      <c r="B26" s="221" t="s">
        <v>419</v>
      </c>
      <c r="C26" s="222" t="s">
        <v>102</v>
      </c>
      <c r="D26" s="223" t="s">
        <v>47</v>
      </c>
      <c r="E26" s="9"/>
      <c r="F26" s="271">
        <v>1071.7159999999999</v>
      </c>
      <c r="G26" s="292" t="s">
        <v>48</v>
      </c>
      <c r="H26" s="53">
        <v>5170.4740000000002</v>
      </c>
      <c r="I26" s="37" t="s">
        <v>48</v>
      </c>
      <c r="J26" s="53">
        <v>6955.8280000000004</v>
      </c>
      <c r="K26" s="37" t="s">
        <v>48</v>
      </c>
      <c r="L26" s="53">
        <v>7260.5140000000001</v>
      </c>
      <c r="M26" s="37" t="s">
        <v>48</v>
      </c>
      <c r="N26" s="36">
        <f t="shared" si="1"/>
        <v>20458.531999999999</v>
      </c>
      <c r="O26" s="37" t="s">
        <v>48</v>
      </c>
      <c r="P26" s="319"/>
    </row>
    <row r="27" spans="1:16" ht="14.15" customHeight="1">
      <c r="A27" s="220" t="s">
        <v>420</v>
      </c>
      <c r="B27" s="221" t="s">
        <v>421</v>
      </c>
      <c r="C27" s="222" t="s">
        <v>102</v>
      </c>
      <c r="D27" s="223" t="s">
        <v>47</v>
      </c>
      <c r="E27" s="9"/>
      <c r="F27" s="271">
        <v>1503.278</v>
      </c>
      <c r="G27" s="292" t="s">
        <v>162</v>
      </c>
      <c r="H27" s="53">
        <v>4466.3890000000001</v>
      </c>
      <c r="I27" s="37" t="s">
        <v>162</v>
      </c>
      <c r="J27" s="53">
        <v>5518.4740000000002</v>
      </c>
      <c r="K27" s="37" t="s">
        <v>162</v>
      </c>
      <c r="L27" s="53">
        <v>6232.5780000000004</v>
      </c>
      <c r="M27" s="37" t="s">
        <v>162</v>
      </c>
      <c r="N27" s="36">
        <f t="shared" si="1"/>
        <v>17720.719000000001</v>
      </c>
      <c r="O27" s="37" t="s">
        <v>162</v>
      </c>
      <c r="P27" s="319"/>
    </row>
    <row r="28" spans="1:16" ht="14.15" customHeight="1">
      <c r="A28" s="220" t="s">
        <v>422</v>
      </c>
      <c r="B28" s="221" t="s">
        <v>423</v>
      </c>
      <c r="C28" s="222" t="s">
        <v>102</v>
      </c>
      <c r="D28" s="223" t="s">
        <v>47</v>
      </c>
      <c r="E28" s="9"/>
      <c r="F28" s="271">
        <v>612.66600000000005</v>
      </c>
      <c r="G28" s="292" t="s">
        <v>162</v>
      </c>
      <c r="H28" s="53">
        <v>2688.232</v>
      </c>
      <c r="I28" s="37" t="s">
        <v>162</v>
      </c>
      <c r="J28" s="53">
        <v>3567.107</v>
      </c>
      <c r="K28" s="37" t="s">
        <v>162</v>
      </c>
      <c r="L28" s="53">
        <v>2507.2220000000002</v>
      </c>
      <c r="M28" s="37" t="s">
        <v>162</v>
      </c>
      <c r="N28" s="36">
        <f t="shared" si="1"/>
        <v>9375.2270000000008</v>
      </c>
      <c r="O28" s="37" t="s">
        <v>162</v>
      </c>
      <c r="P28" s="319"/>
    </row>
    <row r="29" spans="1:16" ht="14.15" customHeight="1">
      <c r="A29" s="220" t="s">
        <v>424</v>
      </c>
      <c r="B29" s="221" t="s">
        <v>425</v>
      </c>
      <c r="C29" s="222" t="s">
        <v>102</v>
      </c>
      <c r="D29" s="223" t="s">
        <v>47</v>
      </c>
      <c r="E29" s="9"/>
      <c r="F29" s="271">
        <v>15.459</v>
      </c>
      <c r="G29" s="292" t="s">
        <v>162</v>
      </c>
      <c r="H29" s="53">
        <v>159.38800000000001</v>
      </c>
      <c r="I29" s="37" t="s">
        <v>162</v>
      </c>
      <c r="J29" s="53">
        <v>250.08699999999999</v>
      </c>
      <c r="K29" s="37" t="s">
        <v>162</v>
      </c>
      <c r="L29" s="53">
        <v>397.37700000000001</v>
      </c>
      <c r="M29" s="37" t="s">
        <v>162</v>
      </c>
      <c r="N29" s="36">
        <f t="shared" si="1"/>
        <v>822.31099999999992</v>
      </c>
      <c r="O29" s="37" t="s">
        <v>162</v>
      </c>
      <c r="P29" s="319"/>
    </row>
    <row r="30" spans="1:16" ht="15" customHeight="1">
      <c r="A30" s="224" t="s">
        <v>426</v>
      </c>
      <c r="B30" s="225" t="s">
        <v>427</v>
      </c>
      <c r="C30" s="226" t="s">
        <v>107</v>
      </c>
      <c r="D30" s="227" t="s">
        <v>47</v>
      </c>
      <c r="E30" s="9"/>
      <c r="F30" s="280">
        <v>112</v>
      </c>
      <c r="G30" s="98" t="s">
        <v>134</v>
      </c>
      <c r="H30" s="281">
        <v>850</v>
      </c>
      <c r="I30" s="106" t="s">
        <v>134</v>
      </c>
      <c r="J30" s="281">
        <v>785</v>
      </c>
      <c r="K30" s="106" t="s">
        <v>134</v>
      </c>
      <c r="L30" s="281">
        <v>1084</v>
      </c>
      <c r="M30" s="106" t="s">
        <v>134</v>
      </c>
      <c r="N30" s="58">
        <f t="shared" si="1"/>
        <v>2831</v>
      </c>
      <c r="O30" s="104" t="s">
        <v>134</v>
      </c>
      <c r="P30" s="320"/>
    </row>
    <row r="31" spans="1:16" ht="15" customHeight="1">
      <c r="A31" s="294"/>
      <c r="B31" s="295"/>
      <c r="C31" s="294"/>
      <c r="D31" s="294"/>
      <c r="F31" s="84"/>
      <c r="G31" s="44"/>
      <c r="H31" s="84"/>
      <c r="I31" s="84"/>
      <c r="J31" s="84"/>
      <c r="K31" s="84"/>
      <c r="L31" s="84"/>
      <c r="M31" s="84"/>
      <c r="N31" s="44"/>
      <c r="O31" s="84"/>
    </row>
    <row r="32" spans="1:16" ht="20.9" customHeight="1">
      <c r="A32" s="85"/>
      <c r="B32" s="19" t="s">
        <v>152</v>
      </c>
      <c r="C32" s="259" t="s">
        <v>55</v>
      </c>
      <c r="D32" s="260"/>
      <c r="E32" s="76"/>
      <c r="G32" s="142"/>
      <c r="I32" s="142"/>
      <c r="K32" s="142"/>
      <c r="M32" s="142"/>
      <c r="O32" s="142"/>
    </row>
    <row r="33" spans="1:16" ht="14.15" customHeight="1">
      <c r="A33" s="22" t="s">
        <v>428</v>
      </c>
      <c r="B33" s="23" t="s">
        <v>272</v>
      </c>
      <c r="C33" s="48" t="s">
        <v>155</v>
      </c>
      <c r="D33" s="24" t="s">
        <v>47</v>
      </c>
      <c r="E33" s="9"/>
      <c r="F33" s="276">
        <v>1.679</v>
      </c>
      <c r="G33" s="98" t="s">
        <v>162</v>
      </c>
      <c r="H33" s="277">
        <v>3.9340000000000002</v>
      </c>
      <c r="I33" s="98" t="s">
        <v>162</v>
      </c>
      <c r="J33" s="277">
        <v>3.0760000000000001</v>
      </c>
      <c r="K33" s="98" t="s">
        <v>162</v>
      </c>
      <c r="L33" s="277">
        <v>4.8479999999999999</v>
      </c>
      <c r="M33" s="98" t="s">
        <v>162</v>
      </c>
      <c r="N33" s="54">
        <f>F33+H33+J33+L33</f>
        <v>13.536999999999999</v>
      </c>
      <c r="O33" s="98" t="s">
        <v>162</v>
      </c>
      <c r="P33" s="319"/>
    </row>
    <row r="34" spans="1:16" ht="14.15" customHeight="1">
      <c r="A34" s="29" t="s">
        <v>429</v>
      </c>
      <c r="B34" s="309" t="s">
        <v>274</v>
      </c>
      <c r="C34" s="222" t="s">
        <v>155</v>
      </c>
      <c r="D34" s="223" t="s">
        <v>47</v>
      </c>
      <c r="E34" s="9"/>
      <c r="F34" s="271">
        <v>0.40500000000000003</v>
      </c>
      <c r="G34" s="37" t="s">
        <v>162</v>
      </c>
      <c r="H34" s="53">
        <v>1.18</v>
      </c>
      <c r="I34" s="37" t="s">
        <v>162</v>
      </c>
      <c r="J34" s="53">
        <v>1.2270000000000001</v>
      </c>
      <c r="K34" s="37" t="s">
        <v>162</v>
      </c>
      <c r="L34" s="53">
        <v>1.2</v>
      </c>
      <c r="M34" s="106" t="s">
        <v>162</v>
      </c>
      <c r="N34" s="36">
        <f>F34+H34+J34+L34</f>
        <v>4.0120000000000005</v>
      </c>
      <c r="O34" s="37" t="s">
        <v>162</v>
      </c>
      <c r="P34" s="319"/>
    </row>
    <row r="35" spans="1:16" ht="14.15" customHeight="1">
      <c r="A35" s="29" t="s">
        <v>430</v>
      </c>
      <c r="B35" s="309" t="s">
        <v>276</v>
      </c>
      <c r="C35" s="222" t="s">
        <v>155</v>
      </c>
      <c r="D35" s="223" t="s">
        <v>47</v>
      </c>
      <c r="E35" s="9"/>
      <c r="F35" s="271">
        <v>5.2450000000000001</v>
      </c>
      <c r="G35" s="37" t="s">
        <v>162</v>
      </c>
      <c r="H35" s="53">
        <v>12.035</v>
      </c>
      <c r="I35" s="37" t="s">
        <v>162</v>
      </c>
      <c r="J35" s="53">
        <v>12.04</v>
      </c>
      <c r="K35" s="37" t="s">
        <v>162</v>
      </c>
      <c r="L35" s="53">
        <v>14.832000000000001</v>
      </c>
      <c r="M35" s="98" t="s">
        <v>162</v>
      </c>
      <c r="N35" s="36">
        <f>F35+H35+J35+L35</f>
        <v>44.152000000000001</v>
      </c>
      <c r="O35" s="37" t="s">
        <v>162</v>
      </c>
      <c r="P35" s="319"/>
    </row>
    <row r="36" spans="1:16" ht="14.15" customHeight="1">
      <c r="A36" s="29" t="s">
        <v>431</v>
      </c>
      <c r="B36" s="309" t="s">
        <v>278</v>
      </c>
      <c r="C36" s="222" t="s">
        <v>155</v>
      </c>
      <c r="D36" s="223" t="s">
        <v>47</v>
      </c>
      <c r="E36" s="9"/>
      <c r="F36" s="271">
        <v>2.72</v>
      </c>
      <c r="G36" s="37" t="s">
        <v>162</v>
      </c>
      <c r="H36" s="53">
        <v>4.8419999999999996</v>
      </c>
      <c r="I36" s="37" t="s">
        <v>162</v>
      </c>
      <c r="J36" s="53">
        <v>4.2569999999999997</v>
      </c>
      <c r="K36" s="37" t="s">
        <v>162</v>
      </c>
      <c r="L36" s="53">
        <v>4.7270000000000003</v>
      </c>
      <c r="M36" s="37" t="s">
        <v>162</v>
      </c>
      <c r="N36" s="36">
        <f>F36+H36+J36+L36</f>
        <v>16.545999999999999</v>
      </c>
      <c r="O36" s="37" t="s">
        <v>162</v>
      </c>
      <c r="P36" s="319"/>
    </row>
    <row r="37" spans="1:16" ht="15" customHeight="1">
      <c r="A37" s="38" t="s">
        <v>432</v>
      </c>
      <c r="B37" s="225" t="s">
        <v>280</v>
      </c>
      <c r="C37" s="226" t="s">
        <v>155</v>
      </c>
      <c r="D37" s="227" t="s">
        <v>165</v>
      </c>
      <c r="E37" s="9"/>
      <c r="F37" s="310">
        <f>F35+F36</f>
        <v>7.9649999999999999</v>
      </c>
      <c r="G37" s="37" t="s">
        <v>162</v>
      </c>
      <c r="H37" s="311">
        <f>H35+H36</f>
        <v>16.876999999999999</v>
      </c>
      <c r="I37" s="37" t="s">
        <v>162</v>
      </c>
      <c r="J37" s="311">
        <f>J35+J36</f>
        <v>16.296999999999997</v>
      </c>
      <c r="K37" s="37" t="s">
        <v>162</v>
      </c>
      <c r="L37" s="311">
        <f>L35+L36</f>
        <v>19.559000000000001</v>
      </c>
      <c r="M37" s="37" t="s">
        <v>162</v>
      </c>
      <c r="N37" s="311">
        <f>F37+H37+J37+L37</f>
        <v>60.697999999999993</v>
      </c>
      <c r="O37" s="37" t="s">
        <v>162</v>
      </c>
      <c r="P37" s="319"/>
    </row>
    <row r="38" spans="1:16" ht="15" customHeight="1">
      <c r="A38" s="77"/>
      <c r="B38" s="77"/>
      <c r="C38" s="42"/>
      <c r="D38" s="77"/>
      <c r="F38" s="84"/>
      <c r="G38" s="44"/>
      <c r="H38" s="84"/>
      <c r="I38" s="44"/>
      <c r="J38" s="84"/>
      <c r="K38" s="44"/>
      <c r="L38" s="84"/>
      <c r="M38" s="44"/>
      <c r="N38" s="84"/>
      <c r="O38" s="44"/>
    </row>
    <row r="39" spans="1:16" ht="32.5" customHeight="1">
      <c r="A39" s="85"/>
      <c r="B39" s="19" t="s">
        <v>433</v>
      </c>
      <c r="C39" s="259" t="s">
        <v>55</v>
      </c>
      <c r="D39" s="260"/>
      <c r="E39" s="76"/>
      <c r="G39" s="142"/>
      <c r="I39" s="142"/>
      <c r="K39" s="142"/>
      <c r="M39" s="142"/>
      <c r="O39" s="142"/>
    </row>
    <row r="40" spans="1:16" ht="14.15" customHeight="1">
      <c r="A40" s="22" t="s">
        <v>434</v>
      </c>
      <c r="B40" s="23" t="s">
        <v>435</v>
      </c>
      <c r="C40" s="48" t="s">
        <v>107</v>
      </c>
      <c r="D40" s="24" t="s">
        <v>47</v>
      </c>
      <c r="E40" s="9"/>
      <c r="F40" s="282">
        <v>5</v>
      </c>
      <c r="G40" s="98" t="s">
        <v>389</v>
      </c>
      <c r="H40" s="283">
        <v>21</v>
      </c>
      <c r="I40" s="98" t="s">
        <v>389</v>
      </c>
      <c r="J40" s="283">
        <v>41</v>
      </c>
      <c r="K40" s="98" t="s">
        <v>389</v>
      </c>
      <c r="L40" s="283">
        <v>26</v>
      </c>
      <c r="M40" s="98" t="s">
        <v>389</v>
      </c>
      <c r="N40" s="274">
        <f t="shared" ref="N40:N45" si="2">F40+H40+J40+L40</f>
        <v>93</v>
      </c>
      <c r="O40" s="112" t="s">
        <v>389</v>
      </c>
      <c r="P40" s="320"/>
    </row>
    <row r="41" spans="1:16" ht="14.15" customHeight="1">
      <c r="A41" s="29" t="s">
        <v>436</v>
      </c>
      <c r="B41" s="221" t="s">
        <v>437</v>
      </c>
      <c r="C41" s="50" t="s">
        <v>107</v>
      </c>
      <c r="D41" s="223" t="s">
        <v>47</v>
      </c>
      <c r="E41" s="9"/>
      <c r="F41" s="273">
        <v>44</v>
      </c>
      <c r="G41" s="37" t="s">
        <v>389</v>
      </c>
      <c r="H41" s="59">
        <v>162</v>
      </c>
      <c r="I41" s="37" t="s">
        <v>389</v>
      </c>
      <c r="J41" s="59">
        <v>120</v>
      </c>
      <c r="K41" s="37" t="s">
        <v>389</v>
      </c>
      <c r="L41" s="59">
        <v>118</v>
      </c>
      <c r="M41" s="37" t="s">
        <v>389</v>
      </c>
      <c r="N41" s="58">
        <f t="shared" si="2"/>
        <v>444</v>
      </c>
      <c r="O41" s="96" t="s">
        <v>389</v>
      </c>
      <c r="P41" s="320"/>
    </row>
    <row r="42" spans="1:16" ht="14.15" customHeight="1">
      <c r="A42" s="29" t="s">
        <v>438</v>
      </c>
      <c r="B42" s="221" t="s">
        <v>439</v>
      </c>
      <c r="C42" s="50" t="s">
        <v>107</v>
      </c>
      <c r="D42" s="223" t="s">
        <v>47</v>
      </c>
      <c r="E42" s="9"/>
      <c r="F42" s="273">
        <v>24</v>
      </c>
      <c r="G42" s="37" t="s">
        <v>389</v>
      </c>
      <c r="H42" s="59">
        <v>19</v>
      </c>
      <c r="I42" s="37" t="s">
        <v>389</v>
      </c>
      <c r="J42" s="59">
        <v>70</v>
      </c>
      <c r="K42" s="37" t="s">
        <v>389</v>
      </c>
      <c r="L42" s="59">
        <v>60</v>
      </c>
      <c r="M42" s="37" t="s">
        <v>389</v>
      </c>
      <c r="N42" s="58">
        <f t="shared" si="2"/>
        <v>173</v>
      </c>
      <c r="O42" s="96" t="s">
        <v>389</v>
      </c>
      <c r="P42" s="320"/>
    </row>
    <row r="43" spans="1:16" ht="14.15" customHeight="1">
      <c r="A43" s="29" t="s">
        <v>440</v>
      </c>
      <c r="B43" s="30" t="s">
        <v>441</v>
      </c>
      <c r="C43" s="50" t="s">
        <v>107</v>
      </c>
      <c r="D43" s="32" t="s">
        <v>47</v>
      </c>
      <c r="E43" s="9"/>
      <c r="F43" s="273">
        <v>2</v>
      </c>
      <c r="G43" s="37" t="s">
        <v>389</v>
      </c>
      <c r="H43" s="59">
        <v>10</v>
      </c>
      <c r="I43" s="37" t="s">
        <v>389</v>
      </c>
      <c r="J43" s="59">
        <v>5</v>
      </c>
      <c r="K43" s="37" t="s">
        <v>389</v>
      </c>
      <c r="L43" s="59">
        <v>11</v>
      </c>
      <c r="M43" s="37" t="s">
        <v>389</v>
      </c>
      <c r="N43" s="58">
        <f t="shared" si="2"/>
        <v>28</v>
      </c>
      <c r="O43" s="96" t="s">
        <v>389</v>
      </c>
      <c r="P43" s="320"/>
    </row>
    <row r="44" spans="1:16" ht="14.15" customHeight="1">
      <c r="A44" s="29" t="s">
        <v>442</v>
      </c>
      <c r="B44" s="30" t="s">
        <v>443</v>
      </c>
      <c r="C44" s="50" t="s">
        <v>107</v>
      </c>
      <c r="D44" s="32" t="s">
        <v>47</v>
      </c>
      <c r="E44" s="9"/>
      <c r="F44" s="273">
        <v>0</v>
      </c>
      <c r="G44" s="37" t="s">
        <v>389</v>
      </c>
      <c r="H44" s="59">
        <v>0</v>
      </c>
      <c r="I44" s="37" t="s">
        <v>389</v>
      </c>
      <c r="J44" s="59">
        <v>3</v>
      </c>
      <c r="K44" s="37" t="s">
        <v>389</v>
      </c>
      <c r="L44" s="59">
        <v>0</v>
      </c>
      <c r="M44" s="37" t="s">
        <v>389</v>
      </c>
      <c r="N44" s="58">
        <f t="shared" si="2"/>
        <v>3</v>
      </c>
      <c r="O44" s="96" t="s">
        <v>389</v>
      </c>
      <c r="P44" s="320"/>
    </row>
    <row r="45" spans="1:16" ht="15" customHeight="1">
      <c r="A45" s="38" t="s">
        <v>444</v>
      </c>
      <c r="B45" s="39" t="s">
        <v>445</v>
      </c>
      <c r="C45" s="51" t="s">
        <v>107</v>
      </c>
      <c r="D45" s="41" t="s">
        <v>165</v>
      </c>
      <c r="E45" s="9"/>
      <c r="F45" s="312">
        <f>SUM(F40:F44)</f>
        <v>75</v>
      </c>
      <c r="G45" s="106" t="s">
        <v>389</v>
      </c>
      <c r="H45" s="60">
        <f>SUM(H40:H44)</f>
        <v>212</v>
      </c>
      <c r="I45" s="106" t="s">
        <v>389</v>
      </c>
      <c r="J45" s="60">
        <f>SUM(J40:J44)</f>
        <v>239</v>
      </c>
      <c r="K45" s="106" t="s">
        <v>389</v>
      </c>
      <c r="L45" s="60">
        <f>SUM(L40:L44)</f>
        <v>215</v>
      </c>
      <c r="M45" s="106" t="s">
        <v>389</v>
      </c>
      <c r="N45" s="60">
        <f t="shared" si="2"/>
        <v>741</v>
      </c>
      <c r="O45" s="104" t="s">
        <v>389</v>
      </c>
      <c r="P45" s="320"/>
    </row>
    <row r="46" spans="1:16" ht="15" customHeight="1">
      <c r="A46" s="294"/>
      <c r="B46" s="295"/>
      <c r="C46" s="294"/>
      <c r="D46" s="294"/>
      <c r="F46" s="84"/>
      <c r="G46" s="84"/>
      <c r="H46" s="84"/>
      <c r="I46" s="84"/>
      <c r="J46" s="84"/>
      <c r="K46" s="84"/>
      <c r="L46" s="84"/>
      <c r="M46" s="84"/>
      <c r="N46" s="84"/>
      <c r="O46" s="84"/>
    </row>
    <row r="47" spans="1:16" ht="20.9" customHeight="1">
      <c r="A47" s="85"/>
      <c r="B47" s="19" t="s">
        <v>446</v>
      </c>
      <c r="C47" s="259" t="s">
        <v>55</v>
      </c>
      <c r="D47" s="260"/>
      <c r="E47" s="76"/>
      <c r="G47" s="142"/>
      <c r="I47" s="142"/>
      <c r="K47" s="142"/>
      <c r="M47" s="142"/>
      <c r="O47" s="142"/>
    </row>
    <row r="48" spans="1:16" ht="14.15" customHeight="1">
      <c r="A48" s="22" t="s">
        <v>447</v>
      </c>
      <c r="B48" s="23" t="s">
        <v>272</v>
      </c>
      <c r="C48" s="48" t="s">
        <v>155</v>
      </c>
      <c r="D48" s="24" t="s">
        <v>47</v>
      </c>
      <c r="E48" s="9"/>
      <c r="F48" s="113"/>
      <c r="G48" s="98"/>
      <c r="H48" s="111"/>
      <c r="I48" s="98"/>
      <c r="J48" s="111"/>
      <c r="K48" s="292"/>
      <c r="L48" s="111"/>
      <c r="M48" s="98"/>
      <c r="N48" s="313">
        <f>F48+H48+J48+L48</f>
        <v>0</v>
      </c>
      <c r="O48" s="292"/>
      <c r="P48" s="319"/>
    </row>
    <row r="49" spans="1:16" ht="14.15" customHeight="1">
      <c r="A49" s="29" t="s">
        <v>448</v>
      </c>
      <c r="B49" s="309" t="s">
        <v>274</v>
      </c>
      <c r="C49" s="222" t="s">
        <v>155</v>
      </c>
      <c r="D49" s="223" t="s">
        <v>47</v>
      </c>
      <c r="E49" s="9"/>
      <c r="F49" s="97"/>
      <c r="G49" s="37"/>
      <c r="H49" s="95"/>
      <c r="I49" s="37"/>
      <c r="J49" s="95"/>
      <c r="K49" s="292"/>
      <c r="L49" s="95"/>
      <c r="M49" s="37"/>
      <c r="N49" s="313">
        <f>F49+H49+J49+L49</f>
        <v>0</v>
      </c>
      <c r="O49" s="98"/>
      <c r="P49" s="319"/>
    </row>
    <row r="50" spans="1:16" ht="14.15" customHeight="1">
      <c r="A50" s="29" t="s">
        <v>449</v>
      </c>
      <c r="B50" s="309" t="s">
        <v>276</v>
      </c>
      <c r="C50" s="222" t="s">
        <v>155</v>
      </c>
      <c r="D50" s="223" t="s">
        <v>165</v>
      </c>
      <c r="E50" s="9"/>
      <c r="F50" s="271">
        <v>1.4999999999999999E-2</v>
      </c>
      <c r="G50" s="37" t="s">
        <v>450</v>
      </c>
      <c r="H50" s="53">
        <v>4.2999999999999997E-2</v>
      </c>
      <c r="I50" s="37" t="s">
        <v>450</v>
      </c>
      <c r="J50" s="53">
        <v>4.8000000000000001E-2</v>
      </c>
      <c r="K50" s="292" t="s">
        <v>450</v>
      </c>
      <c r="L50" s="53">
        <v>4.2999999999999997E-2</v>
      </c>
      <c r="M50" s="37" t="s">
        <v>450</v>
      </c>
      <c r="N50" s="313">
        <f>F50+H50+J50+L50</f>
        <v>0.14899999999999999</v>
      </c>
      <c r="O50" s="106" t="s">
        <v>450</v>
      </c>
      <c r="P50" s="319"/>
    </row>
    <row r="51" spans="1:16" ht="14.15" customHeight="1">
      <c r="A51" s="29" t="s">
        <v>451</v>
      </c>
      <c r="B51" s="309" t="s">
        <v>278</v>
      </c>
      <c r="C51" s="222" t="s">
        <v>155</v>
      </c>
      <c r="D51" s="223" t="s">
        <v>47</v>
      </c>
      <c r="E51" s="9"/>
      <c r="F51" s="97"/>
      <c r="G51" s="37"/>
      <c r="H51" s="95"/>
      <c r="I51" s="37"/>
      <c r="J51" s="95"/>
      <c r="K51" s="98"/>
      <c r="L51" s="95"/>
      <c r="M51" s="106"/>
      <c r="N51" s="313">
        <f>F51+H51+J51+L51</f>
        <v>0</v>
      </c>
      <c r="O51" s="98"/>
      <c r="P51" s="319"/>
    </row>
    <row r="52" spans="1:16" ht="15" customHeight="1">
      <c r="A52" s="38" t="s">
        <v>452</v>
      </c>
      <c r="B52" s="225" t="s">
        <v>280</v>
      </c>
      <c r="C52" s="226" t="s">
        <v>155</v>
      </c>
      <c r="D52" s="227" t="s">
        <v>165</v>
      </c>
      <c r="E52" s="9"/>
      <c r="F52" s="310">
        <f>F50+F51</f>
        <v>1.4999999999999999E-2</v>
      </c>
      <c r="G52" s="37"/>
      <c r="H52" s="311">
        <f>H50+H51</f>
        <v>4.2999999999999997E-2</v>
      </c>
      <c r="I52" s="37"/>
      <c r="J52" s="311">
        <f>J50+J51</f>
        <v>4.8000000000000001E-2</v>
      </c>
      <c r="K52" s="37"/>
      <c r="L52" s="311">
        <f>L50+L51</f>
        <v>4.2999999999999997E-2</v>
      </c>
      <c r="M52" s="98"/>
      <c r="N52" s="54">
        <f>F52+H52+J52+L52</f>
        <v>0.14899999999999999</v>
      </c>
      <c r="O52" s="37"/>
      <c r="P52" s="319"/>
    </row>
    <row r="53" spans="1:16" ht="15" customHeight="1">
      <c r="A53" s="77"/>
      <c r="B53" s="77"/>
      <c r="C53" s="42"/>
      <c r="D53" s="77"/>
      <c r="F53" s="84"/>
      <c r="G53" s="44"/>
      <c r="H53" s="84"/>
      <c r="I53" s="44"/>
      <c r="J53" s="84"/>
      <c r="K53" s="44"/>
      <c r="L53" s="84"/>
      <c r="M53" s="44"/>
      <c r="N53" s="44"/>
      <c r="O53" s="44"/>
    </row>
    <row r="54" spans="1:16" ht="20.9" customHeight="1">
      <c r="A54" s="85"/>
      <c r="B54" s="19" t="s">
        <v>381</v>
      </c>
      <c r="C54" s="259" t="s">
        <v>55</v>
      </c>
      <c r="D54" s="260"/>
      <c r="E54" s="76"/>
      <c r="G54" s="142"/>
      <c r="I54" s="142"/>
      <c r="K54" s="142"/>
      <c r="M54" s="142"/>
      <c r="O54" s="142"/>
    </row>
    <row r="55" spans="1:16" ht="14.15" customHeight="1">
      <c r="A55" s="215" t="s">
        <v>453</v>
      </c>
      <c r="B55" s="216" t="s">
        <v>383</v>
      </c>
      <c r="C55" s="217" t="s">
        <v>107</v>
      </c>
      <c r="D55" s="218" t="s">
        <v>47</v>
      </c>
      <c r="E55" s="9"/>
      <c r="F55" s="282">
        <v>539</v>
      </c>
      <c r="G55" s="98" t="s">
        <v>389</v>
      </c>
      <c r="H55" s="283">
        <v>853</v>
      </c>
      <c r="I55" s="98" t="s">
        <v>389</v>
      </c>
      <c r="J55" s="283">
        <v>497</v>
      </c>
      <c r="K55" s="98" t="s">
        <v>389</v>
      </c>
      <c r="L55" s="283">
        <v>493</v>
      </c>
      <c r="M55" s="98" t="s">
        <v>389</v>
      </c>
      <c r="N55" s="274">
        <f>F55+H55+J55+L55</f>
        <v>2382</v>
      </c>
      <c r="O55" s="98" t="s">
        <v>389</v>
      </c>
      <c r="P55" s="319"/>
    </row>
    <row r="56" spans="1:16" ht="14.15" customHeight="1">
      <c r="A56" s="220" t="s">
        <v>454</v>
      </c>
      <c r="B56" s="221" t="s">
        <v>455</v>
      </c>
      <c r="C56" s="222" t="s">
        <v>386</v>
      </c>
      <c r="D56" s="223" t="s">
        <v>47</v>
      </c>
      <c r="E56" s="9"/>
      <c r="F56" s="273">
        <v>2114346</v>
      </c>
      <c r="G56" s="37" t="s">
        <v>168</v>
      </c>
      <c r="H56" s="59">
        <v>4289905</v>
      </c>
      <c r="I56" s="37" t="s">
        <v>168</v>
      </c>
      <c r="J56" s="59">
        <v>3665271</v>
      </c>
      <c r="K56" s="37" t="s">
        <v>168</v>
      </c>
      <c r="L56" s="59">
        <v>6368704</v>
      </c>
      <c r="M56" s="37" t="s">
        <v>168</v>
      </c>
      <c r="N56" s="58">
        <f>F56+H56+J56+L56</f>
        <v>16438226</v>
      </c>
      <c r="O56" s="37" t="s">
        <v>168</v>
      </c>
      <c r="P56" s="319"/>
    </row>
    <row r="57" spans="1:16" ht="14.15" customHeight="1">
      <c r="A57" s="220" t="s">
        <v>456</v>
      </c>
      <c r="B57" s="221" t="s">
        <v>457</v>
      </c>
      <c r="C57" s="222" t="s">
        <v>113</v>
      </c>
      <c r="D57" s="223" t="s">
        <v>47</v>
      </c>
      <c r="E57" s="9"/>
      <c r="F57" s="273">
        <v>12579</v>
      </c>
      <c r="G57" s="37" t="s">
        <v>389</v>
      </c>
      <c r="H57" s="59">
        <v>30064</v>
      </c>
      <c r="I57" s="37" t="s">
        <v>389</v>
      </c>
      <c r="J57" s="59">
        <v>19073</v>
      </c>
      <c r="K57" s="37" t="s">
        <v>389</v>
      </c>
      <c r="L57" s="59">
        <v>41969</v>
      </c>
      <c r="M57" s="37" t="s">
        <v>389</v>
      </c>
      <c r="N57" s="58">
        <f>F57+H57+J57+L57</f>
        <v>103685</v>
      </c>
      <c r="O57" s="37" t="s">
        <v>389</v>
      </c>
      <c r="P57" s="319"/>
    </row>
    <row r="58" spans="1:16" ht="14.15" customHeight="1">
      <c r="A58" s="220" t="s">
        <v>458</v>
      </c>
      <c r="B58" s="221" t="s">
        <v>391</v>
      </c>
      <c r="C58" s="222" t="s">
        <v>459</v>
      </c>
      <c r="D58" s="223" t="s">
        <v>26</v>
      </c>
      <c r="E58" s="9"/>
      <c r="F58" s="271">
        <v>63.195</v>
      </c>
      <c r="G58" s="37" t="s">
        <v>460</v>
      </c>
      <c r="H58" s="53">
        <v>38.936999999999998</v>
      </c>
      <c r="I58" s="37" t="s">
        <v>460</v>
      </c>
      <c r="J58" s="53">
        <v>22.154</v>
      </c>
      <c r="K58" s="37" t="s">
        <v>460</v>
      </c>
      <c r="L58" s="53">
        <v>34.545000000000002</v>
      </c>
      <c r="M58" s="37" t="s">
        <v>460</v>
      </c>
      <c r="N58" s="53">
        <v>31.16</v>
      </c>
      <c r="O58" s="37" t="s">
        <v>460</v>
      </c>
      <c r="P58" s="319"/>
    </row>
    <row r="59" spans="1:16" ht="15.75" customHeight="1">
      <c r="A59" s="220" t="s">
        <v>461</v>
      </c>
      <c r="B59" s="221" t="s">
        <v>462</v>
      </c>
      <c r="C59" s="222" t="s">
        <v>107</v>
      </c>
      <c r="D59" s="223" t="s">
        <v>47</v>
      </c>
      <c r="E59" s="9"/>
      <c r="F59" s="273">
        <v>316</v>
      </c>
      <c r="G59" s="37" t="s">
        <v>389</v>
      </c>
      <c r="H59" s="59">
        <v>475</v>
      </c>
      <c r="I59" s="37" t="s">
        <v>389</v>
      </c>
      <c r="J59" s="59">
        <v>266</v>
      </c>
      <c r="K59" s="37" t="s">
        <v>389</v>
      </c>
      <c r="L59" s="59">
        <v>288</v>
      </c>
      <c r="M59" s="37" t="s">
        <v>389</v>
      </c>
      <c r="N59" s="58">
        <f t="shared" ref="N59:N64" si="3">F59+H59+J59+L59</f>
        <v>1345</v>
      </c>
      <c r="O59" s="37" t="s">
        <v>389</v>
      </c>
      <c r="P59" s="319"/>
    </row>
    <row r="60" spans="1:16" ht="14.15" customHeight="1">
      <c r="A60" s="220" t="s">
        <v>463</v>
      </c>
      <c r="B60" s="221" t="s">
        <v>464</v>
      </c>
      <c r="C60" s="222" t="s">
        <v>386</v>
      </c>
      <c r="D60" s="223" t="s">
        <v>47</v>
      </c>
      <c r="E60" s="9"/>
      <c r="F60" s="273">
        <v>1485210</v>
      </c>
      <c r="G60" s="37" t="s">
        <v>168</v>
      </c>
      <c r="H60" s="59">
        <v>3129065</v>
      </c>
      <c r="I60" s="37" t="s">
        <v>168</v>
      </c>
      <c r="J60" s="59">
        <v>2691410</v>
      </c>
      <c r="K60" s="37" t="s">
        <v>168</v>
      </c>
      <c r="L60" s="59">
        <v>4526756</v>
      </c>
      <c r="M60" s="37" t="s">
        <v>168</v>
      </c>
      <c r="N60" s="58">
        <f t="shared" si="3"/>
        <v>11832441</v>
      </c>
      <c r="O60" s="37" t="s">
        <v>168</v>
      </c>
      <c r="P60" s="319"/>
    </row>
    <row r="61" spans="1:16" ht="14.15" customHeight="1">
      <c r="A61" s="220" t="s">
        <v>465</v>
      </c>
      <c r="B61" s="221" t="s">
        <v>466</v>
      </c>
      <c r="C61" s="222" t="s">
        <v>107</v>
      </c>
      <c r="D61" s="223" t="s">
        <v>47</v>
      </c>
      <c r="E61" s="9"/>
      <c r="F61" s="273">
        <v>15</v>
      </c>
      <c r="G61" s="37" t="s">
        <v>389</v>
      </c>
      <c r="H61" s="59">
        <v>15</v>
      </c>
      <c r="I61" s="37" t="s">
        <v>389</v>
      </c>
      <c r="J61" s="59">
        <v>5</v>
      </c>
      <c r="K61" s="37" t="s">
        <v>389</v>
      </c>
      <c r="L61" s="59">
        <v>10</v>
      </c>
      <c r="M61" s="37" t="s">
        <v>389</v>
      </c>
      <c r="N61" s="58">
        <f t="shared" si="3"/>
        <v>45</v>
      </c>
      <c r="O61" s="37" t="s">
        <v>389</v>
      </c>
      <c r="P61" s="319"/>
    </row>
    <row r="62" spans="1:16" ht="14.15" customHeight="1">
      <c r="A62" s="220" t="s">
        <v>467</v>
      </c>
      <c r="B62" s="221" t="s">
        <v>468</v>
      </c>
      <c r="C62" s="222" t="s">
        <v>386</v>
      </c>
      <c r="D62" s="223" t="s">
        <v>47</v>
      </c>
      <c r="E62" s="9"/>
      <c r="F62" s="273">
        <v>107786</v>
      </c>
      <c r="G62" s="37" t="s">
        <v>168</v>
      </c>
      <c r="H62" s="59">
        <v>180777</v>
      </c>
      <c r="I62" s="37" t="s">
        <v>168</v>
      </c>
      <c r="J62" s="59">
        <v>27632</v>
      </c>
      <c r="K62" s="37" t="s">
        <v>168</v>
      </c>
      <c r="L62" s="59">
        <v>375698</v>
      </c>
      <c r="M62" s="37" t="s">
        <v>168</v>
      </c>
      <c r="N62" s="58">
        <f t="shared" si="3"/>
        <v>691893</v>
      </c>
      <c r="O62" s="37" t="s">
        <v>168</v>
      </c>
      <c r="P62" s="319"/>
    </row>
    <row r="63" spans="1:16" ht="16.75" customHeight="1">
      <c r="A63" s="220" t="s">
        <v>469</v>
      </c>
      <c r="B63" s="221" t="s">
        <v>470</v>
      </c>
      <c r="C63" s="222" t="s">
        <v>107</v>
      </c>
      <c r="D63" s="223" t="s">
        <v>47</v>
      </c>
      <c r="E63" s="9"/>
      <c r="F63" s="273">
        <v>440</v>
      </c>
      <c r="G63" s="37" t="s">
        <v>389</v>
      </c>
      <c r="H63" s="59">
        <v>844</v>
      </c>
      <c r="I63" s="37" t="s">
        <v>389</v>
      </c>
      <c r="J63" s="59">
        <v>1024</v>
      </c>
      <c r="K63" s="37" t="s">
        <v>389</v>
      </c>
      <c r="L63" s="59">
        <v>1007</v>
      </c>
      <c r="M63" s="314" t="s">
        <v>389</v>
      </c>
      <c r="N63" s="315">
        <f t="shared" si="3"/>
        <v>3315</v>
      </c>
      <c r="O63" s="96" t="s">
        <v>389</v>
      </c>
      <c r="P63" s="320"/>
    </row>
    <row r="64" spans="1:16" ht="15" customHeight="1">
      <c r="A64" s="224" t="s">
        <v>471</v>
      </c>
      <c r="B64" s="225" t="s">
        <v>125</v>
      </c>
      <c r="C64" s="226" t="s">
        <v>107</v>
      </c>
      <c r="D64" s="227" t="s">
        <v>47</v>
      </c>
      <c r="E64" s="9"/>
      <c r="F64" s="280">
        <v>279</v>
      </c>
      <c r="G64" s="106" t="s">
        <v>389</v>
      </c>
      <c r="H64" s="281">
        <v>328</v>
      </c>
      <c r="I64" s="106" t="s">
        <v>389</v>
      </c>
      <c r="J64" s="281">
        <v>436</v>
      </c>
      <c r="K64" s="106" t="s">
        <v>389</v>
      </c>
      <c r="L64" s="281">
        <v>567</v>
      </c>
      <c r="M64" s="175" t="s">
        <v>389</v>
      </c>
      <c r="N64" s="316">
        <f t="shared" si="3"/>
        <v>1610</v>
      </c>
      <c r="O64" s="104" t="s">
        <v>389</v>
      </c>
      <c r="P64" s="320"/>
    </row>
    <row r="65" spans="1:16" ht="15" customHeight="1">
      <c r="A65" s="77"/>
      <c r="B65" s="77"/>
      <c r="C65" s="42"/>
      <c r="D65" s="77"/>
      <c r="F65" s="84"/>
      <c r="G65" s="84"/>
      <c r="H65" s="84"/>
      <c r="I65" s="84"/>
      <c r="J65" s="84"/>
      <c r="K65" s="84"/>
      <c r="L65" s="84"/>
      <c r="M65" s="84"/>
      <c r="N65" s="84"/>
      <c r="O65" s="84"/>
    </row>
    <row r="66" spans="1:16" ht="20.9" customHeight="1">
      <c r="A66" s="85"/>
      <c r="B66" s="19" t="s">
        <v>472</v>
      </c>
      <c r="C66" s="259" t="s">
        <v>55</v>
      </c>
      <c r="D66" s="260"/>
      <c r="E66" s="76"/>
      <c r="G66" s="142"/>
      <c r="I66" s="142"/>
      <c r="K66" s="142"/>
      <c r="M66" s="142"/>
      <c r="O66" s="142"/>
    </row>
    <row r="67" spans="1:16" ht="14.15" customHeight="1">
      <c r="A67" s="215" t="s">
        <v>473</v>
      </c>
      <c r="B67" s="216" t="s">
        <v>474</v>
      </c>
      <c r="C67" s="217" t="s">
        <v>107</v>
      </c>
      <c r="D67" s="218" t="s">
        <v>47</v>
      </c>
      <c r="E67" s="9"/>
      <c r="F67" s="282">
        <v>562</v>
      </c>
      <c r="G67" s="98" t="s">
        <v>162</v>
      </c>
      <c r="H67" s="283">
        <v>589</v>
      </c>
      <c r="I67" s="98" t="s">
        <v>162</v>
      </c>
      <c r="J67" s="283">
        <v>481</v>
      </c>
      <c r="K67" s="98" t="s">
        <v>162</v>
      </c>
      <c r="L67" s="283">
        <v>209</v>
      </c>
      <c r="M67" s="98" t="s">
        <v>162</v>
      </c>
      <c r="N67" s="274">
        <f>F67+H67+J67+L67</f>
        <v>1841</v>
      </c>
      <c r="O67" s="98" t="s">
        <v>162</v>
      </c>
      <c r="P67" s="319"/>
    </row>
    <row r="68" spans="1:16" ht="15" customHeight="1">
      <c r="A68" s="38" t="s">
        <v>475</v>
      </c>
      <c r="B68" s="39" t="s">
        <v>476</v>
      </c>
      <c r="C68" s="226" t="s">
        <v>477</v>
      </c>
      <c r="D68" s="227" t="s">
        <v>47</v>
      </c>
      <c r="E68" s="9"/>
      <c r="F68" s="280">
        <v>19591</v>
      </c>
      <c r="G68" s="106" t="s">
        <v>52</v>
      </c>
      <c r="H68" s="281">
        <v>66392</v>
      </c>
      <c r="I68" s="106" t="s">
        <v>52</v>
      </c>
      <c r="J68" s="281">
        <v>46938</v>
      </c>
      <c r="K68" s="106" t="s">
        <v>52</v>
      </c>
      <c r="L68" s="281">
        <v>106453</v>
      </c>
      <c r="M68" s="106" t="s">
        <v>52</v>
      </c>
      <c r="N68" s="60">
        <f>F68+H68+J68+L68</f>
        <v>239374</v>
      </c>
      <c r="O68" s="106" t="s">
        <v>52</v>
      </c>
      <c r="P68" s="319"/>
    </row>
    <row r="69" spans="1:16" ht="15" customHeight="1">
      <c r="A69" s="294"/>
      <c r="B69" s="295"/>
      <c r="C69" s="294"/>
      <c r="D69" s="294"/>
      <c r="F69" s="84"/>
      <c r="G69" s="84"/>
      <c r="H69" s="84"/>
      <c r="I69" s="84"/>
      <c r="J69" s="84"/>
      <c r="K69" s="84"/>
      <c r="L69" s="84"/>
      <c r="M69" s="84"/>
      <c r="N69" s="84"/>
      <c r="O69" s="84"/>
    </row>
    <row r="70" spans="1:16" ht="20.9" customHeight="1">
      <c r="A70" s="85"/>
      <c r="B70" s="19" t="s">
        <v>478</v>
      </c>
      <c r="C70" s="259" t="s">
        <v>55</v>
      </c>
      <c r="D70" s="260"/>
      <c r="E70" s="76"/>
      <c r="G70" s="142"/>
      <c r="I70" s="142"/>
      <c r="K70" s="142"/>
      <c r="M70" s="142"/>
      <c r="O70" s="142"/>
    </row>
    <row r="71" spans="1:16" ht="14.15" customHeight="1">
      <c r="A71" s="22" t="s">
        <v>479</v>
      </c>
      <c r="B71" s="23" t="s">
        <v>272</v>
      </c>
      <c r="C71" s="48" t="s">
        <v>155</v>
      </c>
      <c r="D71" s="24" t="s">
        <v>47</v>
      </c>
      <c r="E71" s="9"/>
      <c r="F71" s="276">
        <v>3.2519999999999998</v>
      </c>
      <c r="G71" s="98" t="s">
        <v>162</v>
      </c>
      <c r="H71" s="277">
        <v>6.7770000000000001</v>
      </c>
      <c r="I71" s="98" t="s">
        <v>162</v>
      </c>
      <c r="J71" s="277">
        <v>8.85</v>
      </c>
      <c r="K71" s="98" t="s">
        <v>162</v>
      </c>
      <c r="L71" s="277">
        <v>8.7959999999999994</v>
      </c>
      <c r="M71" s="98" t="s">
        <v>162</v>
      </c>
      <c r="N71" s="54">
        <f>F71+H71+J71+L71</f>
        <v>27.674999999999997</v>
      </c>
      <c r="O71" s="112" t="s">
        <v>162</v>
      </c>
      <c r="P71" s="320"/>
    </row>
    <row r="72" spans="1:16" ht="14.15" customHeight="1">
      <c r="A72" s="29" t="s">
        <v>480</v>
      </c>
      <c r="B72" s="309" t="s">
        <v>274</v>
      </c>
      <c r="C72" s="50" t="s">
        <v>155</v>
      </c>
      <c r="D72" s="223" t="s">
        <v>47</v>
      </c>
      <c r="E72" s="9"/>
      <c r="F72" s="271">
        <v>1.288</v>
      </c>
      <c r="G72" s="37" t="s">
        <v>162</v>
      </c>
      <c r="H72" s="53">
        <v>2.6059999999999999</v>
      </c>
      <c r="I72" s="37" t="s">
        <v>162</v>
      </c>
      <c r="J72" s="53">
        <v>2.7629999999999999</v>
      </c>
      <c r="K72" s="37" t="s">
        <v>162</v>
      </c>
      <c r="L72" s="53">
        <v>1.885</v>
      </c>
      <c r="M72" s="37" t="s">
        <v>162</v>
      </c>
      <c r="N72" s="36">
        <f>F72+H72+J72+L72</f>
        <v>8.5419999999999998</v>
      </c>
      <c r="O72" s="96" t="s">
        <v>162</v>
      </c>
      <c r="P72" s="320"/>
    </row>
    <row r="73" spans="1:16" ht="14.15" customHeight="1">
      <c r="A73" s="29" t="s">
        <v>481</v>
      </c>
      <c r="B73" s="309" t="s">
        <v>276</v>
      </c>
      <c r="C73" s="50" t="s">
        <v>155</v>
      </c>
      <c r="D73" s="223" t="s">
        <v>47</v>
      </c>
      <c r="E73" s="9"/>
      <c r="F73" s="271">
        <v>12.996</v>
      </c>
      <c r="G73" s="37" t="s">
        <v>162</v>
      </c>
      <c r="H73" s="53">
        <v>24.518000000000001</v>
      </c>
      <c r="I73" s="37" t="s">
        <v>162</v>
      </c>
      <c r="J73" s="53">
        <v>24.016999999999999</v>
      </c>
      <c r="K73" s="37" t="s">
        <v>162</v>
      </c>
      <c r="L73" s="53">
        <v>20.67</v>
      </c>
      <c r="M73" s="37" t="s">
        <v>162</v>
      </c>
      <c r="N73" s="36">
        <f>F73+H73+J73+L73</f>
        <v>82.201000000000008</v>
      </c>
      <c r="O73" s="96" t="s">
        <v>162</v>
      </c>
      <c r="P73" s="320"/>
    </row>
    <row r="74" spans="1:16" ht="14.15" customHeight="1">
      <c r="A74" s="29" t="s">
        <v>482</v>
      </c>
      <c r="B74" s="309" t="s">
        <v>278</v>
      </c>
      <c r="C74" s="50" t="s">
        <v>155</v>
      </c>
      <c r="D74" s="223" t="s">
        <v>47</v>
      </c>
      <c r="E74" s="9"/>
      <c r="F74" s="271">
        <v>2.306</v>
      </c>
      <c r="G74" s="37" t="s">
        <v>162</v>
      </c>
      <c r="H74" s="53">
        <v>4.1980000000000004</v>
      </c>
      <c r="I74" s="37" t="s">
        <v>162</v>
      </c>
      <c r="J74" s="53">
        <v>4.077</v>
      </c>
      <c r="K74" s="37" t="s">
        <v>162</v>
      </c>
      <c r="L74" s="53">
        <v>4.3280000000000003</v>
      </c>
      <c r="M74" s="37" t="s">
        <v>162</v>
      </c>
      <c r="N74" s="36">
        <f>F74+H74+J74+L74</f>
        <v>14.908999999999999</v>
      </c>
      <c r="O74" s="96" t="s">
        <v>162</v>
      </c>
      <c r="P74" s="320"/>
    </row>
    <row r="75" spans="1:16" ht="15" customHeight="1">
      <c r="A75" s="38" t="s">
        <v>483</v>
      </c>
      <c r="B75" s="225" t="s">
        <v>280</v>
      </c>
      <c r="C75" s="226" t="s">
        <v>155</v>
      </c>
      <c r="D75" s="227" t="s">
        <v>165</v>
      </c>
      <c r="E75" s="9"/>
      <c r="F75" s="310">
        <f>F73+F74</f>
        <v>15.302</v>
      </c>
      <c r="G75" s="37" t="s">
        <v>162</v>
      </c>
      <c r="H75" s="311">
        <f>H73+H74</f>
        <v>28.716000000000001</v>
      </c>
      <c r="I75" s="37" t="s">
        <v>162</v>
      </c>
      <c r="J75" s="311">
        <f>J73+J74</f>
        <v>28.094000000000001</v>
      </c>
      <c r="K75" s="37" t="s">
        <v>162</v>
      </c>
      <c r="L75" s="311">
        <f>L73+L74</f>
        <v>24.998000000000001</v>
      </c>
      <c r="M75" s="37" t="s">
        <v>162</v>
      </c>
      <c r="N75" s="311">
        <f>F75+H75+J75+L75</f>
        <v>97.11</v>
      </c>
      <c r="O75" s="104" t="s">
        <v>162</v>
      </c>
      <c r="P75" s="320"/>
    </row>
    <row r="76" spans="1:16" ht="14.15" customHeight="1">
      <c r="A76" s="84"/>
      <c r="B76" s="84"/>
      <c r="C76" s="84"/>
      <c r="D76" s="84"/>
      <c r="F76" s="84"/>
      <c r="G76" s="44"/>
      <c r="H76" s="84"/>
      <c r="I76" s="44"/>
      <c r="J76" s="84"/>
      <c r="K76" s="44"/>
      <c r="L76" s="84"/>
      <c r="M76" s="44"/>
      <c r="N76" s="84"/>
      <c r="O76" s="84"/>
    </row>
    <row r="77" spans="1:16" ht="15" customHeight="1">
      <c r="B77" s="142"/>
    </row>
    <row r="78" spans="1:16" ht="14.15" customHeight="1">
      <c r="A78" s="382"/>
      <c r="B78" s="405"/>
      <c r="C78" s="84"/>
      <c r="D78" s="140"/>
      <c r="E78" s="76"/>
    </row>
    <row r="79" spans="1:16" ht="14.15" customHeight="1">
      <c r="A79" s="393" t="s">
        <v>146</v>
      </c>
      <c r="B79" s="400"/>
      <c r="C79" s="71" t="s">
        <v>147</v>
      </c>
      <c r="E79" s="76"/>
    </row>
    <row r="80" spans="1:16" ht="14.15" customHeight="1">
      <c r="A80" s="383"/>
      <c r="B80" s="400"/>
      <c r="E80" s="76"/>
    </row>
    <row r="81" spans="1:5" ht="14.15" customHeight="1">
      <c r="A81" s="393" t="s">
        <v>148</v>
      </c>
      <c r="B81" s="400"/>
      <c r="E81" s="76"/>
    </row>
    <row r="82" spans="1:5" ht="14.15" customHeight="1">
      <c r="A82" s="383"/>
      <c r="B82" s="400"/>
      <c r="E82" s="76"/>
    </row>
    <row r="83" spans="1:5" ht="14.15" customHeight="1">
      <c r="A83" s="393" t="s">
        <v>331</v>
      </c>
      <c r="B83" s="400"/>
      <c r="C83" s="71" t="s">
        <v>147</v>
      </c>
      <c r="D83" s="381">
        <v>46188</v>
      </c>
      <c r="E83" s="76"/>
    </row>
    <row r="84" spans="1:5" ht="15" customHeight="1">
      <c r="A84" s="92"/>
      <c r="B84" s="142"/>
      <c r="E84" s="76"/>
    </row>
    <row r="85" spans="1:5" ht="14.15" customHeight="1">
      <c r="A85" s="84"/>
      <c r="B85" s="128"/>
      <c r="C85" s="141"/>
      <c r="D85" s="141"/>
    </row>
    <row r="86" spans="1:5" ht="14.15" customHeight="1">
      <c r="B86" s="317"/>
    </row>
    <row r="87" spans="1:5" ht="14.15" customHeight="1">
      <c r="B87" s="70"/>
    </row>
    <row r="88" spans="1:5" ht="14.15" customHeight="1">
      <c r="B88" s="70"/>
    </row>
    <row r="89" spans="1:5" ht="14.15" customHeight="1">
      <c r="B89" s="70"/>
    </row>
    <row r="90" spans="1:5" ht="14.15" customHeight="1">
      <c r="B90" s="70"/>
    </row>
    <row r="91" spans="1:5" ht="14.15" customHeight="1">
      <c r="B91" s="70"/>
    </row>
    <row r="92" spans="1:5" ht="14.15" customHeight="1">
      <c r="B92" s="70"/>
    </row>
    <row r="93" spans="1:5" ht="14.15" customHeight="1">
      <c r="B93" s="70"/>
    </row>
    <row r="94" spans="1:5" ht="14.15" customHeight="1">
      <c r="B94" s="70"/>
    </row>
    <row r="95" spans="1:5" ht="14.15" customHeight="1">
      <c r="B95" s="70"/>
    </row>
    <row r="96" spans="1:5" ht="14.15" customHeight="1">
      <c r="B96" s="70"/>
    </row>
    <row r="97" spans="2:2" ht="14.15" customHeight="1">
      <c r="B97" s="70"/>
    </row>
    <row r="98" spans="2:2" ht="14.15" customHeight="1">
      <c r="B98" s="70"/>
    </row>
    <row r="99" spans="2:2" ht="14.15" customHeight="1">
      <c r="B99" s="70"/>
    </row>
    <row r="100" spans="2:2" ht="14.15" customHeight="1">
      <c r="B100" s="70"/>
    </row>
    <row r="101" spans="2:2" ht="14.15" customHeight="1">
      <c r="B101" s="70"/>
    </row>
    <row r="102" spans="2:2" ht="14.15" customHeight="1">
      <c r="B102" s="70"/>
    </row>
    <row r="103" spans="2:2" ht="14.15" customHeight="1">
      <c r="B103" s="70"/>
    </row>
    <row r="104" spans="2:2" ht="14.15" customHeight="1">
      <c r="B104" s="70"/>
    </row>
    <row r="105" spans="2:2" ht="14.15" customHeight="1">
      <c r="B105" s="70"/>
    </row>
    <row r="106" spans="2:2" ht="14.15" customHeight="1">
      <c r="B106" s="70"/>
    </row>
    <row r="107" spans="2:2" ht="14.15" customHeight="1">
      <c r="B107" s="70"/>
    </row>
    <row r="108" spans="2:2" ht="14.15" customHeight="1">
      <c r="B108" s="70"/>
    </row>
    <row r="109" spans="2:2" ht="14.15" customHeight="1">
      <c r="B109" s="70"/>
    </row>
    <row r="110" spans="2:2" ht="14.15" customHeight="1">
      <c r="B110" s="70"/>
    </row>
    <row r="111" spans="2:2" ht="14.15" customHeight="1">
      <c r="B111" s="70"/>
    </row>
    <row r="112" spans="2:2" ht="14.15" customHeight="1">
      <c r="B112" s="70"/>
    </row>
    <row r="113" spans="2:2" ht="14.15" customHeight="1">
      <c r="B113" s="70"/>
    </row>
    <row r="114" spans="2:2" ht="14.15" customHeight="1">
      <c r="B114" s="70"/>
    </row>
    <row r="115" spans="2:2" ht="14.15" customHeight="1">
      <c r="B115" s="70"/>
    </row>
    <row r="116" spans="2:2" ht="14.15" customHeight="1">
      <c r="B116" s="70"/>
    </row>
    <row r="117" spans="2:2" ht="14.15" customHeight="1">
      <c r="B117" s="70"/>
    </row>
    <row r="118" spans="2:2" ht="14.15" customHeight="1">
      <c r="B118" s="70"/>
    </row>
    <row r="119" spans="2:2" ht="14.15" customHeight="1">
      <c r="B119" s="70"/>
    </row>
    <row r="120" spans="2:2" ht="14.15" customHeight="1">
      <c r="B120" s="70"/>
    </row>
    <row r="121" spans="2:2" ht="14.15" customHeight="1">
      <c r="B121" s="70"/>
    </row>
    <row r="122" spans="2:2" ht="14.15" customHeight="1">
      <c r="B122" s="70"/>
    </row>
    <row r="123" spans="2:2" ht="14.15" customHeight="1">
      <c r="B123" s="70"/>
    </row>
    <row r="124" spans="2:2" ht="14.15" customHeight="1">
      <c r="B124" s="70"/>
    </row>
    <row r="125" spans="2:2" ht="14.15" customHeight="1">
      <c r="B125" s="70"/>
    </row>
    <row r="126" spans="2:2" ht="14.15" customHeight="1">
      <c r="B126" s="70"/>
    </row>
    <row r="127" spans="2:2" ht="14.15" customHeight="1">
      <c r="B127" s="70"/>
    </row>
    <row r="128" spans="2:2" ht="14.15" customHeight="1">
      <c r="B128" s="70"/>
    </row>
    <row r="129" spans="2:2" ht="14.15" customHeight="1">
      <c r="B129" s="70"/>
    </row>
    <row r="130" spans="2:2" ht="14.15" customHeight="1">
      <c r="B130" s="70"/>
    </row>
    <row r="131" spans="2:2" ht="14.15" customHeight="1">
      <c r="B131" s="70"/>
    </row>
    <row r="132" spans="2:2" ht="14.15" customHeight="1">
      <c r="B132" s="70"/>
    </row>
    <row r="133" spans="2:2" ht="14.15" customHeight="1">
      <c r="B133" s="70"/>
    </row>
    <row r="134" spans="2:2" ht="14.15" customHeight="1">
      <c r="B134" s="70"/>
    </row>
    <row r="135" spans="2:2" ht="14.15" customHeight="1">
      <c r="B135" s="70"/>
    </row>
    <row r="136" spans="2:2" ht="14.15" customHeight="1">
      <c r="B136" s="70"/>
    </row>
    <row r="137" spans="2:2" ht="14.15" customHeight="1">
      <c r="B137" s="70"/>
    </row>
    <row r="138" spans="2:2" ht="14.15" customHeight="1">
      <c r="B138" s="70"/>
    </row>
    <row r="139" spans="2:2" ht="14.15" customHeight="1">
      <c r="B139" s="70"/>
    </row>
    <row r="140" spans="2:2" ht="14.15" customHeight="1">
      <c r="B140" s="70"/>
    </row>
    <row r="141" spans="2:2" ht="14.15" customHeight="1">
      <c r="B141" s="70"/>
    </row>
    <row r="142" spans="2:2" ht="14.15" customHeight="1">
      <c r="B142" s="70"/>
    </row>
    <row r="143" spans="2:2" ht="14.15" customHeight="1">
      <c r="B143" s="70"/>
    </row>
    <row r="144" spans="2:2" ht="14.15" customHeight="1">
      <c r="B144" s="70"/>
    </row>
    <row r="145" spans="2:2" ht="14.15" customHeight="1">
      <c r="B145" s="70"/>
    </row>
    <row r="146" spans="2:2" ht="14.15" customHeight="1">
      <c r="B146" s="70"/>
    </row>
    <row r="147" spans="2:2" ht="14.15" customHeight="1">
      <c r="B147" s="70"/>
    </row>
    <row r="148" spans="2:2" ht="14.15" customHeight="1">
      <c r="B148" s="70"/>
    </row>
    <row r="149" spans="2:2" ht="14.15" customHeight="1">
      <c r="B149" s="70"/>
    </row>
    <row r="150" spans="2:2" ht="14.15" customHeight="1">
      <c r="B150" s="70"/>
    </row>
    <row r="151" spans="2:2" ht="14.15" customHeight="1">
      <c r="B151" s="70"/>
    </row>
    <row r="152" spans="2:2" ht="14.15" customHeight="1">
      <c r="B152" s="70"/>
    </row>
    <row r="153" spans="2:2" ht="14.15" customHeight="1">
      <c r="B153" s="70"/>
    </row>
    <row r="154" spans="2:2" ht="14.15" customHeight="1">
      <c r="B154" s="70"/>
    </row>
    <row r="155" spans="2:2" ht="14.15" customHeight="1">
      <c r="B155" s="70"/>
    </row>
    <row r="156" spans="2:2" ht="14.15" customHeight="1">
      <c r="B156" s="70"/>
    </row>
    <row r="157" spans="2:2" ht="14.15" customHeight="1">
      <c r="B157" s="70"/>
    </row>
    <row r="158" spans="2:2" ht="14.15" customHeight="1">
      <c r="B158" s="70"/>
    </row>
    <row r="159" spans="2:2" ht="14.15" customHeight="1">
      <c r="B159" s="70"/>
    </row>
    <row r="160" spans="2:2" ht="14.15" customHeight="1">
      <c r="B160" s="70"/>
    </row>
    <row r="161" spans="2:2" ht="14.15" customHeight="1">
      <c r="B161" s="70"/>
    </row>
    <row r="162" spans="2:2" ht="14.15" customHeight="1">
      <c r="B162" s="70"/>
    </row>
    <row r="163" spans="2:2" ht="14.15" customHeight="1">
      <c r="B163" s="70"/>
    </row>
    <row r="164" spans="2:2" ht="14.15" customHeight="1">
      <c r="B164" s="70"/>
    </row>
    <row r="165" spans="2:2" ht="14.15" customHeight="1">
      <c r="B165" s="70"/>
    </row>
    <row r="166" spans="2:2" ht="14.15" customHeight="1">
      <c r="B166" s="70"/>
    </row>
    <row r="167" spans="2:2" ht="14.15" customHeight="1">
      <c r="B167" s="70"/>
    </row>
    <row r="168" spans="2:2" ht="14.15" customHeight="1">
      <c r="B168" s="70"/>
    </row>
    <row r="169" spans="2:2" ht="14.15" customHeight="1">
      <c r="B169" s="70"/>
    </row>
    <row r="170" spans="2:2" ht="14.15" customHeight="1">
      <c r="B170" s="70"/>
    </row>
    <row r="171" spans="2:2" ht="14.15" customHeight="1">
      <c r="B171" s="70"/>
    </row>
    <row r="172" spans="2:2" ht="14.15" customHeight="1">
      <c r="B172" s="70"/>
    </row>
    <row r="173" spans="2:2" ht="14.15" customHeight="1">
      <c r="B173" s="70"/>
    </row>
    <row r="174" spans="2:2" ht="14.15" customHeight="1">
      <c r="B174" s="70"/>
    </row>
    <row r="175" spans="2:2" ht="14.15" customHeight="1">
      <c r="B175" s="70"/>
    </row>
    <row r="176" spans="2:2" ht="14.15" customHeight="1">
      <c r="B176" s="70"/>
    </row>
    <row r="177" spans="2:2" ht="14.15" customHeight="1">
      <c r="B177" s="70"/>
    </row>
    <row r="178" spans="2:2" ht="14.15" customHeight="1">
      <c r="B178" s="70"/>
    </row>
    <row r="179" spans="2:2" ht="14.15" customHeight="1">
      <c r="B179" s="70"/>
    </row>
    <row r="180" spans="2:2" ht="14.15" customHeight="1">
      <c r="B180" s="70"/>
    </row>
    <row r="181" spans="2:2" ht="14.15" customHeight="1">
      <c r="B181" s="70"/>
    </row>
    <row r="182" spans="2:2" ht="14.15" customHeight="1">
      <c r="B182" s="70"/>
    </row>
    <row r="183" spans="2:2" ht="14.15" customHeight="1">
      <c r="B183" s="70"/>
    </row>
    <row r="184" spans="2:2" ht="14.15" customHeight="1">
      <c r="B184" s="70"/>
    </row>
    <row r="185" spans="2:2" ht="14.15" customHeight="1">
      <c r="B185" s="70"/>
    </row>
    <row r="186" spans="2:2" ht="14.15" customHeight="1">
      <c r="B186" s="70"/>
    </row>
    <row r="187" spans="2:2" ht="14.15" customHeight="1">
      <c r="B187" s="70"/>
    </row>
    <row r="188" spans="2:2" ht="14.15" customHeight="1">
      <c r="B188" s="70"/>
    </row>
    <row r="189" spans="2:2" ht="14.15" customHeight="1">
      <c r="B189" s="70"/>
    </row>
    <row r="190" spans="2:2" ht="14.15" customHeight="1">
      <c r="B190" s="70"/>
    </row>
    <row r="191" spans="2:2" ht="14.15" customHeight="1">
      <c r="B191" s="70"/>
    </row>
    <row r="192" spans="2:2" ht="14.15" customHeight="1">
      <c r="B192" s="70"/>
    </row>
    <row r="193" spans="2:2" ht="14.15" customHeight="1">
      <c r="B193" s="70"/>
    </row>
    <row r="194" spans="2:2" ht="14.15" customHeight="1">
      <c r="B194" s="70"/>
    </row>
    <row r="195" spans="2:2" ht="14.15" customHeight="1">
      <c r="B195" s="70"/>
    </row>
    <row r="196" spans="2:2" ht="14.15" customHeight="1">
      <c r="B196" s="70"/>
    </row>
    <row r="197" spans="2:2" ht="14.15" customHeight="1">
      <c r="B197" s="70"/>
    </row>
    <row r="198" spans="2:2" ht="14.15" customHeight="1">
      <c r="B198" s="70"/>
    </row>
    <row r="199" spans="2:2" ht="14.15" customHeight="1">
      <c r="B199" s="70"/>
    </row>
    <row r="200" spans="2:2" ht="14.15" customHeight="1">
      <c r="B200" s="70"/>
    </row>
    <row r="201" spans="2:2" ht="14.15" customHeight="1">
      <c r="B201" s="70"/>
    </row>
    <row r="202" spans="2:2" ht="14.15" customHeight="1">
      <c r="B202" s="70"/>
    </row>
    <row r="203" spans="2:2" ht="14.15" customHeight="1">
      <c r="B203" s="70"/>
    </row>
    <row r="204" spans="2:2" ht="14.15" customHeight="1">
      <c r="B204" s="70"/>
    </row>
    <row r="205" spans="2:2" ht="14.15" customHeight="1">
      <c r="B205" s="70"/>
    </row>
    <row r="206" spans="2:2" ht="14.15" customHeight="1">
      <c r="B206" s="70"/>
    </row>
    <row r="207" spans="2:2" ht="14.15" customHeight="1">
      <c r="B207" s="70"/>
    </row>
    <row r="208" spans="2:2" ht="14.15" customHeight="1">
      <c r="B208" s="70"/>
    </row>
    <row r="209" spans="2:2" ht="14.15" customHeight="1">
      <c r="B209" s="70"/>
    </row>
    <row r="210" spans="2:2" ht="14.15" customHeight="1">
      <c r="B210" s="70"/>
    </row>
    <row r="211" spans="2:2" ht="14.15" customHeight="1">
      <c r="B211" s="70"/>
    </row>
    <row r="212" spans="2:2" ht="14.15" customHeight="1">
      <c r="B212" s="70"/>
    </row>
    <row r="213" spans="2:2" ht="14.15" customHeight="1">
      <c r="B213" s="70"/>
    </row>
    <row r="214" spans="2:2" ht="14.15" customHeight="1">
      <c r="B214" s="70"/>
    </row>
    <row r="215" spans="2:2" ht="14.15" customHeight="1">
      <c r="B215" s="70"/>
    </row>
    <row r="216" spans="2:2" ht="14.15" customHeight="1">
      <c r="B216" s="70"/>
    </row>
    <row r="217" spans="2:2" ht="14.15" customHeight="1">
      <c r="B217" s="70"/>
    </row>
    <row r="218" spans="2:2" ht="14.15" customHeight="1">
      <c r="B218" s="70"/>
    </row>
    <row r="219" spans="2:2" ht="14.15" customHeight="1">
      <c r="B219" s="70"/>
    </row>
    <row r="220" spans="2:2" ht="14.15" customHeight="1">
      <c r="B220" s="70"/>
    </row>
    <row r="221" spans="2:2" ht="14.15" customHeight="1">
      <c r="B221" s="70"/>
    </row>
    <row r="222" spans="2:2" ht="14.15" customHeight="1">
      <c r="B222" s="70"/>
    </row>
    <row r="223" spans="2:2" ht="14.15" customHeight="1">
      <c r="B223" s="70"/>
    </row>
    <row r="224" spans="2:2" ht="14.15" customHeight="1">
      <c r="B224" s="70"/>
    </row>
    <row r="225" spans="2:2" ht="14.15" customHeight="1">
      <c r="B225" s="70"/>
    </row>
    <row r="226" spans="2:2" ht="14.15" customHeight="1">
      <c r="B226" s="70"/>
    </row>
    <row r="227" spans="2:2" ht="14.15" customHeight="1">
      <c r="B227" s="70"/>
    </row>
    <row r="228" spans="2:2" ht="14.15" customHeight="1">
      <c r="B228" s="70"/>
    </row>
    <row r="229" spans="2:2" ht="14.15" customHeight="1">
      <c r="B229" s="70"/>
    </row>
    <row r="230" spans="2:2" ht="14.15" customHeight="1">
      <c r="B230" s="70"/>
    </row>
    <row r="231" spans="2:2" ht="14.15" customHeight="1">
      <c r="B231" s="70"/>
    </row>
    <row r="232" spans="2:2" ht="14.15" customHeight="1">
      <c r="B232" s="70"/>
    </row>
    <row r="233" spans="2:2" ht="14.15" customHeight="1">
      <c r="B233" s="70"/>
    </row>
    <row r="234" spans="2:2" ht="14.15" customHeight="1">
      <c r="B234" s="70"/>
    </row>
    <row r="235" spans="2:2" ht="14.15" customHeight="1">
      <c r="B235" s="70"/>
    </row>
    <row r="236" spans="2:2" ht="14.15" customHeight="1">
      <c r="B236" s="70"/>
    </row>
    <row r="237" spans="2:2" ht="14.15" customHeight="1">
      <c r="B237" s="70"/>
    </row>
  </sheetData>
  <mergeCells count="15">
    <mergeCell ref="N9:O9"/>
    <mergeCell ref="N11:O11"/>
    <mergeCell ref="L15:M15"/>
    <mergeCell ref="J15:K15"/>
    <mergeCell ref="H15:I15"/>
    <mergeCell ref="J9:K9"/>
    <mergeCell ref="F10:M10"/>
    <mergeCell ref="J11:K11"/>
    <mergeCell ref="L11:M11"/>
    <mergeCell ref="L9:M9"/>
    <mergeCell ref="F15:G15"/>
    <mergeCell ref="H11:I11"/>
    <mergeCell ref="H9:I9"/>
    <mergeCell ref="F9:G9"/>
    <mergeCell ref="F11:G11"/>
  </mergeCells>
  <dataValidations count="1">
    <dataValidation type="list" allowBlank="1" sqref="I75 G75 G48:G49 G51:G52 G37 I37 I48:I49 I51:I52 K75 O48:O52 M48:M49 M51:M52 G16:G22 I16:I22 K16:K22 M16:M22 O16:O22 G25:G30 I25:I30 K25:K30 M25:M30 O25:O30 G40:G45 I40:I45 K40:K45 M40:M45 O40:O45 G55:G64 I55:I64 K55:K64 M55:M64 O55:O64 G67:G68 I67:I68 K67:K68 M67:M68 O67:O68 O71:O75 K37 M37 K48:K49 K51:K52 M75 O33:O37" xr:uid="{00000000-0002-0000-04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D252"/>
  <sheetViews>
    <sheetView zoomScaleNormal="100" workbookViewId="0">
      <selection sqref="A1:XFD1048576"/>
    </sheetView>
  </sheetViews>
  <sheetFormatPr defaultColWidth="13.7265625" defaultRowHeight="12.5"/>
  <cols>
    <col min="1" max="1" width="8.81640625" customWidth="1"/>
    <col min="2" max="2" width="56" customWidth="1"/>
    <col min="3" max="3" width="11.81640625" customWidth="1"/>
    <col min="4" max="4" width="11" customWidth="1"/>
    <col min="5" max="5" width="5.1796875" customWidth="1"/>
    <col min="6" max="6" width="15.26953125" customWidth="1"/>
    <col min="7" max="7" width="6.7265625" customWidth="1"/>
    <col min="8" max="8" width="13.26953125" customWidth="1"/>
    <col min="9" max="9" width="6.7265625" customWidth="1"/>
    <col min="10" max="10" width="13.26953125" customWidth="1"/>
    <col min="11" max="11" width="7.453125" customWidth="1"/>
    <col min="12" max="12" width="13.26953125" customWidth="1"/>
    <col min="13" max="13" width="6.54296875" customWidth="1"/>
    <col min="14" max="14" width="12.7265625" customWidth="1"/>
    <col min="15" max="15" width="7.81640625" customWidth="1"/>
    <col min="16" max="16" width="13.26953125" customWidth="1"/>
    <col min="17" max="17" width="12.1796875" customWidth="1"/>
    <col min="18" max="18" width="13.26953125" customWidth="1"/>
    <col min="19" max="19" width="6.7265625" customWidth="1"/>
    <col min="20" max="20" width="14.1796875" customWidth="1"/>
    <col min="21" max="21" width="6.7265625" customWidth="1"/>
    <col min="22" max="22" width="13.26953125" customWidth="1"/>
    <col min="23" max="23" width="6.7265625" customWidth="1"/>
    <col min="24" max="24" width="13.26953125" customWidth="1"/>
    <col min="25" max="25" width="6.7265625" customWidth="1"/>
    <col min="26" max="26" width="13.26953125" customWidth="1"/>
    <col min="27" max="27" width="6.7265625" customWidth="1"/>
    <col min="28" max="28" width="12.26953125" customWidth="1"/>
    <col min="29" max="29" width="6.7265625" customWidth="1"/>
    <col min="30" max="30" width="4.7265625" customWidth="1"/>
    <col min="31" max="32" width="9.1796875" customWidth="1"/>
    <col min="33" max="51" width="9.453125" customWidth="1"/>
  </cols>
  <sheetData>
    <row r="1" spans="1:30" ht="22.5" customHeight="1">
      <c r="A1" s="377" t="s">
        <v>0</v>
      </c>
    </row>
    <row r="2" spans="1:30" ht="23.25" customHeight="1"/>
    <row r="3" spans="1:30" ht="22.5" customHeight="1">
      <c r="A3" s="376" t="s">
        <v>1</v>
      </c>
    </row>
    <row r="4" spans="1:30" ht="16.75" customHeight="1">
      <c r="A4" s="378"/>
      <c r="B4" s="286"/>
      <c r="C4" s="75"/>
      <c r="D4" s="75"/>
      <c r="E4" s="75"/>
      <c r="F4" s="75"/>
      <c r="G4" s="75"/>
      <c r="H4" s="75"/>
    </row>
    <row r="5" spans="1:30" ht="16.75" customHeight="1"/>
    <row r="6" spans="1:30" ht="22.5" customHeight="1">
      <c r="A6" s="379" t="s">
        <v>2</v>
      </c>
      <c r="B6" s="288"/>
      <c r="C6" s="318"/>
      <c r="D6" s="287"/>
      <c r="E6" s="287"/>
      <c r="F6" s="287"/>
      <c r="G6" s="288"/>
      <c r="H6" s="76"/>
    </row>
    <row r="7" spans="1:30" ht="23.25" customHeight="1">
      <c r="A7" s="380" t="s">
        <v>484</v>
      </c>
      <c r="B7" s="289"/>
      <c r="C7" s="289"/>
      <c r="D7" s="289"/>
      <c r="E7" s="289"/>
      <c r="F7" s="289"/>
      <c r="G7" s="290"/>
      <c r="H7" s="76"/>
    </row>
    <row r="8" spans="1:30" ht="14.15" customHeight="1">
      <c r="A8" s="84"/>
      <c r="B8" s="84"/>
      <c r="C8" s="84"/>
      <c r="D8" s="84"/>
      <c r="E8" s="84"/>
      <c r="F8" s="251"/>
      <c r="G8" s="251"/>
    </row>
    <row r="9" spans="1:30" ht="14.15" customHeight="1">
      <c r="F9" s="453">
        <v>10</v>
      </c>
      <c r="G9" s="454"/>
      <c r="H9" s="453">
        <v>20</v>
      </c>
      <c r="I9" s="454"/>
      <c r="J9" s="453">
        <v>30</v>
      </c>
      <c r="K9" s="454"/>
      <c r="L9" s="453">
        <v>40</v>
      </c>
      <c r="M9" s="454"/>
      <c r="N9" s="453">
        <v>50</v>
      </c>
      <c r="O9" s="454"/>
      <c r="P9" s="453">
        <v>60</v>
      </c>
      <c r="Q9" s="454"/>
      <c r="R9" s="453">
        <v>70</v>
      </c>
      <c r="S9" s="454"/>
      <c r="T9" s="453">
        <v>80</v>
      </c>
      <c r="U9" s="454"/>
      <c r="V9" s="453">
        <v>90</v>
      </c>
      <c r="W9" s="454"/>
      <c r="X9" s="453">
        <v>100</v>
      </c>
      <c r="Y9" s="454"/>
      <c r="Z9" s="453">
        <v>110</v>
      </c>
      <c r="AA9" s="454"/>
      <c r="AB9" s="453">
        <v>199</v>
      </c>
      <c r="AC9" s="454"/>
      <c r="AD9" s="319"/>
    </row>
    <row r="10" spans="1:30" ht="19.149999999999999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35" t="s">
        <v>485</v>
      </c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44"/>
      <c r="V10" s="444"/>
      <c r="W10" s="444"/>
      <c r="X10" s="444"/>
      <c r="Y10" s="444"/>
      <c r="Z10" s="444"/>
      <c r="AA10" s="436"/>
      <c r="AB10" s="176" t="s">
        <v>19</v>
      </c>
      <c r="AC10" s="254"/>
      <c r="AD10" s="320"/>
    </row>
    <row r="11" spans="1:30" ht="18.399999999999999" customHeight="1">
      <c r="A11" s="7" t="s">
        <v>8</v>
      </c>
      <c r="B11" s="78"/>
      <c r="C11" s="79"/>
      <c r="D11" s="8" t="s">
        <v>9</v>
      </c>
      <c r="E11" s="9"/>
      <c r="F11" s="414"/>
      <c r="G11" s="415"/>
      <c r="H11" s="414"/>
      <c r="I11" s="415"/>
      <c r="J11" s="467" t="s">
        <v>486</v>
      </c>
      <c r="K11" s="345"/>
      <c r="L11" s="469" t="s">
        <v>487</v>
      </c>
      <c r="M11" s="346"/>
      <c r="N11" s="10"/>
      <c r="O11" s="345"/>
      <c r="P11" s="347"/>
      <c r="Q11" s="345"/>
      <c r="R11" s="347"/>
      <c r="S11" s="345"/>
      <c r="T11" s="347"/>
      <c r="U11" s="346"/>
      <c r="V11" s="10"/>
      <c r="W11" s="345"/>
      <c r="X11" s="347"/>
      <c r="Y11" s="345"/>
      <c r="Z11" s="347"/>
      <c r="AA11" s="346"/>
      <c r="AB11" s="465"/>
      <c r="AC11" s="466"/>
      <c r="AD11" s="320"/>
    </row>
    <row r="12" spans="1:30" ht="35.15" customHeight="1">
      <c r="A12" s="80"/>
      <c r="B12" s="81"/>
      <c r="C12" s="81"/>
      <c r="D12" s="82"/>
      <c r="E12" s="9"/>
      <c r="F12" s="18" t="s">
        <v>488</v>
      </c>
      <c r="G12" s="17" t="s">
        <v>20</v>
      </c>
      <c r="H12" s="18" t="s">
        <v>86</v>
      </c>
      <c r="I12" s="17" t="s">
        <v>20</v>
      </c>
      <c r="J12" s="468"/>
      <c r="K12" s="322" t="s">
        <v>20</v>
      </c>
      <c r="L12" s="470"/>
      <c r="M12" s="17" t="s">
        <v>20</v>
      </c>
      <c r="N12" s="18" t="s">
        <v>92</v>
      </c>
      <c r="O12" s="322" t="s">
        <v>20</v>
      </c>
      <c r="P12" s="257" t="s">
        <v>94</v>
      </c>
      <c r="Q12" s="322" t="s">
        <v>20</v>
      </c>
      <c r="R12" s="257" t="s">
        <v>96</v>
      </c>
      <c r="S12" s="322" t="s">
        <v>20</v>
      </c>
      <c r="T12" s="257" t="s">
        <v>98</v>
      </c>
      <c r="U12" s="17" t="s">
        <v>20</v>
      </c>
      <c r="V12" s="323" t="s">
        <v>489</v>
      </c>
      <c r="W12" s="322" t="s">
        <v>20</v>
      </c>
      <c r="X12" s="324" t="s">
        <v>490</v>
      </c>
      <c r="Y12" s="322" t="s">
        <v>20</v>
      </c>
      <c r="Z12" s="324" t="s">
        <v>491</v>
      </c>
      <c r="AA12" s="17" t="s">
        <v>20</v>
      </c>
      <c r="AB12" s="348"/>
      <c r="AC12" s="17" t="s">
        <v>20</v>
      </c>
      <c r="AD12" s="320"/>
    </row>
    <row r="13" spans="1:30" ht="7.5" customHeight="1">
      <c r="A13" s="77"/>
      <c r="B13" s="83"/>
      <c r="C13" s="77"/>
      <c r="D13" s="77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  <c r="W13" s="84"/>
      <c r="X13" s="84"/>
      <c r="Y13" s="84"/>
      <c r="Z13" s="84"/>
      <c r="AA13" s="84"/>
      <c r="AB13" s="84"/>
      <c r="AC13" s="84"/>
    </row>
    <row r="14" spans="1:30" ht="20.9" customHeight="1">
      <c r="A14" s="85"/>
      <c r="B14" s="19" t="s">
        <v>492</v>
      </c>
      <c r="C14" s="259" t="s">
        <v>55</v>
      </c>
      <c r="D14" s="260"/>
      <c r="E14" s="76"/>
      <c r="AD14" s="300"/>
    </row>
    <row r="15" spans="1:30" ht="14.15" customHeight="1">
      <c r="A15" s="22" t="s">
        <v>493</v>
      </c>
      <c r="B15" s="23" t="s">
        <v>494</v>
      </c>
      <c r="C15" s="48" t="s">
        <v>107</v>
      </c>
      <c r="D15" s="24" t="s">
        <v>47</v>
      </c>
      <c r="E15" s="9" t="s">
        <v>55</v>
      </c>
      <c r="F15" s="325">
        <v>974</v>
      </c>
      <c r="G15" s="89" t="s">
        <v>52</v>
      </c>
      <c r="H15" s="325">
        <v>3</v>
      </c>
      <c r="I15" s="89" t="s">
        <v>52</v>
      </c>
      <c r="J15" s="325">
        <v>14</v>
      </c>
      <c r="K15" s="89" t="s">
        <v>52</v>
      </c>
      <c r="L15" s="325">
        <v>100</v>
      </c>
      <c r="M15" s="89" t="s">
        <v>52</v>
      </c>
      <c r="N15" s="325">
        <v>5</v>
      </c>
      <c r="O15" s="89" t="s">
        <v>52</v>
      </c>
      <c r="P15" s="325">
        <v>2</v>
      </c>
      <c r="Q15" s="89" t="s">
        <v>52</v>
      </c>
      <c r="R15" s="325">
        <v>9</v>
      </c>
      <c r="S15" s="89" t="s">
        <v>52</v>
      </c>
      <c r="T15" s="325">
        <v>1</v>
      </c>
      <c r="U15" s="89" t="s">
        <v>52</v>
      </c>
      <c r="V15" s="325">
        <v>0</v>
      </c>
      <c r="W15" s="89" t="s">
        <v>252</v>
      </c>
      <c r="X15" s="325">
        <v>0</v>
      </c>
      <c r="Y15" s="89" t="s">
        <v>252</v>
      </c>
      <c r="Z15" s="325">
        <v>4</v>
      </c>
      <c r="AA15" s="89" t="s">
        <v>52</v>
      </c>
      <c r="AB15" s="326">
        <f t="shared" ref="AB15:AB21" si="0">F15+H15+J15+L15+N15+P15+R15+T15+V15+X15+Z15</f>
        <v>1112</v>
      </c>
      <c r="AC15" s="89" t="s">
        <v>52</v>
      </c>
      <c r="AD15" s="320"/>
    </row>
    <row r="16" spans="1:30" ht="14.15" customHeight="1">
      <c r="A16" s="29" t="s">
        <v>495</v>
      </c>
      <c r="B16" s="30" t="s">
        <v>496</v>
      </c>
      <c r="C16" s="50" t="s">
        <v>107</v>
      </c>
      <c r="D16" s="32" t="s">
        <v>47</v>
      </c>
      <c r="E16" s="9"/>
      <c r="F16" s="327">
        <v>113</v>
      </c>
      <c r="G16" s="328" t="s">
        <v>52</v>
      </c>
      <c r="H16" s="327">
        <v>9</v>
      </c>
      <c r="I16" s="328" t="s">
        <v>52</v>
      </c>
      <c r="J16" s="327">
        <v>19</v>
      </c>
      <c r="K16" s="328" t="s">
        <v>52</v>
      </c>
      <c r="L16" s="327">
        <v>47</v>
      </c>
      <c r="M16" s="328" t="s">
        <v>52</v>
      </c>
      <c r="N16" s="327">
        <v>5</v>
      </c>
      <c r="O16" s="328" t="s">
        <v>52</v>
      </c>
      <c r="P16" s="327">
        <v>3</v>
      </c>
      <c r="Q16" s="328" t="s">
        <v>52</v>
      </c>
      <c r="R16" s="327">
        <v>12</v>
      </c>
      <c r="S16" s="328" t="s">
        <v>52</v>
      </c>
      <c r="T16" s="327">
        <v>3</v>
      </c>
      <c r="U16" s="328" t="s">
        <v>52</v>
      </c>
      <c r="V16" s="327">
        <v>0</v>
      </c>
      <c r="W16" s="328" t="s">
        <v>252</v>
      </c>
      <c r="X16" s="327">
        <v>0</v>
      </c>
      <c r="Y16" s="328" t="s">
        <v>252</v>
      </c>
      <c r="Z16" s="327">
        <v>0</v>
      </c>
      <c r="AA16" s="328" t="s">
        <v>252</v>
      </c>
      <c r="AB16" s="329">
        <f t="shared" si="0"/>
        <v>211</v>
      </c>
      <c r="AC16" s="328" t="s">
        <v>52</v>
      </c>
      <c r="AD16" s="320"/>
    </row>
    <row r="17" spans="1:30" ht="14.15" customHeight="1">
      <c r="A17" s="29" t="s">
        <v>497</v>
      </c>
      <c r="B17" s="30" t="s">
        <v>498</v>
      </c>
      <c r="C17" s="50" t="s">
        <v>107</v>
      </c>
      <c r="D17" s="32" t="s">
        <v>47</v>
      </c>
      <c r="E17" s="9"/>
      <c r="F17" s="327">
        <v>63</v>
      </c>
      <c r="G17" s="328" t="s">
        <v>52</v>
      </c>
      <c r="H17" s="327">
        <v>6</v>
      </c>
      <c r="I17" s="328" t="s">
        <v>52</v>
      </c>
      <c r="J17" s="327">
        <v>22</v>
      </c>
      <c r="K17" s="328" t="s">
        <v>52</v>
      </c>
      <c r="L17" s="327">
        <v>43</v>
      </c>
      <c r="M17" s="328" t="s">
        <v>52</v>
      </c>
      <c r="N17" s="327">
        <v>1</v>
      </c>
      <c r="O17" s="328" t="s">
        <v>52</v>
      </c>
      <c r="P17" s="327">
        <v>3</v>
      </c>
      <c r="Q17" s="328" t="s">
        <v>52</v>
      </c>
      <c r="R17" s="327">
        <v>7</v>
      </c>
      <c r="S17" s="328" t="s">
        <v>52</v>
      </c>
      <c r="T17" s="327">
        <v>3</v>
      </c>
      <c r="U17" s="328" t="s">
        <v>52</v>
      </c>
      <c r="V17" s="327">
        <v>0</v>
      </c>
      <c r="W17" s="328" t="s">
        <v>252</v>
      </c>
      <c r="X17" s="327">
        <v>0</v>
      </c>
      <c r="Y17" s="328" t="s">
        <v>252</v>
      </c>
      <c r="Z17" s="327">
        <v>0</v>
      </c>
      <c r="AA17" s="328" t="s">
        <v>252</v>
      </c>
      <c r="AB17" s="329">
        <f t="shared" si="0"/>
        <v>148</v>
      </c>
      <c r="AC17" s="328" t="s">
        <v>52</v>
      </c>
      <c r="AD17" s="320"/>
    </row>
    <row r="18" spans="1:30" ht="14.15" customHeight="1">
      <c r="A18" s="29" t="s">
        <v>499</v>
      </c>
      <c r="B18" s="30" t="s">
        <v>500</v>
      </c>
      <c r="C18" s="50" t="s">
        <v>107</v>
      </c>
      <c r="D18" s="32" t="s">
        <v>47</v>
      </c>
      <c r="E18" s="9"/>
      <c r="F18" s="327">
        <v>31</v>
      </c>
      <c r="G18" s="328" t="s">
        <v>52</v>
      </c>
      <c r="H18" s="327">
        <v>11</v>
      </c>
      <c r="I18" s="328" t="s">
        <v>52</v>
      </c>
      <c r="J18" s="327">
        <v>37</v>
      </c>
      <c r="K18" s="328" t="s">
        <v>52</v>
      </c>
      <c r="L18" s="327">
        <v>66</v>
      </c>
      <c r="M18" s="328" t="s">
        <v>52</v>
      </c>
      <c r="N18" s="327">
        <v>6</v>
      </c>
      <c r="O18" s="328" t="s">
        <v>52</v>
      </c>
      <c r="P18" s="327">
        <v>4</v>
      </c>
      <c r="Q18" s="328" t="s">
        <v>52</v>
      </c>
      <c r="R18" s="327">
        <v>17</v>
      </c>
      <c r="S18" s="328" t="s">
        <v>52</v>
      </c>
      <c r="T18" s="327">
        <v>3</v>
      </c>
      <c r="U18" s="328" t="s">
        <v>52</v>
      </c>
      <c r="V18" s="327">
        <v>0</v>
      </c>
      <c r="W18" s="328" t="s">
        <v>252</v>
      </c>
      <c r="X18" s="327">
        <v>2</v>
      </c>
      <c r="Y18" s="328" t="s">
        <v>52</v>
      </c>
      <c r="Z18" s="327">
        <v>0</v>
      </c>
      <c r="AA18" s="328" t="s">
        <v>252</v>
      </c>
      <c r="AB18" s="329">
        <f t="shared" si="0"/>
        <v>177</v>
      </c>
      <c r="AC18" s="328" t="s">
        <v>52</v>
      </c>
      <c r="AD18" s="320"/>
    </row>
    <row r="19" spans="1:30" ht="14.15" customHeight="1">
      <c r="A19" s="29" t="s">
        <v>501</v>
      </c>
      <c r="B19" s="30" t="s">
        <v>502</v>
      </c>
      <c r="C19" s="50" t="s">
        <v>107</v>
      </c>
      <c r="D19" s="32" t="s">
        <v>47</v>
      </c>
      <c r="E19" s="9"/>
      <c r="F19" s="327">
        <v>1</v>
      </c>
      <c r="G19" s="328" t="s">
        <v>52</v>
      </c>
      <c r="H19" s="327">
        <v>8</v>
      </c>
      <c r="I19" s="328" t="s">
        <v>52</v>
      </c>
      <c r="J19" s="327">
        <v>43</v>
      </c>
      <c r="K19" s="328" t="s">
        <v>52</v>
      </c>
      <c r="L19" s="327">
        <v>37</v>
      </c>
      <c r="M19" s="328" t="s">
        <v>52</v>
      </c>
      <c r="N19" s="327">
        <v>9</v>
      </c>
      <c r="O19" s="328" t="s">
        <v>52</v>
      </c>
      <c r="P19" s="327">
        <v>3</v>
      </c>
      <c r="Q19" s="328" t="s">
        <v>52</v>
      </c>
      <c r="R19" s="327">
        <v>10</v>
      </c>
      <c r="S19" s="328" t="s">
        <v>52</v>
      </c>
      <c r="T19" s="327">
        <v>3</v>
      </c>
      <c r="U19" s="328" t="s">
        <v>52</v>
      </c>
      <c r="V19" s="327">
        <v>8</v>
      </c>
      <c r="W19" s="328" t="s">
        <v>52</v>
      </c>
      <c r="X19" s="327">
        <v>1</v>
      </c>
      <c r="Y19" s="328" t="s">
        <v>52</v>
      </c>
      <c r="Z19" s="327">
        <v>0</v>
      </c>
      <c r="AA19" s="328" t="s">
        <v>252</v>
      </c>
      <c r="AB19" s="329">
        <f t="shared" si="0"/>
        <v>123</v>
      </c>
      <c r="AC19" s="328" t="s">
        <v>52</v>
      </c>
      <c r="AD19" s="320"/>
    </row>
    <row r="20" spans="1:30" ht="15" customHeight="1">
      <c r="A20" s="29" t="s">
        <v>503</v>
      </c>
      <c r="B20" s="30" t="s">
        <v>504</v>
      </c>
      <c r="C20" s="50" t="s">
        <v>107</v>
      </c>
      <c r="D20" s="32" t="s">
        <v>47</v>
      </c>
      <c r="E20" s="9"/>
      <c r="F20" s="327">
        <v>0</v>
      </c>
      <c r="G20" s="328" t="s">
        <v>252</v>
      </c>
      <c r="H20" s="327">
        <v>1</v>
      </c>
      <c r="I20" s="328" t="s">
        <v>52</v>
      </c>
      <c r="J20" s="327">
        <v>27</v>
      </c>
      <c r="K20" s="328" t="s">
        <v>52</v>
      </c>
      <c r="L20" s="327">
        <v>3</v>
      </c>
      <c r="M20" s="328" t="s">
        <v>52</v>
      </c>
      <c r="N20" s="327">
        <v>5</v>
      </c>
      <c r="O20" s="328" t="s">
        <v>52</v>
      </c>
      <c r="P20" s="327">
        <v>5</v>
      </c>
      <c r="Q20" s="328" t="s">
        <v>52</v>
      </c>
      <c r="R20" s="327">
        <v>4</v>
      </c>
      <c r="S20" s="328" t="s">
        <v>52</v>
      </c>
      <c r="T20" s="327">
        <v>1</v>
      </c>
      <c r="U20" s="328" t="s">
        <v>52</v>
      </c>
      <c r="V20" s="327">
        <v>0</v>
      </c>
      <c r="W20" s="328" t="s">
        <v>252</v>
      </c>
      <c r="X20" s="327">
        <v>0</v>
      </c>
      <c r="Y20" s="328" t="s">
        <v>252</v>
      </c>
      <c r="Z20" s="327">
        <v>1</v>
      </c>
      <c r="AA20" s="328" t="s">
        <v>52</v>
      </c>
      <c r="AB20" s="329">
        <f t="shared" si="0"/>
        <v>47</v>
      </c>
      <c r="AC20" s="328" t="s">
        <v>52</v>
      </c>
      <c r="AD20" s="320"/>
    </row>
    <row r="21" spans="1:30" ht="14.15" customHeight="1">
      <c r="A21" s="29" t="s">
        <v>505</v>
      </c>
      <c r="B21" s="30" t="s">
        <v>506</v>
      </c>
      <c r="C21" s="50" t="s">
        <v>107</v>
      </c>
      <c r="D21" s="32" t="s">
        <v>47</v>
      </c>
      <c r="E21" s="9"/>
      <c r="F21" s="327">
        <v>0</v>
      </c>
      <c r="G21" s="328" t="s">
        <v>252</v>
      </c>
      <c r="H21" s="327">
        <v>0</v>
      </c>
      <c r="I21" s="328" t="s">
        <v>252</v>
      </c>
      <c r="J21" s="327">
        <v>20</v>
      </c>
      <c r="K21" s="328" t="s">
        <v>52</v>
      </c>
      <c r="L21" s="327">
        <v>1</v>
      </c>
      <c r="M21" s="328" t="s">
        <v>52</v>
      </c>
      <c r="N21" s="327">
        <v>1</v>
      </c>
      <c r="O21" s="328" t="s">
        <v>52</v>
      </c>
      <c r="P21" s="327">
        <v>1</v>
      </c>
      <c r="Q21" s="328" t="s">
        <v>52</v>
      </c>
      <c r="R21" s="327">
        <v>0</v>
      </c>
      <c r="S21" s="328" t="s">
        <v>52</v>
      </c>
      <c r="T21" s="327">
        <v>0</v>
      </c>
      <c r="U21" s="328" t="s">
        <v>252</v>
      </c>
      <c r="V21" s="327">
        <v>0</v>
      </c>
      <c r="W21" s="328" t="s">
        <v>252</v>
      </c>
      <c r="X21" s="327">
        <v>0</v>
      </c>
      <c r="Y21" s="328" t="s">
        <v>252</v>
      </c>
      <c r="Z21" s="327">
        <v>0</v>
      </c>
      <c r="AA21" s="328" t="s">
        <v>252</v>
      </c>
      <c r="AB21" s="329">
        <f t="shared" si="0"/>
        <v>23</v>
      </c>
      <c r="AC21" s="328" t="s">
        <v>52</v>
      </c>
      <c r="AD21" s="320"/>
    </row>
    <row r="22" spans="1:30" ht="14.15" customHeight="1">
      <c r="A22" s="29" t="s">
        <v>507</v>
      </c>
      <c r="B22" s="30" t="s">
        <v>508</v>
      </c>
      <c r="C22" s="50" t="s">
        <v>107</v>
      </c>
      <c r="D22" s="32" t="s">
        <v>165</v>
      </c>
      <c r="E22" s="76"/>
      <c r="F22" s="330">
        <f>SUM(F15:F21)</f>
        <v>1182</v>
      </c>
      <c r="G22" s="331" t="s">
        <v>52</v>
      </c>
      <c r="H22" s="332">
        <f>SUM(H15:H21)</f>
        <v>38</v>
      </c>
      <c r="I22" s="331" t="s">
        <v>52</v>
      </c>
      <c r="J22" s="332">
        <f>SUM(J15:J21)</f>
        <v>182</v>
      </c>
      <c r="K22" s="331" t="s">
        <v>52</v>
      </c>
      <c r="L22" s="332">
        <f>SUM(L15:L21)</f>
        <v>297</v>
      </c>
      <c r="M22" s="331" t="s">
        <v>52</v>
      </c>
      <c r="N22" s="332">
        <f>SUM(N15:N21)</f>
        <v>32</v>
      </c>
      <c r="O22" s="331" t="s">
        <v>52</v>
      </c>
      <c r="P22" s="332">
        <f>SUM(P15:P21)</f>
        <v>21</v>
      </c>
      <c r="Q22" s="331" t="s">
        <v>52</v>
      </c>
      <c r="R22" s="332">
        <f>SUM(R15:R21)</f>
        <v>59</v>
      </c>
      <c r="S22" s="331" t="s">
        <v>52</v>
      </c>
      <c r="T22" s="332">
        <f>SUM(T15:T21)</f>
        <v>14</v>
      </c>
      <c r="U22" s="331" t="s">
        <v>52</v>
      </c>
      <c r="V22" s="332">
        <f>SUM(V15:V21)</f>
        <v>8</v>
      </c>
      <c r="W22" s="331" t="s">
        <v>52</v>
      </c>
      <c r="X22" s="332">
        <f>SUM(X15:X21)</f>
        <v>3</v>
      </c>
      <c r="Y22" s="331" t="s">
        <v>52</v>
      </c>
      <c r="Z22" s="332">
        <f>SUM(Z15:Z21)</f>
        <v>5</v>
      </c>
      <c r="AA22" s="331" t="s">
        <v>52</v>
      </c>
      <c r="AB22" s="332">
        <f>SUM(AB15:AB21)</f>
        <v>1841</v>
      </c>
      <c r="AC22" s="331" t="s">
        <v>52</v>
      </c>
      <c r="AD22" s="320"/>
    </row>
    <row r="23" spans="1:30" ht="14.15" customHeight="1">
      <c r="A23" s="29" t="s">
        <v>509</v>
      </c>
      <c r="B23" s="30" t="s">
        <v>510</v>
      </c>
      <c r="C23" s="50" t="s">
        <v>107</v>
      </c>
      <c r="D23" s="32" t="s">
        <v>47</v>
      </c>
      <c r="E23" s="9"/>
      <c r="F23" s="327">
        <v>0</v>
      </c>
      <c r="G23" s="328" t="s">
        <v>252</v>
      </c>
      <c r="H23" s="327">
        <v>0</v>
      </c>
      <c r="I23" s="328" t="s">
        <v>252</v>
      </c>
      <c r="J23" s="327">
        <v>12</v>
      </c>
      <c r="K23" s="328" t="s">
        <v>49</v>
      </c>
      <c r="L23" s="327">
        <v>28</v>
      </c>
      <c r="M23" s="328" t="s">
        <v>49</v>
      </c>
      <c r="N23" s="327">
        <v>5</v>
      </c>
      <c r="O23" s="328" t="s">
        <v>49</v>
      </c>
      <c r="P23" s="327">
        <v>0</v>
      </c>
      <c r="Q23" s="328" t="s">
        <v>252</v>
      </c>
      <c r="R23" s="327">
        <v>4</v>
      </c>
      <c r="S23" s="328" t="s">
        <v>49</v>
      </c>
      <c r="T23" s="327">
        <v>0</v>
      </c>
      <c r="U23" s="328" t="s">
        <v>252</v>
      </c>
      <c r="V23" s="327">
        <v>0</v>
      </c>
      <c r="W23" s="328" t="s">
        <v>252</v>
      </c>
      <c r="X23" s="327">
        <v>0</v>
      </c>
      <c r="Y23" s="328" t="s">
        <v>252</v>
      </c>
      <c r="Z23" s="327">
        <v>0</v>
      </c>
      <c r="AA23" s="328" t="s">
        <v>252</v>
      </c>
      <c r="AB23" s="332">
        <f>Z23+X23+V23+T23+R23+P23+N23+L23+J23+H23+F23</f>
        <v>49</v>
      </c>
      <c r="AC23" s="331" t="s">
        <v>49</v>
      </c>
      <c r="AD23" s="320"/>
    </row>
    <row r="24" spans="1:30" ht="15" customHeight="1">
      <c r="A24" s="38" t="s">
        <v>511</v>
      </c>
      <c r="B24" s="39" t="s">
        <v>512</v>
      </c>
      <c r="C24" s="51" t="s">
        <v>107</v>
      </c>
      <c r="D24" s="41" t="s">
        <v>47</v>
      </c>
      <c r="E24" s="9"/>
      <c r="F24" s="333">
        <v>1</v>
      </c>
      <c r="G24" s="328" t="s">
        <v>49</v>
      </c>
      <c r="H24" s="333">
        <v>0</v>
      </c>
      <c r="I24" s="328" t="s">
        <v>252</v>
      </c>
      <c r="J24" s="333">
        <v>15</v>
      </c>
      <c r="K24" s="328" t="s">
        <v>49</v>
      </c>
      <c r="L24" s="333">
        <v>17</v>
      </c>
      <c r="M24" s="334" t="s">
        <v>49</v>
      </c>
      <c r="N24" s="333">
        <v>12</v>
      </c>
      <c r="O24" s="334" t="s">
        <v>49</v>
      </c>
      <c r="P24" s="333">
        <v>3</v>
      </c>
      <c r="Q24" s="334" t="s">
        <v>49</v>
      </c>
      <c r="R24" s="333">
        <v>12</v>
      </c>
      <c r="S24" s="334" t="s">
        <v>49</v>
      </c>
      <c r="T24" s="333">
        <v>4</v>
      </c>
      <c r="U24" s="334" t="s">
        <v>49</v>
      </c>
      <c r="V24" s="333">
        <v>0</v>
      </c>
      <c r="W24" s="334" t="s">
        <v>252</v>
      </c>
      <c r="X24" s="333">
        <v>0</v>
      </c>
      <c r="Y24" s="334" t="s">
        <v>252</v>
      </c>
      <c r="Z24" s="333">
        <v>0</v>
      </c>
      <c r="AA24" s="334" t="s">
        <v>252</v>
      </c>
      <c r="AB24" s="332">
        <f>Z24+X24+V24+T24+R24+P24+N24+L24+J24+H24+F24</f>
        <v>64</v>
      </c>
      <c r="AC24" s="335" t="s">
        <v>49</v>
      </c>
      <c r="AD24" s="320"/>
    </row>
    <row r="25" spans="1:30" ht="15" customHeight="1">
      <c r="A25" s="42"/>
      <c r="B25" s="77"/>
      <c r="C25" s="42"/>
      <c r="D25" s="42"/>
      <c r="F25" s="84"/>
      <c r="G25" s="44"/>
      <c r="H25" s="84"/>
      <c r="I25" s="44"/>
      <c r="J25" s="84"/>
      <c r="K25" s="4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239"/>
      <c r="AC25" s="77"/>
    </row>
    <row r="26" spans="1:30" ht="26.65" customHeight="1">
      <c r="A26" s="85"/>
      <c r="B26" s="19" t="s">
        <v>513</v>
      </c>
      <c r="C26" s="259" t="s">
        <v>55</v>
      </c>
      <c r="D26" s="260"/>
      <c r="E26" s="76"/>
      <c r="AB26" s="463" t="s">
        <v>514</v>
      </c>
      <c r="AC26" s="464"/>
      <c r="AD26" s="320"/>
    </row>
    <row r="27" spans="1:30" ht="14.15" customHeight="1">
      <c r="A27" s="22" t="s">
        <v>515</v>
      </c>
      <c r="B27" s="23" t="s">
        <v>494</v>
      </c>
      <c r="C27" s="48" t="s">
        <v>516</v>
      </c>
      <c r="D27" s="24" t="s">
        <v>47</v>
      </c>
      <c r="E27" s="9" t="s">
        <v>55</v>
      </c>
      <c r="F27" s="325">
        <v>1585</v>
      </c>
      <c r="G27" s="89" t="s">
        <v>52</v>
      </c>
      <c r="H27" s="325">
        <v>12</v>
      </c>
      <c r="I27" s="89" t="s">
        <v>52</v>
      </c>
      <c r="J27" s="325">
        <v>60</v>
      </c>
      <c r="K27" s="89" t="s">
        <v>52</v>
      </c>
      <c r="L27" s="325">
        <v>262</v>
      </c>
      <c r="M27" s="89" t="s">
        <v>52</v>
      </c>
      <c r="N27" s="325">
        <v>27</v>
      </c>
      <c r="O27" s="89" t="s">
        <v>52</v>
      </c>
      <c r="P27" s="325">
        <v>6</v>
      </c>
      <c r="Q27" s="89" t="s">
        <v>52</v>
      </c>
      <c r="R27" s="325">
        <v>34</v>
      </c>
      <c r="S27" s="89" t="s">
        <v>52</v>
      </c>
      <c r="T27" s="325">
        <v>6</v>
      </c>
      <c r="U27" s="89" t="s">
        <v>52</v>
      </c>
      <c r="V27" s="325">
        <v>0</v>
      </c>
      <c r="W27" s="336" t="s">
        <v>252</v>
      </c>
      <c r="X27" s="337">
        <v>0</v>
      </c>
      <c r="Y27" s="336" t="s">
        <v>252</v>
      </c>
      <c r="Z27" s="337">
        <v>11</v>
      </c>
      <c r="AA27" s="336" t="s">
        <v>52</v>
      </c>
      <c r="AB27" s="338">
        <f t="shared" ref="AB27:AB33" si="1">H27+J27+L27+N27+P27+R27+T27+V27+X27+Z27</f>
        <v>418</v>
      </c>
      <c r="AC27" s="89" t="s">
        <v>52</v>
      </c>
      <c r="AD27" s="320"/>
    </row>
    <row r="28" spans="1:30" ht="14.15" customHeight="1">
      <c r="A28" s="29" t="s">
        <v>517</v>
      </c>
      <c r="B28" s="30" t="s">
        <v>496</v>
      </c>
      <c r="C28" s="50" t="s">
        <v>516</v>
      </c>
      <c r="D28" s="32" t="s">
        <v>47</v>
      </c>
      <c r="E28" s="9"/>
      <c r="F28" s="327">
        <v>1234</v>
      </c>
      <c r="G28" s="328" t="s">
        <v>52</v>
      </c>
      <c r="H28" s="327">
        <v>94</v>
      </c>
      <c r="I28" s="328" t="s">
        <v>52</v>
      </c>
      <c r="J28" s="327">
        <v>194</v>
      </c>
      <c r="K28" s="328" t="s">
        <v>52</v>
      </c>
      <c r="L28" s="327">
        <v>528</v>
      </c>
      <c r="M28" s="328" t="s">
        <v>52</v>
      </c>
      <c r="N28" s="327">
        <v>53</v>
      </c>
      <c r="O28" s="328" t="s">
        <v>52</v>
      </c>
      <c r="P28" s="327">
        <v>38</v>
      </c>
      <c r="Q28" s="328" t="s">
        <v>52</v>
      </c>
      <c r="R28" s="327">
        <v>140</v>
      </c>
      <c r="S28" s="328" t="s">
        <v>52</v>
      </c>
      <c r="T28" s="327">
        <v>32</v>
      </c>
      <c r="U28" s="328" t="s">
        <v>52</v>
      </c>
      <c r="V28" s="327">
        <v>0</v>
      </c>
      <c r="W28" s="26" t="s">
        <v>252</v>
      </c>
      <c r="X28" s="49">
        <v>0</v>
      </c>
      <c r="Y28" s="26" t="s">
        <v>252</v>
      </c>
      <c r="Z28" s="49">
        <v>0</v>
      </c>
      <c r="AA28" s="26" t="s">
        <v>252</v>
      </c>
      <c r="AB28" s="339">
        <f t="shared" si="1"/>
        <v>1079</v>
      </c>
      <c r="AC28" s="328" t="s">
        <v>52</v>
      </c>
      <c r="AD28" s="320"/>
    </row>
    <row r="29" spans="1:30" ht="14.15" customHeight="1">
      <c r="A29" s="29" t="s">
        <v>518</v>
      </c>
      <c r="B29" s="30" t="s">
        <v>498</v>
      </c>
      <c r="C29" s="50" t="s">
        <v>516</v>
      </c>
      <c r="D29" s="32" t="s">
        <v>47</v>
      </c>
      <c r="E29" s="9"/>
      <c r="F29" s="327">
        <v>1358</v>
      </c>
      <c r="G29" s="328" t="s">
        <v>52</v>
      </c>
      <c r="H29" s="327">
        <v>170</v>
      </c>
      <c r="I29" s="328" t="s">
        <v>52</v>
      </c>
      <c r="J29" s="327">
        <v>572</v>
      </c>
      <c r="K29" s="328" t="s">
        <v>52</v>
      </c>
      <c r="L29" s="327">
        <v>1006</v>
      </c>
      <c r="M29" s="328" t="s">
        <v>52</v>
      </c>
      <c r="N29" s="327">
        <v>27</v>
      </c>
      <c r="O29" s="328" t="s">
        <v>52</v>
      </c>
      <c r="P29" s="327">
        <v>62</v>
      </c>
      <c r="Q29" s="328" t="s">
        <v>52</v>
      </c>
      <c r="R29" s="327">
        <v>164</v>
      </c>
      <c r="S29" s="328" t="s">
        <v>52</v>
      </c>
      <c r="T29" s="327">
        <v>71</v>
      </c>
      <c r="U29" s="328" t="s">
        <v>52</v>
      </c>
      <c r="V29" s="327">
        <v>0</v>
      </c>
      <c r="W29" s="26" t="s">
        <v>252</v>
      </c>
      <c r="X29" s="49">
        <v>0</v>
      </c>
      <c r="Y29" s="26" t="s">
        <v>252</v>
      </c>
      <c r="Z29" s="49">
        <v>0</v>
      </c>
      <c r="AA29" s="26" t="s">
        <v>252</v>
      </c>
      <c r="AB29" s="339">
        <f t="shared" si="1"/>
        <v>2072</v>
      </c>
      <c r="AC29" s="328" t="s">
        <v>52</v>
      </c>
      <c r="AD29" s="320"/>
    </row>
    <row r="30" spans="1:30" ht="14.15" customHeight="1">
      <c r="A30" s="29" t="s">
        <v>519</v>
      </c>
      <c r="B30" s="30" t="s">
        <v>500</v>
      </c>
      <c r="C30" s="50" t="s">
        <v>516</v>
      </c>
      <c r="D30" s="32" t="s">
        <v>47</v>
      </c>
      <c r="E30" s="9"/>
      <c r="F30" s="327">
        <v>1858</v>
      </c>
      <c r="G30" s="328" t="s">
        <v>52</v>
      </c>
      <c r="H30" s="327">
        <v>681</v>
      </c>
      <c r="I30" s="328" t="s">
        <v>52</v>
      </c>
      <c r="J30" s="327">
        <v>2854</v>
      </c>
      <c r="K30" s="328" t="s">
        <v>52</v>
      </c>
      <c r="L30" s="327">
        <v>4622</v>
      </c>
      <c r="M30" s="328" t="s">
        <v>52</v>
      </c>
      <c r="N30" s="327">
        <v>367</v>
      </c>
      <c r="O30" s="328" t="s">
        <v>52</v>
      </c>
      <c r="P30" s="327">
        <v>266</v>
      </c>
      <c r="Q30" s="328" t="s">
        <v>52</v>
      </c>
      <c r="R30" s="327">
        <v>974</v>
      </c>
      <c r="S30" s="328" t="s">
        <v>52</v>
      </c>
      <c r="T30" s="327">
        <v>232</v>
      </c>
      <c r="U30" s="328" t="s">
        <v>52</v>
      </c>
      <c r="V30" s="327">
        <v>0</v>
      </c>
      <c r="W30" s="26" t="s">
        <v>252</v>
      </c>
      <c r="X30" s="49">
        <v>108</v>
      </c>
      <c r="Y30" s="26" t="s">
        <v>52</v>
      </c>
      <c r="Z30" s="49">
        <v>0</v>
      </c>
      <c r="AA30" s="26" t="s">
        <v>252</v>
      </c>
      <c r="AB30" s="339">
        <f t="shared" si="1"/>
        <v>10104</v>
      </c>
      <c r="AC30" s="328" t="s">
        <v>52</v>
      </c>
      <c r="AD30" s="320"/>
    </row>
    <row r="31" spans="1:30" ht="14.15" customHeight="1">
      <c r="A31" s="29" t="s">
        <v>520</v>
      </c>
      <c r="B31" s="30" t="s">
        <v>502</v>
      </c>
      <c r="C31" s="50" t="s">
        <v>516</v>
      </c>
      <c r="D31" s="32" t="s">
        <v>47</v>
      </c>
      <c r="E31" s="9"/>
      <c r="F31" s="327">
        <v>361</v>
      </c>
      <c r="G31" s="328" t="s">
        <v>52</v>
      </c>
      <c r="H31" s="327">
        <v>1910</v>
      </c>
      <c r="I31" s="328" t="s">
        <v>52</v>
      </c>
      <c r="J31" s="327">
        <v>13389</v>
      </c>
      <c r="K31" s="328" t="s">
        <v>52</v>
      </c>
      <c r="L31" s="327">
        <v>10592</v>
      </c>
      <c r="M31" s="328" t="s">
        <v>52</v>
      </c>
      <c r="N31" s="327">
        <v>2360</v>
      </c>
      <c r="O31" s="328" t="s">
        <v>52</v>
      </c>
      <c r="P31" s="327">
        <v>604</v>
      </c>
      <c r="Q31" s="328" t="s">
        <v>52</v>
      </c>
      <c r="R31" s="327">
        <v>2672</v>
      </c>
      <c r="S31" s="328" t="s">
        <v>52</v>
      </c>
      <c r="T31" s="327">
        <v>516</v>
      </c>
      <c r="U31" s="328" t="s">
        <v>52</v>
      </c>
      <c r="V31" s="327">
        <v>1841</v>
      </c>
      <c r="W31" s="26" t="s">
        <v>52</v>
      </c>
      <c r="X31" s="49">
        <v>181</v>
      </c>
      <c r="Y31" s="26" t="s">
        <v>52</v>
      </c>
      <c r="Z31" s="49">
        <v>0</v>
      </c>
      <c r="AA31" s="26" t="s">
        <v>252</v>
      </c>
      <c r="AB31" s="339">
        <f t="shared" si="1"/>
        <v>34065</v>
      </c>
      <c r="AC31" s="328" t="s">
        <v>52</v>
      </c>
      <c r="AD31" s="320"/>
    </row>
    <row r="32" spans="1:30" ht="14.15" customHeight="1">
      <c r="A32" s="29" t="s">
        <v>521</v>
      </c>
      <c r="B32" s="30" t="s">
        <v>504</v>
      </c>
      <c r="C32" s="50" t="s">
        <v>516</v>
      </c>
      <c r="D32" s="32" t="s">
        <v>47</v>
      </c>
      <c r="E32" s="9"/>
      <c r="F32" s="327">
        <v>0</v>
      </c>
      <c r="G32" s="328" t="s">
        <v>252</v>
      </c>
      <c r="H32" s="327">
        <v>703</v>
      </c>
      <c r="I32" s="328" t="s">
        <v>52</v>
      </c>
      <c r="J32" s="327">
        <v>24339</v>
      </c>
      <c r="K32" s="328" t="s">
        <v>52</v>
      </c>
      <c r="L32" s="327">
        <v>2562</v>
      </c>
      <c r="M32" s="328" t="s">
        <v>52</v>
      </c>
      <c r="N32" s="327">
        <v>4987</v>
      </c>
      <c r="O32" s="328" t="s">
        <v>52</v>
      </c>
      <c r="P32" s="327">
        <v>4895</v>
      </c>
      <c r="Q32" s="328" t="s">
        <v>52</v>
      </c>
      <c r="R32" s="327">
        <v>3895</v>
      </c>
      <c r="S32" s="328" t="s">
        <v>52</v>
      </c>
      <c r="T32" s="327">
        <v>765</v>
      </c>
      <c r="U32" s="328" t="s">
        <v>52</v>
      </c>
      <c r="V32" s="327">
        <v>0</v>
      </c>
      <c r="W32" s="26" t="s">
        <v>252</v>
      </c>
      <c r="X32" s="49">
        <v>0</v>
      </c>
      <c r="Y32" s="26" t="s">
        <v>252</v>
      </c>
      <c r="Z32" s="49">
        <v>647</v>
      </c>
      <c r="AA32" s="26" t="s">
        <v>52</v>
      </c>
      <c r="AB32" s="339">
        <f t="shared" si="1"/>
        <v>42793</v>
      </c>
      <c r="AC32" s="328" t="s">
        <v>52</v>
      </c>
      <c r="AD32" s="320"/>
    </row>
    <row r="33" spans="1:30" ht="14.15" customHeight="1">
      <c r="A33" s="29" t="s">
        <v>522</v>
      </c>
      <c r="B33" s="30" t="s">
        <v>506</v>
      </c>
      <c r="C33" s="50" t="s">
        <v>516</v>
      </c>
      <c r="D33" s="32" t="s">
        <v>47</v>
      </c>
      <c r="E33" s="9"/>
      <c r="F33" s="327">
        <v>0</v>
      </c>
      <c r="G33" s="328" t="s">
        <v>252</v>
      </c>
      <c r="H33" s="327">
        <v>0</v>
      </c>
      <c r="I33" s="328" t="s">
        <v>252</v>
      </c>
      <c r="J33" s="327">
        <v>118004</v>
      </c>
      <c r="K33" s="328" t="s">
        <v>52</v>
      </c>
      <c r="L33" s="327">
        <v>3704</v>
      </c>
      <c r="M33" s="328" t="s">
        <v>52</v>
      </c>
      <c r="N33" s="327">
        <v>17776</v>
      </c>
      <c r="O33" s="328" t="s">
        <v>52</v>
      </c>
      <c r="P33" s="327">
        <v>2961</v>
      </c>
      <c r="Q33" s="328" t="s">
        <v>52</v>
      </c>
      <c r="R33" s="327">
        <v>0</v>
      </c>
      <c r="S33" s="328" t="s">
        <v>252</v>
      </c>
      <c r="T33" s="327">
        <v>0</v>
      </c>
      <c r="U33" s="328" t="s">
        <v>252</v>
      </c>
      <c r="V33" s="327">
        <v>0</v>
      </c>
      <c r="W33" s="26" t="s">
        <v>252</v>
      </c>
      <c r="X33" s="49">
        <v>0</v>
      </c>
      <c r="Y33" s="26" t="s">
        <v>252</v>
      </c>
      <c r="Z33" s="49">
        <v>0</v>
      </c>
      <c r="AA33" s="26" t="s">
        <v>252</v>
      </c>
      <c r="AB33" s="339">
        <f t="shared" si="1"/>
        <v>142445</v>
      </c>
      <c r="AC33" s="328" t="s">
        <v>52</v>
      </c>
      <c r="AD33" s="320"/>
    </row>
    <row r="34" spans="1:30" ht="14.15" customHeight="1">
      <c r="A34" s="29" t="s">
        <v>523</v>
      </c>
      <c r="B34" s="30" t="s">
        <v>524</v>
      </c>
      <c r="C34" s="50" t="s">
        <v>516</v>
      </c>
      <c r="D34" s="32" t="s">
        <v>165</v>
      </c>
      <c r="E34" s="76"/>
      <c r="F34" s="340">
        <f>SUM(F27:F33)</f>
        <v>6396</v>
      </c>
      <c r="G34" s="328" t="s">
        <v>52</v>
      </c>
      <c r="H34" s="329">
        <f>SUM(H27:H33)</f>
        <v>3570</v>
      </c>
      <c r="I34" s="328" t="s">
        <v>52</v>
      </c>
      <c r="J34" s="329">
        <f>SUM(J27:J33)</f>
        <v>159412</v>
      </c>
      <c r="K34" s="328" t="s">
        <v>52</v>
      </c>
      <c r="L34" s="329">
        <f>SUM(L27:L33)</f>
        <v>23276</v>
      </c>
      <c r="M34" s="328" t="s">
        <v>52</v>
      </c>
      <c r="N34" s="329">
        <f>SUM(N27:N33)</f>
        <v>25597</v>
      </c>
      <c r="O34" s="328" t="s">
        <v>52</v>
      </c>
      <c r="P34" s="329">
        <f>SUM(P27:P33)</f>
        <v>8832</v>
      </c>
      <c r="Q34" s="328" t="s">
        <v>52</v>
      </c>
      <c r="R34" s="329">
        <f>SUM(R27:R33)</f>
        <v>7879</v>
      </c>
      <c r="S34" s="328" t="s">
        <v>52</v>
      </c>
      <c r="T34" s="329">
        <f>SUM(T27:T33)</f>
        <v>1622</v>
      </c>
      <c r="U34" s="328" t="s">
        <v>52</v>
      </c>
      <c r="V34" s="329">
        <f>SUM(V27:V33)</f>
        <v>1841</v>
      </c>
      <c r="W34" s="26" t="s">
        <v>52</v>
      </c>
      <c r="X34" s="339">
        <f>SUM(X27:X33)</f>
        <v>289</v>
      </c>
      <c r="Y34" s="26" t="s">
        <v>52</v>
      </c>
      <c r="Z34" s="339">
        <f>SUM(Z27:Z33)</f>
        <v>658</v>
      </c>
      <c r="AA34" s="26" t="s">
        <v>52</v>
      </c>
      <c r="AB34" s="339">
        <f>SUM(AB27:AB33)</f>
        <v>232976</v>
      </c>
      <c r="AC34" s="328" t="s">
        <v>52</v>
      </c>
      <c r="AD34" s="320"/>
    </row>
    <row r="35" spans="1:30" ht="14.15" customHeight="1">
      <c r="A35" s="29" t="s">
        <v>525</v>
      </c>
      <c r="B35" s="30" t="s">
        <v>510</v>
      </c>
      <c r="C35" s="50" t="s">
        <v>516</v>
      </c>
      <c r="D35" s="32" t="s">
        <v>47</v>
      </c>
      <c r="E35" s="9"/>
      <c r="F35" s="327">
        <v>0</v>
      </c>
      <c r="G35" s="328" t="s">
        <v>252</v>
      </c>
      <c r="H35" s="327">
        <v>0</v>
      </c>
      <c r="I35" s="328" t="s">
        <v>252</v>
      </c>
      <c r="J35" s="327">
        <v>2666</v>
      </c>
      <c r="K35" s="328" t="s">
        <v>49</v>
      </c>
      <c r="L35" s="327">
        <v>2053</v>
      </c>
      <c r="M35" s="328" t="s">
        <v>49</v>
      </c>
      <c r="N35" s="327">
        <v>2087</v>
      </c>
      <c r="O35" s="328" t="s">
        <v>49</v>
      </c>
      <c r="P35" s="327">
        <v>0</v>
      </c>
      <c r="Q35" s="328" t="s">
        <v>252</v>
      </c>
      <c r="R35" s="327">
        <v>246</v>
      </c>
      <c r="S35" s="328" t="s">
        <v>49</v>
      </c>
      <c r="T35" s="327">
        <v>0</v>
      </c>
      <c r="U35" s="328" t="s">
        <v>252</v>
      </c>
      <c r="V35" s="327">
        <v>0</v>
      </c>
      <c r="W35" s="26" t="s">
        <v>252</v>
      </c>
      <c r="X35" s="49">
        <v>0</v>
      </c>
      <c r="Y35" s="26" t="s">
        <v>252</v>
      </c>
      <c r="Z35" s="49">
        <v>0</v>
      </c>
      <c r="AA35" s="26" t="s">
        <v>252</v>
      </c>
      <c r="AB35" s="339">
        <f>H35+J35+L35+N35+P35+R35+T35+V35+X35+Z35</f>
        <v>7052</v>
      </c>
      <c r="AC35" s="328" t="s">
        <v>49</v>
      </c>
      <c r="AD35" s="320"/>
    </row>
    <row r="36" spans="1:30" ht="15" customHeight="1">
      <c r="A36" s="38" t="s">
        <v>526</v>
      </c>
      <c r="B36" s="39" t="s">
        <v>512</v>
      </c>
      <c r="C36" s="51" t="s">
        <v>516</v>
      </c>
      <c r="D36" s="41" t="s">
        <v>47</v>
      </c>
      <c r="E36" s="9"/>
      <c r="F36" s="333">
        <v>361</v>
      </c>
      <c r="G36" s="328" t="s">
        <v>49</v>
      </c>
      <c r="H36" s="333">
        <v>0</v>
      </c>
      <c r="I36" s="328" t="s">
        <v>252</v>
      </c>
      <c r="J36" s="333">
        <v>6697</v>
      </c>
      <c r="K36" s="328" t="s">
        <v>49</v>
      </c>
      <c r="L36" s="333">
        <v>2219</v>
      </c>
      <c r="M36" s="328" t="s">
        <v>49</v>
      </c>
      <c r="N36" s="333">
        <v>1698</v>
      </c>
      <c r="O36" s="328" t="s">
        <v>49</v>
      </c>
      <c r="P36" s="333">
        <v>2485</v>
      </c>
      <c r="Q36" s="328" t="s">
        <v>49</v>
      </c>
      <c r="R36" s="333">
        <v>2475</v>
      </c>
      <c r="S36" s="328" t="s">
        <v>49</v>
      </c>
      <c r="T36" s="333">
        <v>1174</v>
      </c>
      <c r="U36" s="328" t="s">
        <v>49</v>
      </c>
      <c r="V36" s="333">
        <v>0</v>
      </c>
      <c r="W36" s="26" t="s">
        <v>252</v>
      </c>
      <c r="X36" s="341">
        <v>0</v>
      </c>
      <c r="Y36" s="26" t="s">
        <v>252</v>
      </c>
      <c r="Z36" s="341">
        <v>0</v>
      </c>
      <c r="AA36" s="26" t="s">
        <v>252</v>
      </c>
      <c r="AB36" s="339">
        <f>H36+J36+L36+N36+P36+R36+T36+V36+X36+Z36</f>
        <v>16748</v>
      </c>
      <c r="AC36" s="328" t="s">
        <v>49</v>
      </c>
      <c r="AD36" s="320"/>
    </row>
    <row r="37" spans="1:30" ht="15" customHeight="1">
      <c r="A37" s="42"/>
      <c r="B37" s="77"/>
      <c r="C37" s="42"/>
      <c r="D37" s="42"/>
      <c r="F37" s="84"/>
      <c r="G37" s="44"/>
      <c r="H37" s="84"/>
      <c r="I37" s="44"/>
      <c r="J37" s="84"/>
      <c r="K37" s="44"/>
      <c r="L37" s="84"/>
      <c r="M37" s="44"/>
      <c r="N37" s="84"/>
      <c r="O37" s="44"/>
      <c r="P37" s="84"/>
      <c r="Q37" s="44"/>
      <c r="R37" s="84"/>
      <c r="S37" s="44"/>
      <c r="T37" s="84"/>
      <c r="U37" s="44"/>
      <c r="V37" s="84"/>
      <c r="W37" s="44"/>
      <c r="X37" s="84"/>
      <c r="Y37" s="44"/>
      <c r="Z37" s="84"/>
      <c r="AA37" s="44"/>
      <c r="AB37" s="44"/>
      <c r="AC37" s="44"/>
    </row>
    <row r="38" spans="1:30" ht="20.9" customHeight="1">
      <c r="A38" s="85"/>
      <c r="B38" s="19" t="s">
        <v>527</v>
      </c>
      <c r="C38" s="259" t="s">
        <v>55</v>
      </c>
      <c r="D38" s="260"/>
      <c r="E38" s="76"/>
      <c r="Y38" s="142"/>
    </row>
    <row r="39" spans="1:30" ht="14.15" customHeight="1">
      <c r="A39" s="22" t="s">
        <v>528</v>
      </c>
      <c r="B39" s="23" t="s">
        <v>494</v>
      </c>
      <c r="C39" s="48" t="s">
        <v>83</v>
      </c>
      <c r="D39" s="24" t="s">
        <v>26</v>
      </c>
      <c r="E39" s="76" t="s">
        <v>55</v>
      </c>
      <c r="H39" s="342">
        <v>0.66700000000000004</v>
      </c>
      <c r="I39" s="89" t="s">
        <v>48</v>
      </c>
      <c r="J39" s="342">
        <v>1</v>
      </c>
      <c r="K39" s="89" t="s">
        <v>48</v>
      </c>
      <c r="L39" s="342">
        <v>0.99</v>
      </c>
      <c r="M39" s="89" t="s">
        <v>48</v>
      </c>
      <c r="N39" s="342">
        <v>1</v>
      </c>
      <c r="O39" s="89" t="s">
        <v>48</v>
      </c>
      <c r="P39" s="342">
        <v>1</v>
      </c>
      <c r="Q39" s="89" t="s">
        <v>48</v>
      </c>
      <c r="R39" s="342">
        <v>1</v>
      </c>
      <c r="S39" s="89" t="s">
        <v>48</v>
      </c>
      <c r="T39" s="342">
        <v>1</v>
      </c>
      <c r="U39" s="89" t="s">
        <v>48</v>
      </c>
      <c r="V39" s="342">
        <v>0</v>
      </c>
      <c r="W39" s="89" t="s">
        <v>252</v>
      </c>
      <c r="X39" s="342">
        <v>0</v>
      </c>
      <c r="Y39" s="89" t="s">
        <v>252</v>
      </c>
      <c r="Z39" s="342">
        <v>1</v>
      </c>
      <c r="AA39" s="89" t="s">
        <v>48</v>
      </c>
      <c r="AB39" s="76"/>
    </row>
    <row r="40" spans="1:30" ht="14.15" customHeight="1">
      <c r="A40" s="29" t="s">
        <v>529</v>
      </c>
      <c r="B40" s="30" t="s">
        <v>496</v>
      </c>
      <c r="C40" s="50" t="s">
        <v>83</v>
      </c>
      <c r="D40" s="32" t="s">
        <v>26</v>
      </c>
      <c r="E40" s="76"/>
      <c r="H40" s="343">
        <v>1</v>
      </c>
      <c r="I40" s="328" t="s">
        <v>48</v>
      </c>
      <c r="J40" s="343">
        <v>1</v>
      </c>
      <c r="K40" s="328" t="s">
        <v>48</v>
      </c>
      <c r="L40" s="343">
        <v>0.97899999999999998</v>
      </c>
      <c r="M40" s="328" t="s">
        <v>48</v>
      </c>
      <c r="N40" s="343">
        <v>1</v>
      </c>
      <c r="O40" s="328" t="s">
        <v>48</v>
      </c>
      <c r="P40" s="343">
        <v>0.66700000000000004</v>
      </c>
      <c r="Q40" s="328" t="s">
        <v>48</v>
      </c>
      <c r="R40" s="343">
        <v>1</v>
      </c>
      <c r="S40" s="328" t="s">
        <v>48</v>
      </c>
      <c r="T40" s="343">
        <v>1</v>
      </c>
      <c r="U40" s="328" t="s">
        <v>48</v>
      </c>
      <c r="V40" s="343">
        <v>0</v>
      </c>
      <c r="W40" s="328" t="s">
        <v>252</v>
      </c>
      <c r="X40" s="343">
        <v>0</v>
      </c>
      <c r="Y40" s="328" t="s">
        <v>252</v>
      </c>
      <c r="Z40" s="343">
        <v>0</v>
      </c>
      <c r="AA40" s="328" t="s">
        <v>252</v>
      </c>
      <c r="AB40" s="76"/>
    </row>
    <row r="41" spans="1:30" ht="14.15" customHeight="1">
      <c r="A41" s="29" t="s">
        <v>530</v>
      </c>
      <c r="B41" s="30" t="s">
        <v>498</v>
      </c>
      <c r="C41" s="50" t="s">
        <v>83</v>
      </c>
      <c r="D41" s="32" t="s">
        <v>26</v>
      </c>
      <c r="E41" s="76"/>
      <c r="H41" s="343">
        <v>1</v>
      </c>
      <c r="I41" s="328" t="s">
        <v>48</v>
      </c>
      <c r="J41" s="343">
        <v>0.95499999999999996</v>
      </c>
      <c r="K41" s="328" t="s">
        <v>48</v>
      </c>
      <c r="L41" s="343">
        <v>1</v>
      </c>
      <c r="M41" s="328" t="s">
        <v>48</v>
      </c>
      <c r="N41" s="343">
        <v>1</v>
      </c>
      <c r="O41" s="328" t="s">
        <v>48</v>
      </c>
      <c r="P41" s="343">
        <v>1</v>
      </c>
      <c r="Q41" s="328" t="s">
        <v>48</v>
      </c>
      <c r="R41" s="343">
        <v>1</v>
      </c>
      <c r="S41" s="328" t="s">
        <v>48</v>
      </c>
      <c r="T41" s="343">
        <v>1</v>
      </c>
      <c r="U41" s="328" t="s">
        <v>48</v>
      </c>
      <c r="V41" s="343">
        <v>0</v>
      </c>
      <c r="W41" s="328" t="s">
        <v>252</v>
      </c>
      <c r="X41" s="343">
        <v>0</v>
      </c>
      <c r="Y41" s="328" t="s">
        <v>252</v>
      </c>
      <c r="Z41" s="343">
        <v>0</v>
      </c>
      <c r="AA41" s="328" t="s">
        <v>252</v>
      </c>
      <c r="AB41" s="76"/>
    </row>
    <row r="42" spans="1:30" ht="14.15" customHeight="1">
      <c r="A42" s="29" t="s">
        <v>531</v>
      </c>
      <c r="B42" s="30" t="s">
        <v>500</v>
      </c>
      <c r="C42" s="50" t="s">
        <v>83</v>
      </c>
      <c r="D42" s="32" t="s">
        <v>26</v>
      </c>
      <c r="E42" s="76"/>
      <c r="H42" s="343">
        <v>1</v>
      </c>
      <c r="I42" s="328" t="s">
        <v>48</v>
      </c>
      <c r="J42" s="343">
        <v>0.97299999999999998</v>
      </c>
      <c r="K42" s="328" t="s">
        <v>48</v>
      </c>
      <c r="L42" s="343">
        <v>0.95499999999999996</v>
      </c>
      <c r="M42" s="328" t="s">
        <v>48</v>
      </c>
      <c r="N42" s="343">
        <v>0.83299999999999996</v>
      </c>
      <c r="O42" s="328" t="s">
        <v>48</v>
      </c>
      <c r="P42" s="343">
        <v>1</v>
      </c>
      <c r="Q42" s="328" t="s">
        <v>48</v>
      </c>
      <c r="R42" s="343">
        <v>1</v>
      </c>
      <c r="S42" s="328" t="s">
        <v>48</v>
      </c>
      <c r="T42" s="343">
        <v>1</v>
      </c>
      <c r="U42" s="328" t="s">
        <v>48</v>
      </c>
      <c r="V42" s="343">
        <v>0</v>
      </c>
      <c r="W42" s="328" t="s">
        <v>252</v>
      </c>
      <c r="X42" s="343">
        <v>1</v>
      </c>
      <c r="Y42" s="328" t="s">
        <v>48</v>
      </c>
      <c r="Z42" s="343">
        <v>0</v>
      </c>
      <c r="AA42" s="328" t="s">
        <v>252</v>
      </c>
      <c r="AB42" s="76"/>
    </row>
    <row r="43" spans="1:30" ht="14.15" customHeight="1">
      <c r="A43" s="29" t="s">
        <v>532</v>
      </c>
      <c r="B43" s="30" t="s">
        <v>502</v>
      </c>
      <c r="C43" s="50" t="s">
        <v>83</v>
      </c>
      <c r="D43" s="32" t="s">
        <v>26</v>
      </c>
      <c r="E43" s="76"/>
      <c r="H43" s="343">
        <v>1</v>
      </c>
      <c r="I43" s="328" t="s">
        <v>48</v>
      </c>
      <c r="J43" s="343">
        <v>0.95299999999999996</v>
      </c>
      <c r="K43" s="328" t="s">
        <v>48</v>
      </c>
      <c r="L43" s="343">
        <v>0.97299999999999998</v>
      </c>
      <c r="M43" s="328" t="s">
        <v>48</v>
      </c>
      <c r="N43" s="343">
        <v>0.88900000000000001</v>
      </c>
      <c r="O43" s="328" t="s">
        <v>48</v>
      </c>
      <c r="P43" s="343">
        <v>1</v>
      </c>
      <c r="Q43" s="328" t="s">
        <v>48</v>
      </c>
      <c r="R43" s="343">
        <v>0.8</v>
      </c>
      <c r="S43" s="328" t="s">
        <v>48</v>
      </c>
      <c r="T43" s="343">
        <v>1</v>
      </c>
      <c r="U43" s="328" t="s">
        <v>48</v>
      </c>
      <c r="V43" s="343">
        <v>1</v>
      </c>
      <c r="W43" s="328" t="s">
        <v>48</v>
      </c>
      <c r="X43" s="343">
        <v>1</v>
      </c>
      <c r="Y43" s="328" t="s">
        <v>48</v>
      </c>
      <c r="Z43" s="343">
        <v>0</v>
      </c>
      <c r="AA43" s="328" t="s">
        <v>252</v>
      </c>
      <c r="AB43" s="76"/>
    </row>
    <row r="44" spans="1:30" ht="14.15" customHeight="1">
      <c r="A44" s="29" t="s">
        <v>533</v>
      </c>
      <c r="B44" s="30" t="s">
        <v>504</v>
      </c>
      <c r="C44" s="50" t="s">
        <v>83</v>
      </c>
      <c r="D44" s="32" t="s">
        <v>26</v>
      </c>
      <c r="E44" s="76"/>
      <c r="H44" s="343">
        <v>1</v>
      </c>
      <c r="I44" s="328" t="s">
        <v>48</v>
      </c>
      <c r="J44" s="343">
        <v>0.85199999999999998</v>
      </c>
      <c r="K44" s="328" t="s">
        <v>48</v>
      </c>
      <c r="L44" s="343">
        <v>1</v>
      </c>
      <c r="M44" s="328" t="s">
        <v>48</v>
      </c>
      <c r="N44" s="343">
        <v>1</v>
      </c>
      <c r="O44" s="328" t="s">
        <v>48</v>
      </c>
      <c r="P44" s="343">
        <v>1</v>
      </c>
      <c r="Q44" s="328" t="s">
        <v>48</v>
      </c>
      <c r="R44" s="343">
        <v>0.75</v>
      </c>
      <c r="S44" s="328" t="s">
        <v>48</v>
      </c>
      <c r="T44" s="343">
        <v>1</v>
      </c>
      <c r="U44" s="328" t="s">
        <v>48</v>
      </c>
      <c r="V44" s="343">
        <v>0</v>
      </c>
      <c r="W44" s="328" t="s">
        <v>252</v>
      </c>
      <c r="X44" s="343">
        <v>0</v>
      </c>
      <c r="Y44" s="328" t="s">
        <v>252</v>
      </c>
      <c r="Z44" s="343">
        <v>1</v>
      </c>
      <c r="AA44" s="328" t="s">
        <v>48</v>
      </c>
      <c r="AB44" s="76"/>
    </row>
    <row r="45" spans="1:30" ht="14.15" customHeight="1">
      <c r="A45" s="29" t="s">
        <v>534</v>
      </c>
      <c r="B45" s="30" t="s">
        <v>506</v>
      </c>
      <c r="C45" s="50" t="s">
        <v>83</v>
      </c>
      <c r="D45" s="32" t="s">
        <v>26</v>
      </c>
      <c r="E45" s="76"/>
      <c r="H45" s="343">
        <v>0</v>
      </c>
      <c r="I45" s="328" t="s">
        <v>252</v>
      </c>
      <c r="J45" s="343">
        <v>0.95</v>
      </c>
      <c r="K45" s="328" t="s">
        <v>48</v>
      </c>
      <c r="L45" s="343">
        <v>1</v>
      </c>
      <c r="M45" s="328" t="s">
        <v>48</v>
      </c>
      <c r="N45" s="343">
        <v>1</v>
      </c>
      <c r="O45" s="328" t="s">
        <v>48</v>
      </c>
      <c r="P45" s="343">
        <v>1</v>
      </c>
      <c r="Q45" s="328" t="s">
        <v>48</v>
      </c>
      <c r="R45" s="343">
        <v>0</v>
      </c>
      <c r="S45" s="328" t="s">
        <v>252</v>
      </c>
      <c r="T45" s="343">
        <v>0</v>
      </c>
      <c r="U45" s="328" t="s">
        <v>252</v>
      </c>
      <c r="V45" s="343">
        <v>0</v>
      </c>
      <c r="W45" s="328" t="s">
        <v>252</v>
      </c>
      <c r="X45" s="343">
        <v>0</v>
      </c>
      <c r="Y45" s="328" t="s">
        <v>252</v>
      </c>
      <c r="Z45" s="343">
        <v>0</v>
      </c>
      <c r="AA45" s="328" t="s">
        <v>252</v>
      </c>
      <c r="AB45" s="76"/>
    </row>
    <row r="46" spans="1:30" ht="14.15" customHeight="1">
      <c r="A46" s="29" t="s">
        <v>535</v>
      </c>
      <c r="B46" s="30" t="s">
        <v>536</v>
      </c>
      <c r="C46" s="50" t="s">
        <v>83</v>
      </c>
      <c r="D46" s="32" t="s">
        <v>26</v>
      </c>
      <c r="E46" s="76"/>
      <c r="H46" s="343">
        <v>0.97399999999999998</v>
      </c>
      <c r="I46" s="328" t="s">
        <v>48</v>
      </c>
      <c r="J46" s="343">
        <v>0.95099999999999996</v>
      </c>
      <c r="K46" s="328" t="s">
        <v>48</v>
      </c>
      <c r="L46" s="343">
        <v>0.98</v>
      </c>
      <c r="M46" s="328" t="s">
        <v>48</v>
      </c>
      <c r="N46" s="343">
        <v>0.93799999999999994</v>
      </c>
      <c r="O46" s="328" t="s">
        <v>48</v>
      </c>
      <c r="P46" s="343">
        <v>0.95199999999999996</v>
      </c>
      <c r="Q46" s="328" t="s">
        <v>48</v>
      </c>
      <c r="R46" s="343">
        <v>0.94899999999999995</v>
      </c>
      <c r="S46" s="328" t="s">
        <v>48</v>
      </c>
      <c r="T46" s="343">
        <v>1</v>
      </c>
      <c r="U46" s="328" t="s">
        <v>48</v>
      </c>
      <c r="V46" s="343">
        <v>1</v>
      </c>
      <c r="W46" s="328" t="s">
        <v>48</v>
      </c>
      <c r="X46" s="343">
        <v>1</v>
      </c>
      <c r="Y46" s="328" t="s">
        <v>48</v>
      </c>
      <c r="Z46" s="343">
        <v>1</v>
      </c>
      <c r="AA46" s="328" t="s">
        <v>48</v>
      </c>
      <c r="AB46" s="76"/>
    </row>
    <row r="47" spans="1:30" ht="14.15" customHeight="1">
      <c r="A47" s="29" t="s">
        <v>537</v>
      </c>
      <c r="B47" s="30" t="s">
        <v>510</v>
      </c>
      <c r="C47" s="50" t="s">
        <v>83</v>
      </c>
      <c r="D47" s="32" t="s">
        <v>26</v>
      </c>
      <c r="E47" s="76"/>
      <c r="H47" s="343">
        <v>0</v>
      </c>
      <c r="I47" s="328" t="s">
        <v>252</v>
      </c>
      <c r="J47" s="343">
        <v>0.83299999999999996</v>
      </c>
      <c r="K47" s="328" t="s">
        <v>48</v>
      </c>
      <c r="L47" s="343">
        <v>0.96399999999999997</v>
      </c>
      <c r="M47" s="328" t="s">
        <v>48</v>
      </c>
      <c r="N47" s="343">
        <v>1</v>
      </c>
      <c r="O47" s="328" t="s">
        <v>48</v>
      </c>
      <c r="P47" s="343">
        <v>0</v>
      </c>
      <c r="Q47" s="328" t="s">
        <v>252</v>
      </c>
      <c r="R47" s="343">
        <v>1</v>
      </c>
      <c r="S47" s="328" t="s">
        <v>48</v>
      </c>
      <c r="T47" s="343">
        <v>0</v>
      </c>
      <c r="U47" s="328" t="s">
        <v>252</v>
      </c>
      <c r="V47" s="343">
        <v>0</v>
      </c>
      <c r="W47" s="328" t="s">
        <v>252</v>
      </c>
      <c r="X47" s="343">
        <v>0</v>
      </c>
      <c r="Y47" s="328" t="s">
        <v>252</v>
      </c>
      <c r="Z47" s="343">
        <v>0</v>
      </c>
      <c r="AA47" s="328" t="s">
        <v>252</v>
      </c>
      <c r="AB47" s="76"/>
    </row>
    <row r="48" spans="1:30" ht="15" customHeight="1">
      <c r="A48" s="38" t="s">
        <v>538</v>
      </c>
      <c r="B48" s="39" t="s">
        <v>512</v>
      </c>
      <c r="C48" s="51" t="s">
        <v>83</v>
      </c>
      <c r="D48" s="41" t="s">
        <v>26</v>
      </c>
      <c r="E48" s="76"/>
      <c r="H48" s="344">
        <v>0</v>
      </c>
      <c r="I48" s="334" t="s">
        <v>252</v>
      </c>
      <c r="J48" s="344">
        <v>0.93300000000000005</v>
      </c>
      <c r="K48" s="334" t="s">
        <v>48</v>
      </c>
      <c r="L48" s="344">
        <v>0.88200000000000001</v>
      </c>
      <c r="M48" s="334" t="s">
        <v>48</v>
      </c>
      <c r="N48" s="344">
        <v>0.91700000000000004</v>
      </c>
      <c r="O48" s="334" t="s">
        <v>48</v>
      </c>
      <c r="P48" s="344">
        <v>1</v>
      </c>
      <c r="Q48" s="334" t="s">
        <v>48</v>
      </c>
      <c r="R48" s="344">
        <v>0.75</v>
      </c>
      <c r="S48" s="334" t="s">
        <v>48</v>
      </c>
      <c r="T48" s="344">
        <v>1</v>
      </c>
      <c r="U48" s="334" t="s">
        <v>48</v>
      </c>
      <c r="V48" s="344">
        <v>0</v>
      </c>
      <c r="W48" s="334" t="s">
        <v>252</v>
      </c>
      <c r="X48" s="344">
        <v>0</v>
      </c>
      <c r="Y48" s="334" t="s">
        <v>252</v>
      </c>
      <c r="Z48" s="344">
        <v>0</v>
      </c>
      <c r="AA48" s="334" t="s">
        <v>252</v>
      </c>
      <c r="AB48" s="76"/>
    </row>
    <row r="49" spans="1:30" ht="15" customHeight="1">
      <c r="A49" s="42"/>
      <c r="B49" s="77"/>
      <c r="C49" s="42"/>
      <c r="D49" s="42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</row>
    <row r="50" spans="1:30" ht="20.9" customHeight="1">
      <c r="A50" s="85"/>
      <c r="B50" s="19" t="s">
        <v>539</v>
      </c>
      <c r="C50" s="259" t="s">
        <v>55</v>
      </c>
      <c r="D50" s="260"/>
      <c r="E50" s="129"/>
      <c r="AB50" s="180" t="s">
        <v>19</v>
      </c>
      <c r="AC50" s="261"/>
      <c r="AD50" s="320"/>
    </row>
    <row r="51" spans="1:30" ht="14.15" customHeight="1">
      <c r="A51" s="22" t="s">
        <v>540</v>
      </c>
      <c r="B51" s="23" t="s">
        <v>541</v>
      </c>
      <c r="C51" s="48" t="s">
        <v>542</v>
      </c>
      <c r="D51" s="24" t="s">
        <v>47</v>
      </c>
      <c r="E51" s="124"/>
      <c r="F51" s="212">
        <v>1258.646</v>
      </c>
      <c r="G51" s="98" t="s">
        <v>162</v>
      </c>
      <c r="H51" s="219">
        <v>5.0720000000000001</v>
      </c>
      <c r="I51" s="98" t="s">
        <v>162</v>
      </c>
      <c r="J51" s="219">
        <v>174.51400000000001</v>
      </c>
      <c r="K51" s="292" t="s">
        <v>162</v>
      </c>
      <c r="L51" s="219">
        <v>595.08199999999999</v>
      </c>
      <c r="M51" s="98" t="s">
        <v>162</v>
      </c>
      <c r="N51" s="219">
        <v>47.197000000000003</v>
      </c>
      <c r="O51" s="98" t="s">
        <v>162</v>
      </c>
      <c r="P51" s="219">
        <v>48.573</v>
      </c>
      <c r="Q51" s="98" t="s">
        <v>162</v>
      </c>
      <c r="R51" s="219">
        <v>121.48099999999999</v>
      </c>
      <c r="S51" s="98" t="s">
        <v>162</v>
      </c>
      <c r="T51" s="219">
        <v>13.701000000000001</v>
      </c>
      <c r="U51" s="292" t="s">
        <v>162</v>
      </c>
      <c r="V51" s="219">
        <v>0</v>
      </c>
      <c r="W51" s="292" t="s">
        <v>252</v>
      </c>
      <c r="X51" s="219">
        <v>0</v>
      </c>
      <c r="Y51" s="98" t="s">
        <v>252</v>
      </c>
      <c r="Z51" s="219">
        <v>1.4510000000000001</v>
      </c>
      <c r="AA51" s="98" t="s">
        <v>162</v>
      </c>
      <c r="AB51" s="62">
        <f t="shared" ref="AB51:AB62" si="2">F51+H51+J51+L51+N51+P51+R51+T51+V51+X51+Z51</f>
        <v>2265.7169999999996</v>
      </c>
      <c r="AC51" s="292" t="s">
        <v>162</v>
      </c>
      <c r="AD51" s="319"/>
    </row>
    <row r="52" spans="1:30" ht="14.15" customHeight="1">
      <c r="A52" s="29" t="s">
        <v>543</v>
      </c>
      <c r="B52" s="30" t="s">
        <v>544</v>
      </c>
      <c r="C52" s="50" t="s">
        <v>542</v>
      </c>
      <c r="D52" s="32" t="s">
        <v>47</v>
      </c>
      <c r="E52" s="124"/>
      <c r="F52" s="188">
        <v>821.42600000000004</v>
      </c>
      <c r="G52" s="37" t="s">
        <v>162</v>
      </c>
      <c r="H52" s="189">
        <v>183.221</v>
      </c>
      <c r="I52" s="106" t="s">
        <v>162</v>
      </c>
      <c r="J52" s="189">
        <v>540.327</v>
      </c>
      <c r="K52" s="98" t="s">
        <v>162</v>
      </c>
      <c r="L52" s="189">
        <v>743.81700000000001</v>
      </c>
      <c r="M52" s="37" t="s">
        <v>162</v>
      </c>
      <c r="N52" s="189">
        <v>95.260999999999996</v>
      </c>
      <c r="O52" s="106" t="s">
        <v>162</v>
      </c>
      <c r="P52" s="189">
        <v>87.05</v>
      </c>
      <c r="Q52" s="37" t="s">
        <v>162</v>
      </c>
      <c r="R52" s="189">
        <v>334.35500000000002</v>
      </c>
      <c r="S52" s="37" t="s">
        <v>162</v>
      </c>
      <c r="T52" s="189">
        <v>71.039000000000001</v>
      </c>
      <c r="U52" s="98" t="s">
        <v>162</v>
      </c>
      <c r="V52" s="189">
        <v>0</v>
      </c>
      <c r="W52" s="292" t="s">
        <v>252</v>
      </c>
      <c r="X52" s="189">
        <v>0</v>
      </c>
      <c r="Y52" s="106" t="s">
        <v>252</v>
      </c>
      <c r="Z52" s="189">
        <v>0</v>
      </c>
      <c r="AA52" s="37" t="s">
        <v>252</v>
      </c>
      <c r="AB52" s="63">
        <f t="shared" si="2"/>
        <v>2876.4960000000005</v>
      </c>
      <c r="AC52" s="98" t="s">
        <v>162</v>
      </c>
      <c r="AD52" s="319"/>
    </row>
    <row r="53" spans="1:30" ht="14.15" customHeight="1">
      <c r="A53" s="29" t="s">
        <v>545</v>
      </c>
      <c r="B53" s="30" t="s">
        <v>546</v>
      </c>
      <c r="C53" s="50" t="s">
        <v>542</v>
      </c>
      <c r="D53" s="32" t="s">
        <v>47</v>
      </c>
      <c r="E53" s="124"/>
      <c r="F53" s="188">
        <v>886.66899999999998</v>
      </c>
      <c r="G53" s="106" t="s">
        <v>162</v>
      </c>
      <c r="H53" s="189">
        <v>90.257000000000005</v>
      </c>
      <c r="I53" s="292" t="s">
        <v>162</v>
      </c>
      <c r="J53" s="189">
        <v>1404.9670000000001</v>
      </c>
      <c r="K53" s="106" t="s">
        <v>162</v>
      </c>
      <c r="L53" s="189">
        <v>1475.934</v>
      </c>
      <c r="M53" s="106" t="s">
        <v>162</v>
      </c>
      <c r="N53" s="189">
        <v>39.078000000000003</v>
      </c>
      <c r="O53" s="292" t="s">
        <v>162</v>
      </c>
      <c r="P53" s="189">
        <v>146.98400000000001</v>
      </c>
      <c r="Q53" s="37" t="s">
        <v>162</v>
      </c>
      <c r="R53" s="189">
        <v>276.25200000000001</v>
      </c>
      <c r="S53" s="37" t="s">
        <v>162</v>
      </c>
      <c r="T53" s="189">
        <v>107.768</v>
      </c>
      <c r="U53" s="106" t="s">
        <v>162</v>
      </c>
      <c r="V53" s="189">
        <v>0</v>
      </c>
      <c r="W53" s="292" t="s">
        <v>252</v>
      </c>
      <c r="X53" s="189">
        <v>0</v>
      </c>
      <c r="Y53" s="292" t="s">
        <v>252</v>
      </c>
      <c r="Z53" s="189">
        <v>0</v>
      </c>
      <c r="AA53" s="106" t="s">
        <v>252</v>
      </c>
      <c r="AB53" s="63">
        <f t="shared" si="2"/>
        <v>4427.9090000000006</v>
      </c>
      <c r="AC53" s="106" t="s">
        <v>162</v>
      </c>
      <c r="AD53" s="319"/>
    </row>
    <row r="54" spans="1:30" ht="14.15" customHeight="1">
      <c r="A54" s="29" t="s">
        <v>547</v>
      </c>
      <c r="B54" s="30" t="s">
        <v>548</v>
      </c>
      <c r="C54" s="50" t="s">
        <v>542</v>
      </c>
      <c r="D54" s="32" t="s">
        <v>47</v>
      </c>
      <c r="E54" s="124"/>
      <c r="F54" s="188">
        <v>989.56799999999998</v>
      </c>
      <c r="G54" s="98" t="s">
        <v>162</v>
      </c>
      <c r="H54" s="189">
        <v>387.57900000000001</v>
      </c>
      <c r="I54" s="98" t="s">
        <v>162</v>
      </c>
      <c r="J54" s="189">
        <v>3662.4789999999998</v>
      </c>
      <c r="K54" s="98" t="s">
        <v>162</v>
      </c>
      <c r="L54" s="189">
        <v>3969.627</v>
      </c>
      <c r="M54" s="98" t="s">
        <v>162</v>
      </c>
      <c r="N54" s="189">
        <v>582.05499999999995</v>
      </c>
      <c r="O54" s="292" t="s">
        <v>162</v>
      </c>
      <c r="P54" s="189">
        <v>608.23299999999995</v>
      </c>
      <c r="Q54" s="37" t="s">
        <v>162</v>
      </c>
      <c r="R54" s="189">
        <v>1225.3340000000001</v>
      </c>
      <c r="S54" s="37" t="s">
        <v>162</v>
      </c>
      <c r="T54" s="189">
        <v>256.93400000000003</v>
      </c>
      <c r="U54" s="98" t="s">
        <v>162</v>
      </c>
      <c r="V54" s="189">
        <v>0</v>
      </c>
      <c r="W54" s="98" t="s">
        <v>252</v>
      </c>
      <c r="X54" s="189">
        <v>26.236999999999998</v>
      </c>
      <c r="Y54" s="98" t="s">
        <v>162</v>
      </c>
      <c r="Z54" s="189">
        <v>0</v>
      </c>
      <c r="AA54" s="98" t="s">
        <v>252</v>
      </c>
      <c r="AB54" s="63">
        <f t="shared" si="2"/>
        <v>11708.046</v>
      </c>
      <c r="AC54" s="292" t="s">
        <v>162</v>
      </c>
      <c r="AD54" s="319"/>
    </row>
    <row r="55" spans="1:30" ht="14.15" customHeight="1">
      <c r="A55" s="29" t="s">
        <v>549</v>
      </c>
      <c r="B55" s="30" t="s">
        <v>550</v>
      </c>
      <c r="C55" s="50" t="s">
        <v>542</v>
      </c>
      <c r="D55" s="32" t="s">
        <v>47</v>
      </c>
      <c r="E55" s="124"/>
      <c r="F55" s="188">
        <v>261.964</v>
      </c>
      <c r="G55" s="37" t="s">
        <v>162</v>
      </c>
      <c r="H55" s="189">
        <v>869.28700000000003</v>
      </c>
      <c r="I55" s="37" t="s">
        <v>162</v>
      </c>
      <c r="J55" s="189">
        <v>7756.3950000000004</v>
      </c>
      <c r="K55" s="37" t="s">
        <v>162</v>
      </c>
      <c r="L55" s="189">
        <v>5743.8829999999998</v>
      </c>
      <c r="M55" s="37" t="s">
        <v>162</v>
      </c>
      <c r="N55" s="189">
        <v>1845.2919999999999</v>
      </c>
      <c r="O55" s="98" t="s">
        <v>162</v>
      </c>
      <c r="P55" s="189">
        <v>485.58699999999999</v>
      </c>
      <c r="Q55" s="37" t="s">
        <v>162</v>
      </c>
      <c r="R55" s="189">
        <v>1488.3019999999999</v>
      </c>
      <c r="S55" s="106" t="s">
        <v>162</v>
      </c>
      <c r="T55" s="189">
        <v>613.80799999999999</v>
      </c>
      <c r="U55" s="37" t="s">
        <v>162</v>
      </c>
      <c r="V55" s="189">
        <v>322.245</v>
      </c>
      <c r="W55" s="37" t="s">
        <v>162</v>
      </c>
      <c r="X55" s="189">
        <v>37.265000000000001</v>
      </c>
      <c r="Y55" s="37" t="s">
        <v>162</v>
      </c>
      <c r="Z55" s="189">
        <v>0</v>
      </c>
      <c r="AA55" s="37" t="s">
        <v>252</v>
      </c>
      <c r="AB55" s="63">
        <f t="shared" si="2"/>
        <v>19424.027999999998</v>
      </c>
      <c r="AC55" s="98" t="s">
        <v>162</v>
      </c>
      <c r="AD55" s="319"/>
    </row>
    <row r="56" spans="1:30" ht="14.15" customHeight="1">
      <c r="A56" s="29" t="s">
        <v>551</v>
      </c>
      <c r="B56" s="30" t="s">
        <v>552</v>
      </c>
      <c r="C56" s="50" t="s">
        <v>542</v>
      </c>
      <c r="D56" s="32" t="s">
        <v>47</v>
      </c>
      <c r="E56" s="124"/>
      <c r="F56" s="188">
        <v>0</v>
      </c>
      <c r="G56" s="106" t="s">
        <v>252</v>
      </c>
      <c r="H56" s="189">
        <v>381.35</v>
      </c>
      <c r="I56" s="106" t="s">
        <v>162</v>
      </c>
      <c r="J56" s="189">
        <v>9620.1810000000005</v>
      </c>
      <c r="K56" s="37" t="s">
        <v>162</v>
      </c>
      <c r="L56" s="189">
        <v>506.78899999999999</v>
      </c>
      <c r="M56" s="106" t="s">
        <v>162</v>
      </c>
      <c r="N56" s="189">
        <v>2039.885</v>
      </c>
      <c r="O56" s="37" t="s">
        <v>162</v>
      </c>
      <c r="P56" s="189">
        <v>1990.9739999999999</v>
      </c>
      <c r="Q56" s="37" t="s">
        <v>162</v>
      </c>
      <c r="R56" s="189">
        <v>1833.962</v>
      </c>
      <c r="S56" s="292" t="s">
        <v>162</v>
      </c>
      <c r="T56" s="189">
        <v>612.65700000000004</v>
      </c>
      <c r="U56" s="37" t="s">
        <v>162</v>
      </c>
      <c r="V56" s="189">
        <v>0</v>
      </c>
      <c r="W56" s="106" t="s">
        <v>252</v>
      </c>
      <c r="X56" s="189">
        <v>0</v>
      </c>
      <c r="Y56" s="106" t="s">
        <v>252</v>
      </c>
      <c r="Z56" s="189">
        <v>45.786000000000001</v>
      </c>
      <c r="AA56" s="106" t="s">
        <v>162</v>
      </c>
      <c r="AB56" s="63">
        <f t="shared" si="2"/>
        <v>17031.584000000003</v>
      </c>
      <c r="AC56" s="106" t="s">
        <v>162</v>
      </c>
      <c r="AD56" s="319"/>
    </row>
    <row r="57" spans="1:30" ht="14.15" customHeight="1">
      <c r="A57" s="29" t="s">
        <v>553</v>
      </c>
      <c r="B57" s="30" t="s">
        <v>554</v>
      </c>
      <c r="C57" s="50" t="s">
        <v>542</v>
      </c>
      <c r="D57" s="32" t="s">
        <v>47</v>
      </c>
      <c r="E57" s="124"/>
      <c r="F57" s="188">
        <v>0</v>
      </c>
      <c r="G57" s="98" t="s">
        <v>252</v>
      </c>
      <c r="H57" s="189">
        <v>0</v>
      </c>
      <c r="I57" s="98" t="s">
        <v>252</v>
      </c>
      <c r="J57" s="189">
        <v>21276.989000000001</v>
      </c>
      <c r="K57" s="106" t="s">
        <v>162</v>
      </c>
      <c r="L57" s="189">
        <v>948.05700000000002</v>
      </c>
      <c r="M57" s="98" t="s">
        <v>162</v>
      </c>
      <c r="N57" s="189">
        <v>1650.414</v>
      </c>
      <c r="O57" s="106" t="s">
        <v>162</v>
      </c>
      <c r="P57" s="189">
        <v>591.52</v>
      </c>
      <c r="Q57" s="37" t="s">
        <v>162</v>
      </c>
      <c r="R57" s="189">
        <v>0</v>
      </c>
      <c r="S57" s="292" t="s">
        <v>252</v>
      </c>
      <c r="T57" s="189">
        <v>0</v>
      </c>
      <c r="U57" s="37" t="s">
        <v>252</v>
      </c>
      <c r="V57" s="189">
        <v>0</v>
      </c>
      <c r="W57" s="98" t="s">
        <v>252</v>
      </c>
      <c r="X57" s="189">
        <v>0</v>
      </c>
      <c r="Y57" s="98" t="s">
        <v>252</v>
      </c>
      <c r="Z57" s="189">
        <v>0</v>
      </c>
      <c r="AA57" s="98" t="s">
        <v>252</v>
      </c>
      <c r="AB57" s="63">
        <f t="shared" si="2"/>
        <v>24466.980000000003</v>
      </c>
      <c r="AC57" s="98" t="s">
        <v>162</v>
      </c>
      <c r="AD57" s="319"/>
    </row>
    <row r="58" spans="1:30" ht="14.15" customHeight="1">
      <c r="A58" s="29" t="s">
        <v>555</v>
      </c>
      <c r="B58" s="30" t="s">
        <v>556</v>
      </c>
      <c r="C58" s="50" t="s">
        <v>542</v>
      </c>
      <c r="D58" s="32" t="s">
        <v>165</v>
      </c>
      <c r="E58" s="124"/>
      <c r="F58" s="150">
        <f>SUM(F51:F57)</f>
        <v>4218.2730000000001</v>
      </c>
      <c r="G58" s="106" t="s">
        <v>162</v>
      </c>
      <c r="H58" s="63">
        <f>SUM(H51:H57)</f>
        <v>1916.7660000000001</v>
      </c>
      <c r="I58" s="106" t="s">
        <v>162</v>
      </c>
      <c r="J58" s="63">
        <f>SUM(J51:J57)</f>
        <v>44435.851999999999</v>
      </c>
      <c r="K58" s="292" t="s">
        <v>162</v>
      </c>
      <c r="L58" s="63">
        <f>SUM(L51:L57)</f>
        <v>13983.189</v>
      </c>
      <c r="M58" s="106" t="s">
        <v>162</v>
      </c>
      <c r="N58" s="63">
        <f>SUM(N51:N57)</f>
        <v>6299.1819999999998</v>
      </c>
      <c r="O58" s="292" t="s">
        <v>162</v>
      </c>
      <c r="P58" s="63">
        <f>SUM(P51:P57)</f>
        <v>3958.9209999999998</v>
      </c>
      <c r="Q58" s="37" t="s">
        <v>162</v>
      </c>
      <c r="R58" s="63">
        <f>SUM(R51:R57)</f>
        <v>5279.6859999999997</v>
      </c>
      <c r="S58" s="292" t="s">
        <v>162</v>
      </c>
      <c r="T58" s="63">
        <f>SUM(T51:T57)</f>
        <v>1675.9070000000002</v>
      </c>
      <c r="U58" s="37" t="s">
        <v>162</v>
      </c>
      <c r="V58" s="63">
        <f>SUM(V51:V57)</f>
        <v>322.245</v>
      </c>
      <c r="W58" s="106" t="s">
        <v>162</v>
      </c>
      <c r="X58" s="63">
        <f>SUM(X51:X57)</f>
        <v>63.501999999999995</v>
      </c>
      <c r="Y58" s="106" t="s">
        <v>162</v>
      </c>
      <c r="Z58" s="63">
        <f>SUM(Z51:Z57)</f>
        <v>47.237000000000002</v>
      </c>
      <c r="AA58" s="37" t="s">
        <v>162</v>
      </c>
      <c r="AB58" s="63">
        <f t="shared" si="2"/>
        <v>82200.759999999995</v>
      </c>
      <c r="AC58" s="106" t="s">
        <v>162</v>
      </c>
      <c r="AD58" s="319"/>
    </row>
    <row r="59" spans="1:30" ht="14.15" customHeight="1">
      <c r="A59" s="29" t="s">
        <v>557</v>
      </c>
      <c r="B59" s="30" t="s">
        <v>558</v>
      </c>
      <c r="C59" s="50" t="s">
        <v>542</v>
      </c>
      <c r="D59" s="32" t="s">
        <v>47</v>
      </c>
      <c r="E59" s="9"/>
      <c r="F59" s="188">
        <v>579.13900000000001</v>
      </c>
      <c r="G59" s="98" t="s">
        <v>162</v>
      </c>
      <c r="H59" s="189">
        <v>424.11200000000002</v>
      </c>
      <c r="I59" s="98" t="s">
        <v>162</v>
      </c>
      <c r="J59" s="189">
        <v>7500.3869999999997</v>
      </c>
      <c r="K59" s="98" t="s">
        <v>162</v>
      </c>
      <c r="L59" s="189">
        <v>3446.4580000000001</v>
      </c>
      <c r="M59" s="98" t="s">
        <v>162</v>
      </c>
      <c r="N59" s="189">
        <v>1089.8409999999999</v>
      </c>
      <c r="O59" s="98" t="s">
        <v>162</v>
      </c>
      <c r="P59" s="189">
        <v>446.80799999999999</v>
      </c>
      <c r="Q59" s="106" t="s">
        <v>162</v>
      </c>
      <c r="R59" s="189">
        <v>1025.6120000000001</v>
      </c>
      <c r="S59" s="98" t="s">
        <v>162</v>
      </c>
      <c r="T59" s="189">
        <v>300.61200000000002</v>
      </c>
      <c r="U59" s="106" t="s">
        <v>162</v>
      </c>
      <c r="V59" s="189">
        <v>69.790000000000006</v>
      </c>
      <c r="W59" s="98" t="s">
        <v>162</v>
      </c>
      <c r="X59" s="189">
        <v>10.124000000000001</v>
      </c>
      <c r="Y59" s="98" t="s">
        <v>162</v>
      </c>
      <c r="Z59" s="189">
        <v>15.894</v>
      </c>
      <c r="AA59" s="106" t="s">
        <v>162</v>
      </c>
      <c r="AB59" s="63">
        <f t="shared" si="2"/>
        <v>14908.777</v>
      </c>
      <c r="AC59" s="98" t="s">
        <v>162</v>
      </c>
      <c r="AD59" s="319"/>
    </row>
    <row r="60" spans="1:30" ht="14.15" customHeight="1">
      <c r="A60" s="29" t="s">
        <v>559</v>
      </c>
      <c r="B60" s="30" t="s">
        <v>280</v>
      </c>
      <c r="C60" s="50" t="s">
        <v>542</v>
      </c>
      <c r="D60" s="32" t="s">
        <v>165</v>
      </c>
      <c r="E60" s="9"/>
      <c r="F60" s="150">
        <f>SUM(F58:F59)</f>
        <v>4797.4120000000003</v>
      </c>
      <c r="G60" s="37" t="s">
        <v>162</v>
      </c>
      <c r="H60" s="63">
        <f>SUM(H58:H59)</f>
        <v>2340.8780000000002</v>
      </c>
      <c r="I60" s="37" t="s">
        <v>162</v>
      </c>
      <c r="J60" s="63">
        <f>SUM(J58:J59)</f>
        <v>51936.239000000001</v>
      </c>
      <c r="K60" s="37" t="s">
        <v>162</v>
      </c>
      <c r="L60" s="63">
        <f>SUM(L58:L59)</f>
        <v>17429.647000000001</v>
      </c>
      <c r="M60" s="37" t="s">
        <v>162</v>
      </c>
      <c r="N60" s="63">
        <f>SUM(N58:N59)</f>
        <v>7389.0229999999992</v>
      </c>
      <c r="O60" s="106"/>
      <c r="P60" s="63">
        <f>SUM(P58:P59)</f>
        <v>4405.7289999999994</v>
      </c>
      <c r="Q60" s="292" t="s">
        <v>162</v>
      </c>
      <c r="R60" s="63">
        <f>SUM(R58:R59)</f>
        <v>6305.2979999999998</v>
      </c>
      <c r="S60" s="106" t="s">
        <v>162</v>
      </c>
      <c r="T60" s="63">
        <f>SUM(T58:T59)</f>
        <v>1976.5190000000002</v>
      </c>
      <c r="U60" s="292" t="s">
        <v>162</v>
      </c>
      <c r="V60" s="63">
        <f>SUM(V58:V59)</f>
        <v>392.03500000000003</v>
      </c>
      <c r="W60" s="37" t="s">
        <v>162</v>
      </c>
      <c r="X60" s="63">
        <f>SUM(X58:X59)</f>
        <v>73.625999999999991</v>
      </c>
      <c r="Y60" s="37" t="s">
        <v>162</v>
      </c>
      <c r="Z60" s="63">
        <f>SUM(Z58:Z59)</f>
        <v>63.131</v>
      </c>
      <c r="AA60" s="292" t="s">
        <v>162</v>
      </c>
      <c r="AB60" s="63">
        <f t="shared" si="2"/>
        <v>97109.537000000011</v>
      </c>
      <c r="AC60" s="37" t="s">
        <v>162</v>
      </c>
      <c r="AD60" s="319"/>
    </row>
    <row r="61" spans="1:30" ht="14.15" customHeight="1">
      <c r="A61" s="29" t="s">
        <v>560</v>
      </c>
      <c r="B61" s="30" t="s">
        <v>561</v>
      </c>
      <c r="C61" s="50" t="s">
        <v>542</v>
      </c>
      <c r="D61" s="32" t="s">
        <v>47</v>
      </c>
      <c r="E61" s="124"/>
      <c r="F61" s="188">
        <v>477.52800000000002</v>
      </c>
      <c r="G61" s="106" t="s">
        <v>162</v>
      </c>
      <c r="H61" s="189">
        <v>539.36599999999999</v>
      </c>
      <c r="I61" s="37" t="s">
        <v>162</v>
      </c>
      <c r="J61" s="189">
        <v>17441.094000000001</v>
      </c>
      <c r="K61" s="37" t="s">
        <v>162</v>
      </c>
      <c r="L61" s="189">
        <v>3235.415</v>
      </c>
      <c r="M61" s="37" t="s">
        <v>162</v>
      </c>
      <c r="N61" s="189">
        <v>2896.5309999999999</v>
      </c>
      <c r="O61" s="292" t="s">
        <v>162</v>
      </c>
      <c r="P61" s="189">
        <v>1731.425</v>
      </c>
      <c r="Q61" s="292" t="s">
        <v>162</v>
      </c>
      <c r="R61" s="189">
        <v>965.53200000000004</v>
      </c>
      <c r="S61" s="292" t="s">
        <v>162</v>
      </c>
      <c r="T61" s="189">
        <v>321.17700000000002</v>
      </c>
      <c r="U61" s="292" t="s">
        <v>162</v>
      </c>
      <c r="V61" s="189">
        <v>57.081000000000003</v>
      </c>
      <c r="W61" s="106" t="s">
        <v>162</v>
      </c>
      <c r="X61" s="189">
        <v>2.7229999999999999</v>
      </c>
      <c r="Y61" s="37" t="s">
        <v>162</v>
      </c>
      <c r="Z61" s="189">
        <v>7.5220000000000002</v>
      </c>
      <c r="AA61" s="292" t="s">
        <v>162</v>
      </c>
      <c r="AB61" s="63">
        <f t="shared" si="2"/>
        <v>27675.394</v>
      </c>
      <c r="AC61" s="106" t="s">
        <v>162</v>
      </c>
      <c r="AD61" s="319"/>
    </row>
    <row r="62" spans="1:30" ht="15" customHeight="1">
      <c r="A62" s="38" t="s">
        <v>562</v>
      </c>
      <c r="B62" s="39" t="s">
        <v>563</v>
      </c>
      <c r="C62" s="51" t="s">
        <v>542</v>
      </c>
      <c r="D62" s="41" t="s">
        <v>47</v>
      </c>
      <c r="E62" s="124"/>
      <c r="F62" s="213">
        <v>1200.499</v>
      </c>
      <c r="G62" s="98" t="s">
        <v>162</v>
      </c>
      <c r="H62" s="236">
        <v>191.95699999999999</v>
      </c>
      <c r="I62" s="37" t="s">
        <v>162</v>
      </c>
      <c r="J62" s="236">
        <v>3737.7289999999998</v>
      </c>
      <c r="K62" s="37" t="s">
        <v>162</v>
      </c>
      <c r="L62" s="236">
        <v>1892.7070000000001</v>
      </c>
      <c r="M62" s="37" t="s">
        <v>162</v>
      </c>
      <c r="N62" s="236">
        <v>491.88200000000001</v>
      </c>
      <c r="O62" s="98" t="s">
        <v>162</v>
      </c>
      <c r="P62" s="236">
        <v>270.17899999999997</v>
      </c>
      <c r="Q62" s="98" t="s">
        <v>162</v>
      </c>
      <c r="R62" s="236">
        <v>569.28499999999997</v>
      </c>
      <c r="S62" s="98" t="s">
        <v>162</v>
      </c>
      <c r="T62" s="236">
        <v>97.575000000000003</v>
      </c>
      <c r="U62" s="98" t="s">
        <v>162</v>
      </c>
      <c r="V62" s="236">
        <v>45.04</v>
      </c>
      <c r="W62" s="98" t="s">
        <v>162</v>
      </c>
      <c r="X62" s="236">
        <v>32.613</v>
      </c>
      <c r="Y62" s="37" t="s">
        <v>162</v>
      </c>
      <c r="Z62" s="236">
        <v>12.067</v>
      </c>
      <c r="AA62" s="98" t="s">
        <v>162</v>
      </c>
      <c r="AB62" s="63">
        <f t="shared" si="2"/>
        <v>8541.5329999999994</v>
      </c>
      <c r="AC62" s="98" t="s">
        <v>162</v>
      </c>
      <c r="AD62" s="319"/>
    </row>
    <row r="63" spans="1:30" ht="14.15" customHeight="1">
      <c r="A63" s="141"/>
      <c r="B63" s="84"/>
      <c r="C63" s="84"/>
      <c r="D63" s="84"/>
      <c r="F63" s="84"/>
      <c r="G63" s="44"/>
      <c r="H63" s="84"/>
      <c r="I63" s="44"/>
      <c r="J63" s="84"/>
      <c r="K63" s="44"/>
      <c r="L63" s="84"/>
      <c r="M63" s="44"/>
      <c r="N63" s="84"/>
      <c r="O63" s="44"/>
      <c r="P63" s="84"/>
      <c r="Q63" s="44"/>
      <c r="R63" s="84"/>
      <c r="S63" s="44"/>
      <c r="T63" s="84"/>
      <c r="U63" s="44"/>
      <c r="V63" s="84"/>
      <c r="W63" s="44"/>
      <c r="X63" s="84"/>
      <c r="Y63" s="44"/>
      <c r="Z63" s="84"/>
      <c r="AA63" s="44"/>
      <c r="AB63" s="44"/>
      <c r="AC63" s="44"/>
    </row>
    <row r="64" spans="1:30" ht="15" customHeight="1"/>
    <row r="65" spans="1:5" ht="14.15" customHeight="1">
      <c r="A65" s="382"/>
      <c r="B65" s="405"/>
      <c r="C65" s="84"/>
      <c r="D65" s="140"/>
      <c r="E65" s="76"/>
    </row>
    <row r="66" spans="1:5" ht="14.15" customHeight="1">
      <c r="A66" s="393" t="s">
        <v>146</v>
      </c>
      <c r="C66" s="71" t="s">
        <v>147</v>
      </c>
      <c r="E66" s="76"/>
    </row>
    <row r="67" spans="1:5" ht="14.15" customHeight="1">
      <c r="A67" s="383"/>
      <c r="E67" s="76"/>
    </row>
    <row r="68" spans="1:5" ht="14.15" customHeight="1">
      <c r="A68" s="393" t="s">
        <v>148</v>
      </c>
      <c r="E68" s="76"/>
    </row>
    <row r="69" spans="1:5" ht="14.15" customHeight="1">
      <c r="A69" s="383"/>
      <c r="E69" s="76"/>
    </row>
    <row r="70" spans="1:5" ht="14.15" customHeight="1">
      <c r="A70" s="393" t="s">
        <v>331</v>
      </c>
      <c r="B70" s="400"/>
      <c r="C70" s="71" t="s">
        <v>149</v>
      </c>
      <c r="D70" s="381">
        <v>46188</v>
      </c>
      <c r="E70" s="76"/>
    </row>
    <row r="71" spans="1:5" ht="15.75" customHeight="1">
      <c r="A71" s="92"/>
      <c r="E71" s="76"/>
    </row>
    <row r="72" spans="1:5" ht="15.75" customHeight="1">
      <c r="A72" s="84"/>
      <c r="B72" s="128"/>
      <c r="C72" s="141"/>
      <c r="D72" s="141"/>
    </row>
    <row r="73" spans="1:5" ht="15.75" customHeight="1"/>
    <row r="74" spans="1:5" ht="15.75" customHeight="1"/>
    <row r="75" spans="1:5" ht="15.75" customHeight="1"/>
    <row r="76" spans="1:5" ht="14.15" customHeight="1"/>
    <row r="77" spans="1:5" ht="14.15" customHeight="1"/>
    <row r="78" spans="1:5" ht="14.15" customHeight="1"/>
    <row r="79" spans="1:5" ht="14.15" customHeight="1"/>
    <row r="80" spans="1:5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ht="14.15" customHeight="1"/>
    <row r="226" ht="14.15" customHeight="1"/>
    <row r="227" ht="14.15" customHeight="1"/>
    <row r="228" ht="14.15" customHeight="1"/>
    <row r="229" ht="14.15" customHeight="1"/>
    <row r="230" ht="14.15" customHeight="1"/>
    <row r="231" ht="14.15" customHeight="1"/>
    <row r="232" ht="14.15" customHeight="1"/>
    <row r="233" ht="14.15" customHeight="1"/>
    <row r="234" ht="14.15" customHeight="1"/>
    <row r="235" ht="14.15" customHeight="1"/>
    <row r="236" ht="14.15" customHeight="1"/>
    <row r="237" ht="14.15" customHeight="1"/>
    <row r="238" ht="14.15" customHeight="1"/>
    <row r="239" ht="14.15" customHeight="1"/>
    <row r="240" ht="14.15" customHeight="1"/>
    <row r="241" ht="14.15" customHeight="1"/>
    <row r="242" ht="14.15" customHeight="1"/>
    <row r="243" ht="14.15" customHeight="1"/>
    <row r="244" ht="14.15" customHeight="1"/>
    <row r="245" ht="14.15" customHeight="1"/>
    <row r="246" ht="14.15" customHeight="1"/>
    <row r="247" ht="14.15" customHeight="1"/>
    <row r="248" ht="14.15" customHeight="1"/>
    <row r="249" ht="14.15" customHeight="1"/>
    <row r="250" ht="14.15" customHeight="1"/>
    <row r="251" ht="14.15" customHeight="1"/>
    <row r="252" ht="14.15" customHeight="1"/>
  </sheetData>
  <mergeCells count="19">
    <mergeCell ref="P9:Q9"/>
    <mergeCell ref="F10:AA10"/>
    <mergeCell ref="H11:I11"/>
    <mergeCell ref="H9:I9"/>
    <mergeCell ref="F9:G9"/>
    <mergeCell ref="F11:G11"/>
    <mergeCell ref="J9:K9"/>
    <mergeCell ref="J11:J12"/>
    <mergeCell ref="L11:L12"/>
    <mergeCell ref="L9:M9"/>
    <mergeCell ref="N9:O9"/>
    <mergeCell ref="AB26:AC26"/>
    <mergeCell ref="AB11:AC11"/>
    <mergeCell ref="AB9:AC9"/>
    <mergeCell ref="Z9:AA9"/>
    <mergeCell ref="R9:S9"/>
    <mergeCell ref="T9:U9"/>
    <mergeCell ref="V9:W9"/>
    <mergeCell ref="X9:Y9"/>
  </mergeCells>
  <dataValidations count="1">
    <dataValidation type="list" allowBlank="1" sqref="I58 I60 AC51:AC62 W58 W60 U58 U60 AA58 AA60 G15:G24 I15:I24 K15:K24 M15:M24 O15:O24 Q15:Q24 S15:S24 U15:U24 W15:W24 Y15:Y24 AA15:AA24 AC15:AC24 G27:G36 I27:I36 K27:K36 M27:M36 O27:O36 Q27:Q36 S27:S36 U27:U36 W27:W36 Y27:Y36 AA27:AA36 AC27:AC36 I39:I48 K39:K48 M39:M48 O39:O48 Q39:Q48 S39:S48 U39:U48 W39:W48 Y39:Y48 AA39:AA48 G58 G60 M58 M60 Q58 Q60 S58 S60 Y58 Y60 O58 O60 K58 K60" xr:uid="{00000000-0002-0000-05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Y76"/>
  <sheetViews>
    <sheetView showRuler="0" workbookViewId="0">
      <selection sqref="A1:XFD1048576"/>
    </sheetView>
  </sheetViews>
  <sheetFormatPr defaultColWidth="13.7265625" defaultRowHeight="12.5"/>
  <cols>
    <col min="1" max="1" width="11" customWidth="1"/>
    <col min="2" max="2" width="45.1796875" customWidth="1"/>
    <col min="3" max="3" width="12.1796875" customWidth="1"/>
    <col min="4" max="4" width="11.81640625" customWidth="1"/>
    <col min="5" max="5" width="6.453125" customWidth="1"/>
    <col min="6" max="6" width="16.54296875" customWidth="1"/>
    <col min="7" max="7" width="9.7265625" customWidth="1"/>
    <col min="8" max="8" width="4.453125" customWidth="1"/>
    <col min="9" max="9" width="16.54296875" customWidth="1"/>
    <col min="10" max="10" width="7" customWidth="1"/>
    <col min="11" max="11" width="4.453125" customWidth="1"/>
    <col min="12" max="12" width="16.7265625" customWidth="1"/>
    <col min="13" max="13" width="9.1796875" customWidth="1"/>
    <col min="14" max="14" width="4.453125" customWidth="1"/>
    <col min="15" max="15" width="16.54296875" customWidth="1"/>
    <col min="16" max="16" width="7" customWidth="1"/>
    <col min="17" max="17" width="4.453125" customWidth="1"/>
    <col min="18" max="18" width="16.81640625" customWidth="1"/>
    <col min="19" max="19" width="7" customWidth="1"/>
    <col min="20" max="20" width="4.453125" customWidth="1"/>
    <col min="21" max="21" width="16.7265625" customWidth="1"/>
    <col min="22" max="22" width="7" customWidth="1"/>
    <col min="23" max="23" width="4.453125" customWidth="1"/>
    <col min="24" max="24" width="16.54296875" customWidth="1"/>
    <col min="25" max="25" width="7" customWidth="1"/>
    <col min="26" max="26" width="4.453125" customWidth="1"/>
    <col min="27" max="27" width="16.7265625" customWidth="1"/>
    <col min="28" max="28" width="7" customWidth="1"/>
    <col min="29" max="29" width="4.453125" customWidth="1"/>
    <col min="30" max="30" width="16.7265625" customWidth="1"/>
    <col min="31" max="31" width="7" customWidth="1"/>
    <col min="32" max="32" width="4.453125" customWidth="1"/>
    <col min="33" max="33" width="16.54296875" customWidth="1"/>
    <col min="34" max="34" width="7" customWidth="1"/>
    <col min="35" max="35" width="4.453125" customWidth="1"/>
    <col min="36" max="36" width="16.7265625" customWidth="1"/>
    <col min="37" max="37" width="7" customWidth="1"/>
    <col min="38" max="38" width="4.453125" customWidth="1"/>
    <col min="39" max="39" width="16.54296875" customWidth="1"/>
    <col min="40" max="40" width="7" customWidth="1"/>
    <col min="41" max="41" width="4.453125" customWidth="1"/>
    <col min="42" max="42" width="16.54296875" customWidth="1"/>
    <col min="43" max="43" width="7" customWidth="1"/>
    <col min="44" max="44" width="4.453125" customWidth="1"/>
    <col min="45" max="45" width="16.54296875" customWidth="1"/>
    <col min="46" max="46" width="7" customWidth="1"/>
    <col min="47" max="47" width="4.453125" customWidth="1"/>
    <col min="48" max="48" width="16.7265625" customWidth="1"/>
    <col min="49" max="49" width="7" customWidth="1"/>
    <col min="50" max="50" width="4.453125" customWidth="1"/>
    <col min="51" max="51" width="16.54296875" customWidth="1"/>
    <col min="52" max="52" width="7" customWidth="1"/>
    <col min="53" max="53" width="4.453125" customWidth="1"/>
    <col min="54" max="54" width="16.54296875" customWidth="1"/>
    <col min="55" max="55" width="7" customWidth="1"/>
    <col min="56" max="56" width="4.453125" customWidth="1"/>
    <col min="57" max="57" width="16.81640625" customWidth="1"/>
    <col min="58" max="58" width="7" customWidth="1"/>
    <col min="59" max="59" width="4.453125" customWidth="1"/>
    <col min="60" max="60" width="16.7265625" customWidth="1"/>
    <col min="61" max="61" width="7" customWidth="1"/>
    <col min="62" max="62" width="4.453125" customWidth="1"/>
    <col min="63" max="63" width="16.81640625" customWidth="1"/>
    <col min="64" max="64" width="7" customWidth="1"/>
    <col min="65" max="65" width="4.453125" customWidth="1"/>
    <col min="66" max="66" width="16.81640625" customWidth="1"/>
    <col min="67" max="67" width="7" customWidth="1"/>
    <col min="68" max="68" width="4.453125" customWidth="1"/>
    <col min="69" max="69" width="16.7265625" customWidth="1"/>
    <col min="70" max="70" width="7" customWidth="1"/>
    <col min="71" max="71" width="4.453125" customWidth="1"/>
    <col min="72" max="72" width="16.7265625" customWidth="1"/>
    <col min="73" max="73" width="7" customWidth="1"/>
    <col min="74" max="74" width="4.453125" customWidth="1"/>
    <col min="75" max="75" width="17" customWidth="1"/>
    <col min="76" max="76" width="7" customWidth="1"/>
    <col min="77" max="77" width="4.453125" customWidth="1"/>
    <col min="78" max="78" width="16" customWidth="1"/>
    <col min="79" max="79" width="6.7265625" customWidth="1"/>
    <col min="80" max="80" width="4.453125" customWidth="1"/>
    <col min="81" max="81" width="16.26953125" customWidth="1"/>
    <col min="82" max="83" width="4.453125" customWidth="1"/>
    <col min="84" max="84" width="15.453125" customWidth="1"/>
    <col min="85" max="86" width="4.453125" customWidth="1"/>
    <col min="87" max="87" width="16.26953125" customWidth="1"/>
    <col min="88" max="88" width="5.54296875" customWidth="1"/>
    <col min="89" max="89" width="4.453125" customWidth="1"/>
    <col min="90" max="90" width="16.54296875" customWidth="1"/>
    <col min="91" max="91" width="5" customWidth="1"/>
    <col min="92" max="92" width="4.453125" customWidth="1"/>
    <col min="93" max="93" width="16.54296875" customWidth="1"/>
    <col min="94" max="94" width="4" customWidth="1"/>
    <col min="95" max="95" width="4.453125" customWidth="1"/>
    <col min="96" max="96" width="16.54296875" customWidth="1"/>
    <col min="97" max="97" width="5.1796875" customWidth="1"/>
    <col min="98" max="98" width="4.453125" customWidth="1"/>
    <col min="99" max="99" width="16.54296875" customWidth="1"/>
    <col min="100" max="100" width="4.81640625" customWidth="1"/>
    <col min="101" max="101" width="4.453125" customWidth="1"/>
    <col min="102" max="102" width="16.54296875" customWidth="1"/>
    <col min="103" max="104" width="4.453125" customWidth="1"/>
    <col min="105" max="105" width="16.54296875" customWidth="1"/>
    <col min="106" max="107" width="4.453125" customWidth="1"/>
    <col min="108" max="108" width="16.54296875" customWidth="1"/>
    <col min="109" max="109" width="4" customWidth="1"/>
    <col min="110" max="110" width="4.453125" customWidth="1"/>
    <col min="111" max="111" width="15.81640625" customWidth="1"/>
    <col min="112" max="113" width="4.453125" customWidth="1"/>
    <col min="114" max="114" width="16" customWidth="1"/>
    <col min="115" max="116" width="4.453125" customWidth="1"/>
    <col min="117" max="117" width="16" customWidth="1"/>
    <col min="118" max="119" width="4.453125" customWidth="1"/>
    <col min="120" max="120" width="16" customWidth="1"/>
    <col min="121" max="122" width="4.453125" customWidth="1"/>
    <col min="123" max="123" width="16" customWidth="1"/>
    <col min="124" max="125" width="4.453125" customWidth="1"/>
    <col min="126" max="126" width="16" customWidth="1"/>
    <col min="127" max="128" width="4.453125" customWidth="1"/>
    <col min="129" max="129" width="16" customWidth="1"/>
    <col min="130" max="131" width="4.453125" customWidth="1"/>
    <col min="132" max="132" width="16" customWidth="1"/>
    <col min="133" max="133" width="4" customWidth="1"/>
    <col min="134" max="134" width="4.453125" customWidth="1"/>
    <col min="135" max="135" width="16" customWidth="1"/>
    <col min="136" max="136" width="4" customWidth="1"/>
    <col min="137" max="137" width="4.453125" customWidth="1"/>
    <col min="138" max="138" width="16" customWidth="1"/>
    <col min="139" max="139" width="4" customWidth="1"/>
    <col min="140" max="140" width="4.453125" customWidth="1"/>
    <col min="141" max="141" width="16" customWidth="1"/>
    <col min="142" max="142" width="4" customWidth="1"/>
    <col min="143" max="143" width="4.453125" customWidth="1"/>
    <col min="144" max="144" width="16" customWidth="1"/>
    <col min="145" max="145" width="4" customWidth="1"/>
    <col min="146" max="146" width="4.453125" customWidth="1"/>
    <col min="147" max="147" width="16" customWidth="1"/>
    <col min="148" max="148" width="4" customWidth="1"/>
    <col min="149" max="149" width="4.453125" customWidth="1"/>
    <col min="150" max="150" width="16" customWidth="1"/>
    <col min="151" max="151" width="4" customWidth="1"/>
    <col min="152" max="152" width="4.453125" customWidth="1"/>
    <col min="153" max="153" width="16" customWidth="1"/>
    <col min="154" max="154" width="3.26953125" customWidth="1"/>
    <col min="155" max="155" width="4.453125" customWidth="1"/>
    <col min="156" max="158" width="8.81640625" customWidth="1"/>
  </cols>
  <sheetData>
    <row r="1" spans="1:155" ht="22.5" customHeight="1">
      <c r="A1" s="377" t="s">
        <v>0</v>
      </c>
    </row>
    <row r="2" spans="1:155" ht="23.25" customHeight="1"/>
    <row r="3" spans="1:155" ht="21.65" customHeight="1">
      <c r="A3" s="376" t="s">
        <v>1</v>
      </c>
    </row>
    <row r="4" spans="1:155" ht="16.75" customHeight="1">
      <c r="A4" s="378"/>
      <c r="B4" s="286"/>
      <c r="C4" s="286"/>
      <c r="D4" s="75"/>
      <c r="E4" s="75"/>
      <c r="F4" s="75"/>
      <c r="G4" s="75"/>
      <c r="H4" s="75"/>
      <c r="I4" s="75"/>
    </row>
    <row r="5" spans="1:155" ht="16.75" customHeight="1"/>
    <row r="6" spans="1:155" ht="22.5" customHeight="1">
      <c r="A6" s="379" t="s">
        <v>2</v>
      </c>
      <c r="B6" s="288"/>
      <c r="C6" s="318"/>
      <c r="D6" s="287"/>
      <c r="E6" s="287"/>
      <c r="F6" s="287"/>
      <c r="G6" s="288"/>
      <c r="H6" s="76"/>
    </row>
    <row r="7" spans="1:155" ht="23.25" customHeight="1">
      <c r="A7" s="380" t="s">
        <v>564</v>
      </c>
      <c r="B7" s="289"/>
      <c r="C7" s="289"/>
      <c r="D7" s="289"/>
      <c r="E7" s="289"/>
      <c r="F7" s="289"/>
      <c r="G7" s="290"/>
      <c r="H7" s="76"/>
    </row>
    <row r="8" spans="1:155" ht="14.15" customHeight="1">
      <c r="A8" s="84"/>
      <c r="B8" s="84"/>
      <c r="C8" s="84"/>
      <c r="D8" s="84"/>
      <c r="E8" s="84"/>
      <c r="F8" s="251"/>
      <c r="G8" s="251"/>
    </row>
    <row r="9" spans="1:155" ht="14.15" customHeight="1">
      <c r="F9" s="453">
        <v>10</v>
      </c>
      <c r="G9" s="454"/>
      <c r="H9" s="252"/>
      <c r="I9" s="453">
        <v>20</v>
      </c>
      <c r="J9" s="454"/>
      <c r="K9" s="252"/>
      <c r="L9" s="453">
        <v>30</v>
      </c>
      <c r="M9" s="454"/>
      <c r="N9" s="252"/>
      <c r="O9" s="453">
        <v>40</v>
      </c>
      <c r="P9" s="454"/>
      <c r="Q9" s="252"/>
      <c r="R9" s="453">
        <v>50</v>
      </c>
      <c r="S9" s="454"/>
      <c r="T9" s="252"/>
      <c r="U9" s="453">
        <v>60</v>
      </c>
      <c r="V9" s="454"/>
      <c r="W9" s="252"/>
      <c r="X9" s="453">
        <v>70</v>
      </c>
      <c r="Y9" s="454"/>
      <c r="Z9" s="252"/>
      <c r="AA9" s="453">
        <v>80</v>
      </c>
      <c r="AB9" s="454"/>
      <c r="AC9" s="252"/>
      <c r="AD9" s="453">
        <v>90</v>
      </c>
      <c r="AE9" s="454"/>
      <c r="AF9" s="252"/>
      <c r="AG9" s="453">
        <v>100</v>
      </c>
      <c r="AH9" s="454"/>
      <c r="AI9" s="252"/>
      <c r="AJ9" s="453">
        <v>110</v>
      </c>
      <c r="AK9" s="454"/>
      <c r="AL9" s="252"/>
      <c r="AM9" s="453">
        <v>120</v>
      </c>
      <c r="AN9" s="454"/>
      <c r="AO9" s="252"/>
      <c r="AP9" s="453">
        <v>130</v>
      </c>
      <c r="AQ9" s="454"/>
      <c r="AR9" s="252"/>
      <c r="AS9" s="453">
        <v>140</v>
      </c>
      <c r="AT9" s="454"/>
      <c r="AU9" s="252"/>
      <c r="AV9" s="453">
        <v>150</v>
      </c>
      <c r="AW9" s="454"/>
      <c r="AX9" s="252"/>
      <c r="AY9" s="453">
        <v>160</v>
      </c>
      <c r="AZ9" s="454"/>
      <c r="BA9" s="252"/>
      <c r="BB9" s="453">
        <v>170</v>
      </c>
      <c r="BC9" s="454"/>
      <c r="BD9" s="252"/>
      <c r="BE9" s="453">
        <v>180</v>
      </c>
      <c r="BF9" s="454"/>
      <c r="BG9" s="252"/>
      <c r="BH9" s="453">
        <v>190</v>
      </c>
      <c r="BI9" s="454"/>
      <c r="BJ9" s="252"/>
      <c r="BK9" s="453">
        <v>200</v>
      </c>
      <c r="BL9" s="454"/>
      <c r="BM9" s="252"/>
      <c r="BN9" s="453">
        <v>210</v>
      </c>
      <c r="BO9" s="454"/>
      <c r="BP9" s="252"/>
      <c r="BQ9" s="453">
        <v>220</v>
      </c>
      <c r="BR9" s="454"/>
      <c r="BS9" s="252"/>
      <c r="BT9" s="453">
        <v>230</v>
      </c>
      <c r="BU9" s="454"/>
      <c r="BV9" s="252"/>
      <c r="BW9" s="453">
        <v>240</v>
      </c>
      <c r="BX9" s="454"/>
      <c r="BY9" s="252"/>
      <c r="BZ9" s="453">
        <v>250</v>
      </c>
      <c r="CA9" s="454"/>
      <c r="CB9" s="252"/>
      <c r="CC9" s="453">
        <v>260</v>
      </c>
      <c r="CD9" s="454"/>
      <c r="CE9" s="252"/>
      <c r="CF9" s="453">
        <v>270</v>
      </c>
      <c r="CG9" s="454"/>
      <c r="CH9" s="252"/>
      <c r="CI9" s="453">
        <v>280</v>
      </c>
      <c r="CJ9" s="454"/>
      <c r="CK9" s="252"/>
      <c r="CL9" s="453">
        <v>290</v>
      </c>
      <c r="CM9" s="454"/>
      <c r="CN9" s="252"/>
      <c r="CO9" s="453">
        <v>300</v>
      </c>
      <c r="CP9" s="454"/>
      <c r="CQ9" s="252"/>
      <c r="CR9" s="453">
        <v>310</v>
      </c>
      <c r="CS9" s="454"/>
      <c r="CT9" s="252"/>
      <c r="CU9" s="453">
        <v>320</v>
      </c>
      <c r="CV9" s="454"/>
      <c r="CW9" s="252"/>
      <c r="CX9" s="453">
        <v>330</v>
      </c>
      <c r="CY9" s="454"/>
      <c r="CZ9" s="252"/>
      <c r="DA9" s="453">
        <v>340</v>
      </c>
      <c r="DB9" s="454"/>
      <c r="DC9" s="252"/>
      <c r="DD9" s="453">
        <v>350</v>
      </c>
      <c r="DE9" s="454"/>
      <c r="DF9" s="252"/>
      <c r="DG9" s="453">
        <v>360</v>
      </c>
      <c r="DH9" s="454"/>
      <c r="DI9" s="252"/>
      <c r="DJ9" s="453">
        <v>370</v>
      </c>
      <c r="DK9" s="454"/>
      <c r="DL9" s="252"/>
      <c r="DM9" s="453">
        <v>380</v>
      </c>
      <c r="DN9" s="454"/>
      <c r="DO9" s="252"/>
      <c r="DP9" s="453">
        <v>390</v>
      </c>
      <c r="DQ9" s="454"/>
      <c r="DR9" s="252"/>
      <c r="DS9" s="453">
        <v>400</v>
      </c>
      <c r="DT9" s="454"/>
      <c r="DU9" s="252"/>
      <c r="DV9" s="453">
        <v>410</v>
      </c>
      <c r="DW9" s="454"/>
      <c r="DX9" s="252"/>
      <c r="DY9" s="453">
        <v>420</v>
      </c>
      <c r="DZ9" s="454"/>
      <c r="EA9" s="252"/>
      <c r="EB9" s="453">
        <v>430</v>
      </c>
      <c r="EC9" s="454"/>
      <c r="ED9" s="252"/>
      <c r="EE9" s="453">
        <v>440</v>
      </c>
      <c r="EF9" s="454"/>
      <c r="EG9" s="252"/>
      <c r="EH9" s="453">
        <v>450</v>
      </c>
      <c r="EI9" s="454"/>
      <c r="EJ9" s="252"/>
      <c r="EK9" s="453">
        <v>460</v>
      </c>
      <c r="EL9" s="454"/>
      <c r="EM9" s="252"/>
      <c r="EN9" s="453">
        <v>470</v>
      </c>
      <c r="EO9" s="454"/>
      <c r="EP9" s="252"/>
      <c r="EQ9" s="453">
        <v>480</v>
      </c>
      <c r="ER9" s="454"/>
      <c r="ES9" s="252"/>
      <c r="ET9" s="453">
        <v>490</v>
      </c>
      <c r="EU9" s="454"/>
      <c r="EV9" s="252"/>
      <c r="EW9" s="453">
        <v>500</v>
      </c>
      <c r="EX9" s="454"/>
      <c r="EY9" s="99"/>
    </row>
    <row r="10" spans="1:155" ht="15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71">
        <v>1</v>
      </c>
      <c r="G10" s="472"/>
      <c r="H10" s="9"/>
      <c r="I10" s="471">
        <v>2</v>
      </c>
      <c r="J10" s="472"/>
      <c r="K10" s="9"/>
      <c r="L10" s="471">
        <v>3</v>
      </c>
      <c r="M10" s="472"/>
      <c r="N10" s="9"/>
      <c r="O10" s="471">
        <v>4</v>
      </c>
      <c r="P10" s="472"/>
      <c r="Q10" s="9"/>
      <c r="R10" s="471">
        <v>5</v>
      </c>
      <c r="S10" s="472"/>
      <c r="T10" s="9"/>
      <c r="U10" s="471">
        <v>6</v>
      </c>
      <c r="V10" s="472"/>
      <c r="W10" s="9"/>
      <c r="X10" s="471">
        <v>7</v>
      </c>
      <c r="Y10" s="472"/>
      <c r="Z10" s="9"/>
      <c r="AA10" s="471">
        <v>8</v>
      </c>
      <c r="AB10" s="472"/>
      <c r="AC10" s="9"/>
      <c r="AD10" s="471">
        <v>9</v>
      </c>
      <c r="AE10" s="472"/>
      <c r="AF10" s="9"/>
      <c r="AG10" s="471">
        <v>10</v>
      </c>
      <c r="AH10" s="472"/>
      <c r="AI10" s="9"/>
      <c r="AJ10" s="471">
        <v>11</v>
      </c>
      <c r="AK10" s="472"/>
      <c r="AL10" s="9"/>
      <c r="AM10" s="471">
        <v>12</v>
      </c>
      <c r="AN10" s="472"/>
      <c r="AO10" s="9"/>
      <c r="AP10" s="471">
        <v>13</v>
      </c>
      <c r="AQ10" s="472"/>
      <c r="AR10" s="9"/>
      <c r="AS10" s="471">
        <v>14</v>
      </c>
      <c r="AT10" s="472"/>
      <c r="AU10" s="9"/>
      <c r="AV10" s="471">
        <v>15</v>
      </c>
      <c r="AW10" s="472"/>
      <c r="AX10" s="9"/>
      <c r="AY10" s="471">
        <v>16</v>
      </c>
      <c r="AZ10" s="472"/>
      <c r="BA10" s="9"/>
      <c r="BB10" s="471">
        <v>17</v>
      </c>
      <c r="BC10" s="472"/>
      <c r="BD10" s="9"/>
      <c r="BE10" s="471">
        <v>18</v>
      </c>
      <c r="BF10" s="472"/>
      <c r="BG10" s="9"/>
      <c r="BH10" s="471">
        <v>19</v>
      </c>
      <c r="BI10" s="472"/>
      <c r="BJ10" s="9"/>
      <c r="BK10" s="471">
        <v>20</v>
      </c>
      <c r="BL10" s="472"/>
      <c r="BM10" s="9"/>
      <c r="BN10" s="471">
        <v>21</v>
      </c>
      <c r="BO10" s="472"/>
      <c r="BP10" s="9"/>
      <c r="BQ10" s="471">
        <v>22</v>
      </c>
      <c r="BR10" s="472"/>
      <c r="BS10" s="9"/>
      <c r="BT10" s="471">
        <v>23</v>
      </c>
      <c r="BU10" s="472"/>
      <c r="BV10" s="9"/>
      <c r="BW10" s="471">
        <v>24</v>
      </c>
      <c r="BX10" s="472"/>
      <c r="BY10" s="9"/>
      <c r="BZ10" s="471">
        <v>25</v>
      </c>
      <c r="CA10" s="472"/>
      <c r="CB10" s="9"/>
      <c r="CC10" s="471">
        <v>26</v>
      </c>
      <c r="CD10" s="472"/>
      <c r="CE10" s="9"/>
      <c r="CF10" s="471">
        <v>27</v>
      </c>
      <c r="CG10" s="472"/>
      <c r="CH10" s="9"/>
      <c r="CI10" s="471">
        <v>28</v>
      </c>
      <c r="CJ10" s="472"/>
      <c r="CK10" s="9"/>
      <c r="CL10" s="471">
        <v>29</v>
      </c>
      <c r="CM10" s="472"/>
      <c r="CN10" s="9"/>
      <c r="CO10" s="471">
        <v>30</v>
      </c>
      <c r="CP10" s="472"/>
      <c r="CQ10" s="9"/>
      <c r="CR10" s="471">
        <v>31</v>
      </c>
      <c r="CS10" s="472"/>
      <c r="CT10" s="9"/>
      <c r="CU10" s="471">
        <v>32</v>
      </c>
      <c r="CV10" s="472"/>
      <c r="CW10" s="9"/>
      <c r="CX10" s="471">
        <v>33</v>
      </c>
      <c r="CY10" s="472"/>
      <c r="CZ10" s="9"/>
      <c r="DA10" s="471">
        <v>34</v>
      </c>
      <c r="DB10" s="472"/>
      <c r="DC10" s="9"/>
      <c r="DD10" s="471">
        <v>35</v>
      </c>
      <c r="DE10" s="472"/>
      <c r="DF10" s="9"/>
      <c r="DG10" s="471">
        <v>36</v>
      </c>
      <c r="DH10" s="472"/>
      <c r="DI10" s="9"/>
      <c r="DJ10" s="471">
        <v>37</v>
      </c>
      <c r="DK10" s="472"/>
      <c r="DL10" s="9"/>
      <c r="DM10" s="471">
        <v>38</v>
      </c>
      <c r="DN10" s="472"/>
      <c r="DO10" s="9"/>
      <c r="DP10" s="471">
        <v>39</v>
      </c>
      <c r="DQ10" s="472"/>
      <c r="DR10" s="9"/>
      <c r="DS10" s="471">
        <v>40</v>
      </c>
      <c r="DT10" s="472"/>
      <c r="DU10" s="9"/>
      <c r="DV10" s="471">
        <v>41</v>
      </c>
      <c r="DW10" s="472"/>
      <c r="DX10" s="9"/>
      <c r="DY10" s="471">
        <v>42</v>
      </c>
      <c r="DZ10" s="472"/>
      <c r="EA10" s="9"/>
      <c r="EB10" s="471">
        <v>43</v>
      </c>
      <c r="EC10" s="472"/>
      <c r="ED10" s="9"/>
      <c r="EE10" s="471">
        <v>44</v>
      </c>
      <c r="EF10" s="472"/>
      <c r="EG10" s="9"/>
      <c r="EH10" s="471">
        <v>45</v>
      </c>
      <c r="EI10" s="472"/>
      <c r="EJ10" s="9"/>
      <c r="EK10" s="471">
        <v>46</v>
      </c>
      <c r="EL10" s="472"/>
      <c r="EM10" s="9"/>
      <c r="EN10" s="471">
        <v>47</v>
      </c>
      <c r="EO10" s="472"/>
      <c r="EP10" s="9"/>
      <c r="EQ10" s="471">
        <v>48</v>
      </c>
      <c r="ER10" s="472"/>
      <c r="ES10" s="9"/>
      <c r="ET10" s="471">
        <v>49</v>
      </c>
      <c r="EU10" s="472"/>
      <c r="EV10" s="9"/>
      <c r="EW10" s="471">
        <v>50</v>
      </c>
      <c r="EX10" s="472"/>
      <c r="EY10" s="76"/>
    </row>
    <row r="11" spans="1:155" ht="17.5" customHeight="1">
      <c r="A11" s="7" t="s">
        <v>8</v>
      </c>
      <c r="B11" s="78"/>
      <c r="C11" s="79"/>
      <c r="D11" s="8" t="s">
        <v>9</v>
      </c>
      <c r="E11" s="9"/>
      <c r="F11" s="473"/>
      <c r="G11" s="474"/>
      <c r="H11" s="9"/>
      <c r="I11" s="473"/>
      <c r="J11" s="474"/>
      <c r="K11" s="9"/>
      <c r="L11" s="473"/>
      <c r="M11" s="474"/>
      <c r="N11" s="357"/>
      <c r="O11" s="473"/>
      <c r="P11" s="474"/>
      <c r="Q11" s="9"/>
      <c r="R11" s="473"/>
      <c r="S11" s="474"/>
      <c r="T11" s="9"/>
      <c r="U11" s="473"/>
      <c r="V11" s="474"/>
      <c r="W11" s="9"/>
      <c r="X11" s="473"/>
      <c r="Y11" s="474"/>
      <c r="Z11" s="9"/>
      <c r="AA11" s="473"/>
      <c r="AB11" s="474"/>
      <c r="AC11" s="9"/>
      <c r="AD11" s="473"/>
      <c r="AE11" s="474"/>
      <c r="AF11" s="9"/>
      <c r="AG11" s="473"/>
      <c r="AH11" s="474"/>
      <c r="AI11" s="9"/>
      <c r="AJ11" s="473"/>
      <c r="AK11" s="474"/>
      <c r="AL11" s="9"/>
      <c r="AM11" s="473"/>
      <c r="AN11" s="474"/>
      <c r="AO11" s="9"/>
      <c r="AP11" s="473"/>
      <c r="AQ11" s="474"/>
      <c r="AR11" s="9"/>
      <c r="AS11" s="473"/>
      <c r="AT11" s="474"/>
      <c r="AU11" s="9"/>
      <c r="AV11" s="473"/>
      <c r="AW11" s="474"/>
      <c r="AX11" s="9"/>
      <c r="AY11" s="473"/>
      <c r="AZ11" s="474"/>
      <c r="BA11" s="9"/>
      <c r="BB11" s="473"/>
      <c r="BC11" s="474"/>
      <c r="BD11" s="9"/>
      <c r="BE11" s="473"/>
      <c r="BF11" s="474"/>
      <c r="BG11" s="9"/>
      <c r="BH11" s="473"/>
      <c r="BI11" s="474"/>
      <c r="BJ11" s="9"/>
      <c r="BK11" s="473"/>
      <c r="BL11" s="474"/>
      <c r="BM11" s="9"/>
      <c r="BN11" s="473"/>
      <c r="BO11" s="474"/>
      <c r="BP11" s="9"/>
      <c r="BQ11" s="473"/>
      <c r="BR11" s="474"/>
      <c r="BS11" s="9"/>
      <c r="BT11" s="473"/>
      <c r="BU11" s="474"/>
      <c r="BV11" s="9"/>
      <c r="BW11" s="473"/>
      <c r="BX11" s="474"/>
      <c r="BY11" s="9"/>
      <c r="BZ11" s="473"/>
      <c r="CA11" s="474"/>
      <c r="CB11" s="9"/>
      <c r="CC11" s="473"/>
      <c r="CD11" s="474"/>
      <c r="CE11" s="9"/>
      <c r="CF11" s="473"/>
      <c r="CG11" s="474"/>
      <c r="CH11" s="9"/>
      <c r="CI11" s="473"/>
      <c r="CJ11" s="474"/>
      <c r="CK11" s="9"/>
      <c r="CL11" s="473"/>
      <c r="CM11" s="474"/>
      <c r="CN11" s="9"/>
      <c r="CO11" s="473"/>
      <c r="CP11" s="474"/>
      <c r="CQ11" s="9"/>
      <c r="CR11" s="473"/>
      <c r="CS11" s="474"/>
      <c r="CT11" s="9"/>
      <c r="CU11" s="473"/>
      <c r="CV11" s="474"/>
      <c r="CW11" s="9"/>
      <c r="CX11" s="473"/>
      <c r="CY11" s="474"/>
      <c r="CZ11" s="9"/>
      <c r="DA11" s="473"/>
      <c r="DB11" s="474"/>
      <c r="DC11" s="9"/>
      <c r="DD11" s="473"/>
      <c r="DE11" s="474"/>
      <c r="DF11" s="9"/>
      <c r="DG11" s="473"/>
      <c r="DH11" s="474"/>
      <c r="DI11" s="9"/>
      <c r="DJ11" s="473"/>
      <c r="DK11" s="474"/>
      <c r="DL11" s="9"/>
      <c r="DM11" s="473"/>
      <c r="DN11" s="474"/>
      <c r="DO11" s="9"/>
      <c r="DP11" s="473"/>
      <c r="DQ11" s="474"/>
      <c r="DR11" s="9"/>
      <c r="DS11" s="473"/>
      <c r="DT11" s="474"/>
      <c r="DU11" s="9"/>
      <c r="DV11" s="473"/>
      <c r="DW11" s="474"/>
      <c r="DX11" s="9"/>
      <c r="DY11" s="473"/>
      <c r="DZ11" s="474"/>
      <c r="EA11" s="9"/>
      <c r="EB11" s="473"/>
      <c r="EC11" s="474"/>
      <c r="ED11" s="9"/>
      <c r="EE11" s="473"/>
      <c r="EF11" s="474"/>
      <c r="EG11" s="9"/>
      <c r="EH11" s="473"/>
      <c r="EI11" s="474"/>
      <c r="EJ11" s="9"/>
      <c r="EK11" s="473"/>
      <c r="EL11" s="474"/>
      <c r="EM11" s="9"/>
      <c r="EN11" s="473"/>
      <c r="EO11" s="474"/>
      <c r="EP11" s="9"/>
      <c r="EQ11" s="473"/>
      <c r="ER11" s="474"/>
      <c r="ES11" s="9"/>
      <c r="ET11" s="473"/>
      <c r="EU11" s="474"/>
      <c r="EV11" s="9"/>
      <c r="EW11" s="473"/>
      <c r="EX11" s="474"/>
      <c r="EY11" s="76"/>
    </row>
    <row r="12" spans="1:155" ht="18.399999999999999" customHeight="1">
      <c r="A12" s="80"/>
      <c r="B12" s="81"/>
      <c r="C12" s="81"/>
      <c r="D12" s="82"/>
      <c r="E12" s="9"/>
      <c r="F12" s="18" t="s">
        <v>55</v>
      </c>
      <c r="G12" s="17" t="s">
        <v>20</v>
      </c>
      <c r="H12" s="9"/>
      <c r="I12" s="18" t="s">
        <v>55</v>
      </c>
      <c r="J12" s="17" t="s">
        <v>20</v>
      </c>
      <c r="K12" s="9"/>
      <c r="L12" s="18" t="s">
        <v>55</v>
      </c>
      <c r="M12" s="17" t="s">
        <v>20</v>
      </c>
      <c r="N12" s="357"/>
      <c r="O12" s="18" t="s">
        <v>55</v>
      </c>
      <c r="P12" s="17" t="s">
        <v>20</v>
      </c>
      <c r="Q12" s="9"/>
      <c r="R12" s="18" t="s">
        <v>55</v>
      </c>
      <c r="S12" s="17" t="s">
        <v>20</v>
      </c>
      <c r="T12" s="9"/>
      <c r="U12" s="18" t="s">
        <v>55</v>
      </c>
      <c r="V12" s="17" t="s">
        <v>20</v>
      </c>
      <c r="W12" s="9"/>
      <c r="X12" s="18" t="s">
        <v>55</v>
      </c>
      <c r="Y12" s="17" t="s">
        <v>20</v>
      </c>
      <c r="Z12" s="9"/>
      <c r="AA12" s="18" t="s">
        <v>55</v>
      </c>
      <c r="AB12" s="17" t="s">
        <v>20</v>
      </c>
      <c r="AC12" s="9"/>
      <c r="AD12" s="18" t="s">
        <v>55</v>
      </c>
      <c r="AE12" s="17" t="s">
        <v>20</v>
      </c>
      <c r="AF12" s="9"/>
      <c r="AG12" s="18" t="s">
        <v>55</v>
      </c>
      <c r="AH12" s="17" t="s">
        <v>20</v>
      </c>
      <c r="AI12" s="9"/>
      <c r="AJ12" s="18" t="s">
        <v>55</v>
      </c>
      <c r="AK12" s="17" t="s">
        <v>20</v>
      </c>
      <c r="AL12" s="9"/>
      <c r="AM12" s="18" t="s">
        <v>55</v>
      </c>
      <c r="AN12" s="17" t="s">
        <v>20</v>
      </c>
      <c r="AO12" s="9"/>
      <c r="AP12" s="18" t="s">
        <v>55</v>
      </c>
      <c r="AQ12" s="17" t="s">
        <v>20</v>
      </c>
      <c r="AR12" s="9"/>
      <c r="AS12" s="18" t="s">
        <v>55</v>
      </c>
      <c r="AT12" s="17" t="s">
        <v>20</v>
      </c>
      <c r="AU12" s="9"/>
      <c r="AV12" s="18" t="s">
        <v>55</v>
      </c>
      <c r="AW12" s="17" t="s">
        <v>20</v>
      </c>
      <c r="AX12" s="9"/>
      <c r="AY12" s="18" t="s">
        <v>55</v>
      </c>
      <c r="AZ12" s="17" t="s">
        <v>20</v>
      </c>
      <c r="BA12" s="9"/>
      <c r="BB12" s="18" t="s">
        <v>55</v>
      </c>
      <c r="BC12" s="17" t="s">
        <v>20</v>
      </c>
      <c r="BD12" s="9"/>
      <c r="BE12" s="18" t="s">
        <v>55</v>
      </c>
      <c r="BF12" s="17" t="s">
        <v>20</v>
      </c>
      <c r="BG12" s="9"/>
      <c r="BH12" s="18" t="s">
        <v>55</v>
      </c>
      <c r="BI12" s="17" t="s">
        <v>20</v>
      </c>
      <c r="BJ12" s="9"/>
      <c r="BK12" s="18" t="s">
        <v>55</v>
      </c>
      <c r="BL12" s="17" t="s">
        <v>20</v>
      </c>
      <c r="BM12" s="9"/>
      <c r="BN12" s="18" t="s">
        <v>55</v>
      </c>
      <c r="BO12" s="17" t="s">
        <v>20</v>
      </c>
      <c r="BP12" s="9"/>
      <c r="BQ12" s="18" t="s">
        <v>55</v>
      </c>
      <c r="BR12" s="17" t="s">
        <v>20</v>
      </c>
      <c r="BS12" s="9"/>
      <c r="BT12" s="18" t="s">
        <v>55</v>
      </c>
      <c r="BU12" s="17" t="s">
        <v>20</v>
      </c>
      <c r="BV12" s="9"/>
      <c r="BW12" s="18" t="s">
        <v>55</v>
      </c>
      <c r="BX12" s="17" t="s">
        <v>20</v>
      </c>
      <c r="BY12" s="9"/>
      <c r="BZ12" s="18" t="s">
        <v>55</v>
      </c>
      <c r="CA12" s="17" t="s">
        <v>20</v>
      </c>
      <c r="CB12" s="9"/>
      <c r="CC12" s="18" t="s">
        <v>55</v>
      </c>
      <c r="CD12" s="17" t="s">
        <v>20</v>
      </c>
      <c r="CE12" s="9"/>
      <c r="CF12" s="18" t="s">
        <v>55</v>
      </c>
      <c r="CG12" s="17" t="s">
        <v>20</v>
      </c>
      <c r="CH12" s="9"/>
      <c r="CI12" s="18" t="s">
        <v>55</v>
      </c>
      <c r="CJ12" s="17" t="s">
        <v>20</v>
      </c>
      <c r="CK12" s="9"/>
      <c r="CL12" s="18" t="s">
        <v>55</v>
      </c>
      <c r="CM12" s="17" t="s">
        <v>20</v>
      </c>
      <c r="CN12" s="9"/>
      <c r="CO12" s="18" t="s">
        <v>55</v>
      </c>
      <c r="CP12" s="17" t="s">
        <v>20</v>
      </c>
      <c r="CQ12" s="9"/>
      <c r="CR12" s="18" t="s">
        <v>55</v>
      </c>
      <c r="CS12" s="17" t="s">
        <v>20</v>
      </c>
      <c r="CT12" s="9"/>
      <c r="CU12" s="18" t="s">
        <v>55</v>
      </c>
      <c r="CV12" s="17" t="s">
        <v>20</v>
      </c>
      <c r="CW12" s="9"/>
      <c r="CX12" s="18" t="s">
        <v>55</v>
      </c>
      <c r="CY12" s="17" t="s">
        <v>20</v>
      </c>
      <c r="CZ12" s="9"/>
      <c r="DA12" s="18" t="s">
        <v>55</v>
      </c>
      <c r="DB12" s="17" t="s">
        <v>20</v>
      </c>
      <c r="DC12" s="9"/>
      <c r="DD12" s="18" t="s">
        <v>55</v>
      </c>
      <c r="DE12" s="17" t="s">
        <v>20</v>
      </c>
      <c r="DF12" s="9"/>
      <c r="DG12" s="18" t="s">
        <v>55</v>
      </c>
      <c r="DH12" s="17" t="s">
        <v>20</v>
      </c>
      <c r="DI12" s="9"/>
      <c r="DJ12" s="18" t="s">
        <v>55</v>
      </c>
      <c r="DK12" s="17" t="s">
        <v>20</v>
      </c>
      <c r="DL12" s="9"/>
      <c r="DM12" s="18" t="s">
        <v>55</v>
      </c>
      <c r="DN12" s="17" t="s">
        <v>20</v>
      </c>
      <c r="DO12" s="9"/>
      <c r="DP12" s="18" t="s">
        <v>55</v>
      </c>
      <c r="DQ12" s="17" t="s">
        <v>20</v>
      </c>
      <c r="DR12" s="9"/>
      <c r="DS12" s="18" t="s">
        <v>55</v>
      </c>
      <c r="DT12" s="17" t="s">
        <v>20</v>
      </c>
      <c r="DU12" s="9"/>
      <c r="DV12" s="18" t="s">
        <v>55</v>
      </c>
      <c r="DW12" s="17" t="s">
        <v>20</v>
      </c>
      <c r="DX12" s="9"/>
      <c r="DY12" s="18" t="s">
        <v>55</v>
      </c>
      <c r="DZ12" s="17" t="s">
        <v>20</v>
      </c>
      <c r="EA12" s="9"/>
      <c r="EB12" s="18" t="s">
        <v>55</v>
      </c>
      <c r="EC12" s="17" t="s">
        <v>20</v>
      </c>
      <c r="ED12" s="9"/>
      <c r="EE12" s="18" t="s">
        <v>55</v>
      </c>
      <c r="EF12" s="17" t="s">
        <v>20</v>
      </c>
      <c r="EG12" s="9"/>
      <c r="EH12" s="18" t="s">
        <v>55</v>
      </c>
      <c r="EI12" s="17" t="s">
        <v>20</v>
      </c>
      <c r="EJ12" s="9"/>
      <c r="EK12" s="18" t="s">
        <v>55</v>
      </c>
      <c r="EL12" s="17" t="s">
        <v>20</v>
      </c>
      <c r="EM12" s="9"/>
      <c r="EN12" s="18" t="s">
        <v>55</v>
      </c>
      <c r="EO12" s="17" t="s">
        <v>20</v>
      </c>
      <c r="EP12" s="9"/>
      <c r="EQ12" s="18" t="s">
        <v>55</v>
      </c>
      <c r="ER12" s="17" t="s">
        <v>20</v>
      </c>
      <c r="ES12" s="9"/>
      <c r="ET12" s="18" t="s">
        <v>55</v>
      </c>
      <c r="EU12" s="17" t="s">
        <v>20</v>
      </c>
      <c r="EV12" s="9"/>
      <c r="EW12" s="18" t="s">
        <v>55</v>
      </c>
      <c r="EX12" s="17" t="s">
        <v>20</v>
      </c>
      <c r="EY12" s="76"/>
    </row>
    <row r="13" spans="1:155" ht="7.5" customHeight="1">
      <c r="A13" s="77"/>
      <c r="B13" s="83"/>
      <c r="C13" s="77"/>
      <c r="D13" s="77"/>
      <c r="F13" s="84"/>
      <c r="G13" s="84"/>
      <c r="I13" s="84"/>
      <c r="J13" s="84"/>
      <c r="L13" s="84"/>
      <c r="M13" s="84"/>
      <c r="O13" s="84"/>
      <c r="P13" s="84"/>
      <c r="R13" s="84"/>
      <c r="S13" s="84"/>
      <c r="U13" s="84"/>
      <c r="V13" s="84"/>
      <c r="X13" s="84"/>
      <c r="Y13" s="84"/>
      <c r="AA13" s="84"/>
      <c r="AB13" s="84"/>
      <c r="AD13" s="84"/>
      <c r="AE13" s="84"/>
      <c r="AG13" s="84"/>
      <c r="AH13" s="84"/>
      <c r="AJ13" s="84"/>
      <c r="AK13" s="84"/>
      <c r="AM13" s="84"/>
      <c r="AN13" s="84"/>
      <c r="AP13" s="84"/>
      <c r="AQ13" s="84"/>
      <c r="AS13" s="84"/>
      <c r="AT13" s="84"/>
      <c r="AV13" s="84"/>
      <c r="AW13" s="84"/>
      <c r="AY13" s="84"/>
      <c r="AZ13" s="84"/>
      <c r="BB13" s="84"/>
      <c r="BC13" s="84"/>
      <c r="BE13" s="84"/>
      <c r="BF13" s="84"/>
      <c r="BH13" s="84"/>
      <c r="BI13" s="84"/>
      <c r="BK13" s="84"/>
      <c r="BL13" s="84"/>
      <c r="BN13" s="84"/>
      <c r="BO13" s="84"/>
      <c r="BQ13" s="84"/>
      <c r="BR13" s="84"/>
      <c r="BT13" s="84"/>
      <c r="BU13" s="84"/>
      <c r="BW13" s="84"/>
      <c r="BX13" s="84"/>
      <c r="BZ13" s="84"/>
      <c r="CA13" s="84"/>
      <c r="CC13" s="84"/>
      <c r="CD13" s="84"/>
      <c r="CF13" s="84"/>
      <c r="CG13" s="84"/>
      <c r="CI13" s="84"/>
      <c r="CJ13" s="84"/>
      <c r="CL13" s="84"/>
      <c r="CM13" s="84"/>
      <c r="CO13" s="84"/>
      <c r="CP13" s="84"/>
      <c r="CR13" s="84"/>
      <c r="CS13" s="84"/>
      <c r="CU13" s="84"/>
      <c r="CV13" s="84"/>
      <c r="CX13" s="84"/>
      <c r="CY13" s="84"/>
      <c r="DA13" s="84"/>
      <c r="DB13" s="84"/>
      <c r="DD13" s="84"/>
      <c r="DE13" s="84"/>
      <c r="DG13" s="84"/>
      <c r="DH13" s="84"/>
      <c r="DJ13" s="84"/>
      <c r="DK13" s="84"/>
      <c r="DM13" s="84"/>
      <c r="DN13" s="84"/>
      <c r="DP13" s="84"/>
      <c r="DQ13" s="84"/>
      <c r="DS13" s="84"/>
      <c r="DT13" s="84"/>
      <c r="DV13" s="84"/>
      <c r="DW13" s="84"/>
      <c r="DY13" s="84"/>
      <c r="DZ13" s="84"/>
      <c r="EB13" s="84"/>
      <c r="EC13" s="84"/>
      <c r="EE13" s="84"/>
      <c r="EF13" s="84"/>
      <c r="EH13" s="84"/>
      <c r="EI13" s="84"/>
      <c r="EK13" s="84"/>
      <c r="EL13" s="84"/>
      <c r="EN13" s="84"/>
      <c r="EO13" s="84"/>
      <c r="EQ13" s="84"/>
      <c r="ER13" s="84"/>
      <c r="ET13" s="84"/>
      <c r="EU13" s="84"/>
      <c r="EW13" s="84"/>
      <c r="EX13" s="84"/>
    </row>
    <row r="14" spans="1:155" ht="20.9" customHeight="1">
      <c r="A14" s="85"/>
      <c r="B14" s="19" t="s">
        <v>565</v>
      </c>
      <c r="C14" s="259"/>
      <c r="D14" s="260"/>
      <c r="E14" s="76"/>
    </row>
    <row r="15" spans="1:155" ht="14.15" customHeight="1">
      <c r="A15" s="22" t="s">
        <v>566</v>
      </c>
      <c r="B15" s="23" t="s">
        <v>25</v>
      </c>
      <c r="C15" s="48" t="s">
        <v>25</v>
      </c>
      <c r="D15" s="24" t="s">
        <v>26</v>
      </c>
      <c r="E15" s="9"/>
      <c r="F15" s="349" t="s">
        <v>567</v>
      </c>
      <c r="G15" s="76"/>
      <c r="H15" s="72"/>
      <c r="I15" s="349" t="s">
        <v>568</v>
      </c>
      <c r="J15" s="76"/>
      <c r="K15" s="72"/>
      <c r="L15" s="349" t="s">
        <v>569</v>
      </c>
      <c r="M15" s="76"/>
      <c r="N15" s="72"/>
      <c r="O15" s="349" t="s">
        <v>570</v>
      </c>
      <c r="P15" s="76"/>
      <c r="Q15" s="72"/>
      <c r="R15" s="349" t="s">
        <v>571</v>
      </c>
      <c r="S15" s="76"/>
      <c r="T15" s="72"/>
      <c r="U15" s="349" t="s">
        <v>572</v>
      </c>
      <c r="V15" s="76"/>
      <c r="W15" s="72"/>
      <c r="X15" s="349" t="s">
        <v>17</v>
      </c>
      <c r="Y15" s="76"/>
      <c r="Z15" s="72"/>
      <c r="AA15" s="349" t="s">
        <v>573</v>
      </c>
      <c r="AB15" s="76"/>
      <c r="AC15" s="72"/>
      <c r="AD15" s="349" t="s">
        <v>574</v>
      </c>
      <c r="AE15" s="76"/>
      <c r="AF15" s="72"/>
      <c r="AG15" s="349" t="s">
        <v>575</v>
      </c>
      <c r="AH15" s="76"/>
      <c r="AI15" s="72"/>
      <c r="AJ15" s="349" t="s">
        <v>576</v>
      </c>
      <c r="AK15" s="76"/>
      <c r="AL15" s="72"/>
      <c r="AM15" s="349" t="s">
        <v>577</v>
      </c>
      <c r="AN15" s="76"/>
      <c r="AO15" s="72"/>
      <c r="AP15" s="349" t="s">
        <v>578</v>
      </c>
      <c r="AQ15" s="76"/>
      <c r="AR15" s="72"/>
      <c r="AS15" s="349" t="s">
        <v>579</v>
      </c>
      <c r="AT15" s="76"/>
      <c r="AU15" s="72"/>
      <c r="AV15" s="349" t="s">
        <v>580</v>
      </c>
      <c r="AW15" s="76"/>
      <c r="AX15" s="72"/>
      <c r="AY15" s="349" t="s">
        <v>30</v>
      </c>
      <c r="AZ15" s="76"/>
      <c r="BA15" s="72"/>
      <c r="BB15" s="349" t="s">
        <v>31</v>
      </c>
      <c r="BC15" s="76"/>
      <c r="BD15" s="72"/>
      <c r="BE15" s="349" t="s">
        <v>581</v>
      </c>
      <c r="BF15" s="76"/>
      <c r="BG15" s="72"/>
      <c r="BH15" s="349" t="s">
        <v>32</v>
      </c>
      <c r="BI15" s="76"/>
      <c r="BJ15" s="72"/>
      <c r="BK15" s="349" t="s">
        <v>582</v>
      </c>
      <c r="BL15" s="76"/>
      <c r="BM15" s="72"/>
      <c r="BN15" s="349" t="s">
        <v>583</v>
      </c>
      <c r="BO15" s="76"/>
      <c r="BP15" s="72"/>
      <c r="BQ15" s="349" t="s">
        <v>584</v>
      </c>
      <c r="BR15" s="76"/>
      <c r="BS15" s="72"/>
      <c r="BT15" s="349" t="s">
        <v>585</v>
      </c>
      <c r="BU15" s="76"/>
      <c r="BV15" s="72"/>
      <c r="BW15" s="349"/>
      <c r="BX15" s="76"/>
      <c r="BZ15" s="349"/>
      <c r="CA15" s="76"/>
      <c r="CC15" s="349"/>
      <c r="CD15" s="76"/>
      <c r="CF15" s="349"/>
      <c r="CG15" s="76"/>
      <c r="CI15" s="349"/>
      <c r="CJ15" s="76"/>
      <c r="CL15" s="349"/>
      <c r="CM15" s="76"/>
      <c r="CO15" s="349"/>
      <c r="CP15" s="76"/>
      <c r="CR15" s="349"/>
      <c r="CS15" s="76"/>
      <c r="CU15" s="349"/>
      <c r="CV15" s="76"/>
      <c r="CX15" s="349"/>
      <c r="CY15" s="76"/>
      <c r="DA15" s="349"/>
      <c r="DB15" s="76"/>
      <c r="DD15" s="349"/>
      <c r="DE15" s="76"/>
      <c r="DG15" s="349"/>
      <c r="DH15" s="76"/>
      <c r="DJ15" s="349"/>
      <c r="DK15" s="76"/>
      <c r="DM15" s="349"/>
      <c r="DN15" s="76"/>
      <c r="DP15" s="349"/>
      <c r="DQ15" s="76"/>
      <c r="DS15" s="349"/>
      <c r="DT15" s="76"/>
      <c r="DV15" s="349"/>
      <c r="DW15" s="76"/>
      <c r="DY15" s="349"/>
      <c r="DZ15" s="76"/>
      <c r="EB15" s="349"/>
      <c r="EC15" s="76"/>
      <c r="EE15" s="349"/>
      <c r="EF15" s="76"/>
      <c r="EH15" s="349"/>
      <c r="EI15" s="76"/>
      <c r="EK15" s="349"/>
      <c r="EL15" s="76"/>
      <c r="EN15" s="349"/>
      <c r="EO15" s="76"/>
      <c r="EQ15" s="349"/>
      <c r="ER15" s="76"/>
      <c r="ET15" s="349"/>
      <c r="EU15" s="76"/>
      <c r="EW15" s="349"/>
      <c r="EX15" s="76"/>
    </row>
    <row r="16" spans="1:155" ht="15" customHeight="1">
      <c r="A16" s="29" t="s">
        <v>586</v>
      </c>
      <c r="B16" s="30" t="s">
        <v>587</v>
      </c>
      <c r="C16" s="50" t="s">
        <v>25</v>
      </c>
      <c r="D16" s="32" t="s">
        <v>26</v>
      </c>
      <c r="E16" s="9"/>
      <c r="F16" s="350" t="s">
        <v>588</v>
      </c>
      <c r="G16" s="92"/>
      <c r="H16" s="72"/>
      <c r="I16" s="350" t="s">
        <v>589</v>
      </c>
      <c r="J16" s="92"/>
      <c r="K16" s="72"/>
      <c r="L16" s="350" t="s">
        <v>590</v>
      </c>
      <c r="M16" s="92"/>
      <c r="N16" s="72"/>
      <c r="O16" s="350" t="s">
        <v>590</v>
      </c>
      <c r="P16" s="92"/>
      <c r="Q16" s="72"/>
      <c r="R16" s="350" t="s">
        <v>589</v>
      </c>
      <c r="S16" s="92"/>
      <c r="T16" s="72"/>
      <c r="U16" s="350" t="s">
        <v>590</v>
      </c>
      <c r="V16" s="92"/>
      <c r="W16" s="72"/>
      <c r="X16" s="350" t="s">
        <v>590</v>
      </c>
      <c r="Y16" s="92"/>
      <c r="Z16" s="72"/>
      <c r="AA16" s="350" t="s">
        <v>590</v>
      </c>
      <c r="AB16" s="92"/>
      <c r="AC16" s="72"/>
      <c r="AD16" s="350" t="s">
        <v>591</v>
      </c>
      <c r="AE16" s="92"/>
      <c r="AF16" s="72"/>
      <c r="AG16" s="350" t="s">
        <v>589</v>
      </c>
      <c r="AH16" s="92"/>
      <c r="AI16" s="72"/>
      <c r="AJ16" s="350" t="s">
        <v>590</v>
      </c>
      <c r="AK16" s="92"/>
      <c r="AL16" s="72"/>
      <c r="AM16" s="350" t="s">
        <v>589</v>
      </c>
      <c r="AN16" s="92"/>
      <c r="AO16" s="72"/>
      <c r="AP16" s="350" t="s">
        <v>590</v>
      </c>
      <c r="AQ16" s="92"/>
      <c r="AR16" s="72"/>
      <c r="AS16" s="350" t="s">
        <v>591</v>
      </c>
      <c r="AT16" s="92"/>
      <c r="AU16" s="72"/>
      <c r="AV16" s="350" t="s">
        <v>590</v>
      </c>
      <c r="AW16" s="92"/>
      <c r="AX16" s="72"/>
      <c r="AY16" s="350" t="s">
        <v>591</v>
      </c>
      <c r="AZ16" s="92"/>
      <c r="BA16" s="72"/>
      <c r="BB16" s="350" t="s">
        <v>591</v>
      </c>
      <c r="BC16" s="92"/>
      <c r="BD16" s="72"/>
      <c r="BE16" s="350" t="s">
        <v>591</v>
      </c>
      <c r="BF16" s="92"/>
      <c r="BG16" s="72"/>
      <c r="BH16" s="350" t="s">
        <v>591</v>
      </c>
      <c r="BI16" s="92"/>
      <c r="BJ16" s="72"/>
      <c r="BK16" s="350" t="s">
        <v>590</v>
      </c>
      <c r="BL16" s="92"/>
      <c r="BM16" s="72"/>
      <c r="BN16" s="350" t="s">
        <v>590</v>
      </c>
      <c r="BO16" s="92"/>
      <c r="BP16" s="72"/>
      <c r="BQ16" s="350" t="s">
        <v>590</v>
      </c>
      <c r="BR16" s="92"/>
      <c r="BS16" s="72"/>
      <c r="BT16" s="350" t="s">
        <v>589</v>
      </c>
      <c r="BU16" s="92"/>
      <c r="BV16" s="72"/>
      <c r="BW16" s="350"/>
      <c r="BX16" s="92"/>
      <c r="BZ16" s="350"/>
      <c r="CA16" s="92"/>
      <c r="CC16" s="350"/>
      <c r="CD16" s="92"/>
      <c r="CF16" s="350"/>
      <c r="CG16" s="92"/>
      <c r="CI16" s="350"/>
      <c r="CJ16" s="92"/>
      <c r="CL16" s="350"/>
      <c r="CM16" s="92"/>
      <c r="CO16" s="350"/>
      <c r="CP16" s="92"/>
      <c r="CR16" s="350"/>
      <c r="CS16" s="92"/>
      <c r="CU16" s="350"/>
      <c r="CV16" s="92"/>
      <c r="CX16" s="350"/>
      <c r="CY16" s="92"/>
      <c r="DA16" s="350"/>
      <c r="DB16" s="92"/>
      <c r="DD16" s="350"/>
      <c r="DE16" s="92"/>
      <c r="DG16" s="350"/>
      <c r="DH16" s="92"/>
      <c r="DJ16" s="350"/>
      <c r="DK16" s="92"/>
      <c r="DM16" s="350"/>
      <c r="DN16" s="92"/>
      <c r="DP16" s="350"/>
      <c r="DQ16" s="92"/>
      <c r="DS16" s="350"/>
      <c r="DT16" s="92"/>
      <c r="DV16" s="350"/>
      <c r="DW16" s="92"/>
      <c r="DY16" s="350"/>
      <c r="DZ16" s="92"/>
      <c r="EB16" s="350"/>
      <c r="EC16" s="92"/>
      <c r="EE16" s="350"/>
      <c r="EF16" s="92"/>
      <c r="EH16" s="350"/>
      <c r="EI16" s="92"/>
      <c r="EK16" s="350"/>
      <c r="EL16" s="92"/>
      <c r="EN16" s="350"/>
      <c r="EO16" s="92"/>
      <c r="EQ16" s="350"/>
      <c r="ER16" s="92"/>
      <c r="ET16" s="350"/>
      <c r="EU16" s="92"/>
      <c r="EW16" s="350"/>
      <c r="EX16" s="92"/>
    </row>
    <row r="17" spans="1:155" ht="14.15" customHeight="1">
      <c r="A17" s="29" t="s">
        <v>592</v>
      </c>
      <c r="B17" s="221" t="s">
        <v>46</v>
      </c>
      <c r="C17" s="270" t="s">
        <v>342</v>
      </c>
      <c r="D17" s="223" t="s">
        <v>26</v>
      </c>
      <c r="E17" s="9"/>
      <c r="F17" s="271">
        <v>62.665999999999997</v>
      </c>
      <c r="G17" s="89" t="s">
        <v>48</v>
      </c>
      <c r="H17" s="9"/>
      <c r="I17" s="271">
        <v>29.673999999999999</v>
      </c>
      <c r="J17" s="89" t="s">
        <v>48</v>
      </c>
      <c r="K17" s="9"/>
      <c r="L17" s="271">
        <v>35.238</v>
      </c>
      <c r="M17" s="89" t="s">
        <v>48</v>
      </c>
      <c r="N17" s="9"/>
      <c r="O17" s="271">
        <v>45.139000000000003</v>
      </c>
      <c r="P17" s="89" t="s">
        <v>48</v>
      </c>
      <c r="Q17" s="9"/>
      <c r="R17" s="271">
        <v>42.161000000000001</v>
      </c>
      <c r="S17" s="89" t="s">
        <v>48</v>
      </c>
      <c r="T17" s="9"/>
      <c r="U17" s="271">
        <v>69.923000000000002</v>
      </c>
      <c r="V17" s="89" t="s">
        <v>48</v>
      </c>
      <c r="W17" s="9"/>
      <c r="X17" s="271">
        <v>213.03299999999999</v>
      </c>
      <c r="Y17" s="89" t="s">
        <v>48</v>
      </c>
      <c r="Z17" s="9"/>
      <c r="AA17" s="271">
        <v>145.39099999999999</v>
      </c>
      <c r="AB17" s="89" t="s">
        <v>48</v>
      </c>
      <c r="AC17" s="9"/>
      <c r="AD17" s="271">
        <v>70.88</v>
      </c>
      <c r="AE17" s="89" t="s">
        <v>48</v>
      </c>
      <c r="AF17" s="9"/>
      <c r="AG17" s="271">
        <v>26.547000000000001</v>
      </c>
      <c r="AH17" s="89" t="s">
        <v>48</v>
      </c>
      <c r="AI17" s="9"/>
      <c r="AJ17" s="271">
        <v>75.53</v>
      </c>
      <c r="AK17" s="89" t="s">
        <v>48</v>
      </c>
      <c r="AL17" s="9"/>
      <c r="AM17" s="271">
        <v>53.595999999999997</v>
      </c>
      <c r="AN17" s="89" t="s">
        <v>48</v>
      </c>
      <c r="AO17" s="9"/>
      <c r="AP17" s="271">
        <v>39.506</v>
      </c>
      <c r="AQ17" s="89" t="s">
        <v>48</v>
      </c>
      <c r="AR17" s="9"/>
      <c r="AS17" s="271">
        <v>51.854999999999997</v>
      </c>
      <c r="AT17" s="89" t="s">
        <v>48</v>
      </c>
      <c r="AU17" s="9"/>
      <c r="AV17" s="271">
        <v>85.968000000000004</v>
      </c>
      <c r="AW17" s="89" t="s">
        <v>48</v>
      </c>
      <c r="AX17" s="9"/>
      <c r="AY17" s="271">
        <v>214.75299999999999</v>
      </c>
      <c r="AZ17" s="89" t="s">
        <v>48</v>
      </c>
      <c r="BA17" s="9"/>
      <c r="BB17" s="271">
        <v>38.991999999999997</v>
      </c>
      <c r="BC17" s="89" t="s">
        <v>48</v>
      </c>
      <c r="BD17" s="9"/>
      <c r="BE17" s="271">
        <v>52.014000000000003</v>
      </c>
      <c r="BF17" s="89" t="s">
        <v>48</v>
      </c>
      <c r="BG17" s="9"/>
      <c r="BH17" s="271">
        <v>23.632000000000001</v>
      </c>
      <c r="BI17" s="89" t="s">
        <v>48</v>
      </c>
      <c r="BJ17" s="9"/>
      <c r="BK17" s="271">
        <v>48.631999999999998</v>
      </c>
      <c r="BL17" s="89" t="s">
        <v>48</v>
      </c>
      <c r="BM17" s="9"/>
      <c r="BN17" s="271">
        <v>395.63099999999997</v>
      </c>
      <c r="BO17" s="89" t="s">
        <v>48</v>
      </c>
      <c r="BP17" s="9"/>
      <c r="BQ17" s="271">
        <v>47.491</v>
      </c>
      <c r="BR17" s="89" t="s">
        <v>48</v>
      </c>
      <c r="BS17" s="9"/>
      <c r="BT17" s="271">
        <v>23.033000000000001</v>
      </c>
      <c r="BU17" s="89" t="s">
        <v>48</v>
      </c>
      <c r="BV17" s="9"/>
      <c r="BW17" s="97"/>
      <c r="BX17" s="89"/>
      <c r="BY17" s="9"/>
      <c r="BZ17" s="97"/>
      <c r="CA17" s="89"/>
      <c r="CB17" s="9"/>
      <c r="CC17" s="97"/>
      <c r="CD17" s="89"/>
      <c r="CE17" s="9"/>
      <c r="CF17" s="97"/>
      <c r="CG17" s="89"/>
      <c r="CH17" s="9"/>
      <c r="CI17" s="97"/>
      <c r="CJ17" s="89"/>
      <c r="CK17" s="9"/>
      <c r="CL17" s="97"/>
      <c r="CM17" s="89"/>
      <c r="CN17" s="9"/>
      <c r="CO17" s="97"/>
      <c r="CP17" s="89"/>
      <c r="CQ17" s="9"/>
      <c r="CR17" s="97"/>
      <c r="CS17" s="89"/>
      <c r="CT17" s="9"/>
      <c r="CU17" s="97"/>
      <c r="CV17" s="89"/>
      <c r="CW17" s="9"/>
      <c r="CX17" s="97"/>
      <c r="CY17" s="89"/>
      <c r="CZ17" s="9"/>
      <c r="DA17" s="97"/>
      <c r="DB17" s="89"/>
      <c r="DC17" s="9"/>
      <c r="DD17" s="97"/>
      <c r="DE17" s="89"/>
      <c r="DF17" s="9"/>
      <c r="DG17" s="97"/>
      <c r="DH17" s="89"/>
      <c r="DI17" s="9"/>
      <c r="DJ17" s="97"/>
      <c r="DK17" s="89"/>
      <c r="DL17" s="9"/>
      <c r="DM17" s="97"/>
      <c r="DN17" s="89"/>
      <c r="DO17" s="9"/>
      <c r="DP17" s="97"/>
      <c r="DQ17" s="89"/>
      <c r="DR17" s="9"/>
      <c r="DS17" s="97"/>
      <c r="DT17" s="89"/>
      <c r="DU17" s="9"/>
      <c r="DV17" s="97"/>
      <c r="DW17" s="89"/>
      <c r="DX17" s="9"/>
      <c r="DY17" s="97"/>
      <c r="DZ17" s="89"/>
      <c r="EA17" s="9"/>
      <c r="EB17" s="97"/>
      <c r="EC17" s="89"/>
      <c r="ED17" s="9"/>
      <c r="EE17" s="97"/>
      <c r="EF17" s="89"/>
      <c r="EG17" s="9"/>
      <c r="EH17" s="97"/>
      <c r="EI17" s="89"/>
      <c r="EJ17" s="9"/>
      <c r="EK17" s="97"/>
      <c r="EL17" s="89"/>
      <c r="EM17" s="9"/>
      <c r="EN17" s="97"/>
      <c r="EO17" s="89"/>
      <c r="EP17" s="9"/>
      <c r="EQ17" s="97"/>
      <c r="ER17" s="89"/>
      <c r="ES17" s="9"/>
      <c r="ET17" s="97"/>
      <c r="EU17" s="89"/>
      <c r="EV17" s="9"/>
      <c r="EW17" s="97"/>
      <c r="EX17" s="89"/>
      <c r="EY17" s="76"/>
    </row>
    <row r="18" spans="1:155" ht="14.15" customHeight="1">
      <c r="A18" s="29" t="s">
        <v>593</v>
      </c>
      <c r="B18" s="221" t="s">
        <v>51</v>
      </c>
      <c r="C18" s="270" t="s">
        <v>342</v>
      </c>
      <c r="D18" s="223" t="s">
        <v>26</v>
      </c>
      <c r="E18" s="9"/>
      <c r="F18" s="271">
        <v>4.8</v>
      </c>
      <c r="G18" s="328" t="s">
        <v>52</v>
      </c>
      <c r="H18" s="9"/>
      <c r="I18" s="271">
        <v>5.0999999999999997E-2</v>
      </c>
      <c r="J18" s="328" t="s">
        <v>52</v>
      </c>
      <c r="K18" s="9"/>
      <c r="L18" s="271">
        <v>0.22700000000000001</v>
      </c>
      <c r="M18" s="328" t="s">
        <v>52</v>
      </c>
      <c r="N18" s="9"/>
      <c r="O18" s="271">
        <v>0.86399999999999999</v>
      </c>
      <c r="P18" s="328" t="s">
        <v>52</v>
      </c>
      <c r="Q18" s="9"/>
      <c r="R18" s="271">
        <v>0.13400000000000001</v>
      </c>
      <c r="S18" s="328" t="s">
        <v>52</v>
      </c>
      <c r="T18" s="9"/>
      <c r="U18" s="271">
        <v>1.1659999999999999</v>
      </c>
      <c r="V18" s="328" t="s">
        <v>52</v>
      </c>
      <c r="W18" s="9"/>
      <c r="X18" s="271">
        <v>0.95699999999999996</v>
      </c>
      <c r="Y18" s="328" t="s">
        <v>52</v>
      </c>
      <c r="Z18" s="9"/>
      <c r="AA18" s="271">
        <v>0.14000000000000001</v>
      </c>
      <c r="AB18" s="328" t="s">
        <v>52</v>
      </c>
      <c r="AC18" s="9"/>
      <c r="AD18" s="271">
        <v>1.042</v>
      </c>
      <c r="AE18" s="328" t="s">
        <v>52</v>
      </c>
      <c r="AF18" s="9"/>
      <c r="AG18" s="271">
        <v>0.313</v>
      </c>
      <c r="AH18" s="328" t="s">
        <v>52</v>
      </c>
      <c r="AI18" s="9"/>
      <c r="AJ18" s="271">
        <v>0.38</v>
      </c>
      <c r="AK18" s="328" t="s">
        <v>52</v>
      </c>
      <c r="AL18" s="9"/>
      <c r="AM18" s="271">
        <v>0.33900000000000002</v>
      </c>
      <c r="AN18" s="328" t="s">
        <v>52</v>
      </c>
      <c r="AO18" s="9"/>
      <c r="AP18" s="271">
        <v>8.8999999999999996E-2</v>
      </c>
      <c r="AQ18" s="328" t="s">
        <v>52</v>
      </c>
      <c r="AR18" s="9"/>
      <c r="AS18" s="271">
        <v>0.84099999999999997</v>
      </c>
      <c r="AT18" s="328" t="s">
        <v>52</v>
      </c>
      <c r="AU18" s="9"/>
      <c r="AV18" s="271">
        <v>0.48</v>
      </c>
      <c r="AW18" s="328" t="s">
        <v>52</v>
      </c>
      <c r="AX18" s="9"/>
      <c r="AY18" s="271">
        <v>3.1389999999999998</v>
      </c>
      <c r="AZ18" s="328" t="s">
        <v>52</v>
      </c>
      <c r="BA18" s="9"/>
      <c r="BB18" s="271">
        <v>0.83199999999999996</v>
      </c>
      <c r="BC18" s="328" t="s">
        <v>52</v>
      </c>
      <c r="BD18" s="9"/>
      <c r="BE18" s="271">
        <v>0.85699999999999998</v>
      </c>
      <c r="BF18" s="328" t="s">
        <v>52</v>
      </c>
      <c r="BG18" s="9"/>
      <c r="BH18" s="271">
        <v>0.76300000000000001</v>
      </c>
      <c r="BI18" s="328" t="s">
        <v>52</v>
      </c>
      <c r="BJ18" s="9"/>
      <c r="BK18" s="271">
        <v>0.311</v>
      </c>
      <c r="BL18" s="328" t="s">
        <v>52</v>
      </c>
      <c r="BM18" s="9"/>
      <c r="BN18" s="271">
        <v>1.3180000000000001</v>
      </c>
      <c r="BO18" s="328" t="s">
        <v>52</v>
      </c>
      <c r="BP18" s="9"/>
      <c r="BQ18" s="271">
        <v>1.0489999999999999</v>
      </c>
      <c r="BR18" s="328" t="s">
        <v>52</v>
      </c>
      <c r="BS18" s="9"/>
      <c r="BT18" s="271">
        <v>0.749</v>
      </c>
      <c r="BU18" s="328" t="s">
        <v>52</v>
      </c>
      <c r="BV18" s="9"/>
      <c r="BW18" s="97"/>
      <c r="BX18" s="328"/>
      <c r="BY18" s="9"/>
      <c r="BZ18" s="97"/>
      <c r="CA18" s="328"/>
      <c r="CB18" s="9"/>
      <c r="CC18" s="97"/>
      <c r="CD18" s="328"/>
      <c r="CE18" s="9"/>
      <c r="CF18" s="97"/>
      <c r="CG18" s="328"/>
      <c r="CH18" s="9"/>
      <c r="CI18" s="97"/>
      <c r="CJ18" s="328"/>
      <c r="CK18" s="9"/>
      <c r="CL18" s="97"/>
      <c r="CM18" s="328"/>
      <c r="CN18" s="9"/>
      <c r="CO18" s="97"/>
      <c r="CP18" s="328"/>
      <c r="CQ18" s="9"/>
      <c r="CR18" s="97"/>
      <c r="CS18" s="328"/>
      <c r="CT18" s="9"/>
      <c r="CU18" s="97"/>
      <c r="CV18" s="328"/>
      <c r="CW18" s="9"/>
      <c r="CX18" s="97"/>
      <c r="CY18" s="328"/>
      <c r="CZ18" s="9"/>
      <c r="DA18" s="97"/>
      <c r="DB18" s="328"/>
      <c r="DC18" s="9"/>
      <c r="DD18" s="97"/>
      <c r="DE18" s="328"/>
      <c r="DF18" s="9"/>
      <c r="DG18" s="97"/>
      <c r="DH18" s="328"/>
      <c r="DI18" s="9"/>
      <c r="DJ18" s="97"/>
      <c r="DK18" s="328"/>
      <c r="DL18" s="9"/>
      <c r="DM18" s="97"/>
      <c r="DN18" s="328"/>
      <c r="DO18" s="9"/>
      <c r="DP18" s="97"/>
      <c r="DQ18" s="328"/>
      <c r="DR18" s="9"/>
      <c r="DS18" s="97"/>
      <c r="DT18" s="328"/>
      <c r="DU18" s="9"/>
      <c r="DV18" s="97"/>
      <c r="DW18" s="328"/>
      <c r="DX18" s="9"/>
      <c r="DY18" s="97"/>
      <c r="DZ18" s="328"/>
      <c r="EA18" s="9"/>
      <c r="EB18" s="97"/>
      <c r="EC18" s="328"/>
      <c r="ED18" s="9"/>
      <c r="EE18" s="97"/>
      <c r="EF18" s="328"/>
      <c r="EG18" s="9"/>
      <c r="EH18" s="97"/>
      <c r="EI18" s="328"/>
      <c r="EJ18" s="9"/>
      <c r="EK18" s="97"/>
      <c r="EL18" s="328"/>
      <c r="EM18" s="9"/>
      <c r="EN18" s="97"/>
      <c r="EO18" s="328"/>
      <c r="EP18" s="9"/>
      <c r="EQ18" s="97"/>
      <c r="ER18" s="328"/>
      <c r="ES18" s="9"/>
      <c r="ET18" s="97"/>
      <c r="EU18" s="328"/>
      <c r="EV18" s="9"/>
      <c r="EW18" s="97"/>
      <c r="EX18" s="328"/>
      <c r="EY18" s="76"/>
    </row>
    <row r="19" spans="1:155" ht="14.15" customHeight="1">
      <c r="A19" s="29" t="s">
        <v>594</v>
      </c>
      <c r="B19" s="221" t="s">
        <v>595</v>
      </c>
      <c r="C19" s="222" t="s">
        <v>596</v>
      </c>
      <c r="D19" s="223" t="s">
        <v>26</v>
      </c>
      <c r="E19" s="9"/>
      <c r="F19" s="273">
        <v>600.38099999999997</v>
      </c>
      <c r="G19" s="328" t="s">
        <v>134</v>
      </c>
      <c r="H19" s="9"/>
      <c r="I19" s="273">
        <v>823.20299999999997</v>
      </c>
      <c r="J19" s="328" t="s">
        <v>134</v>
      </c>
      <c r="K19" s="9"/>
      <c r="L19" s="273">
        <v>389.76600000000002</v>
      </c>
      <c r="M19" s="328" t="s">
        <v>134</v>
      </c>
      <c r="N19" s="9"/>
      <c r="O19" s="273">
        <v>381.75799999999998</v>
      </c>
      <c r="P19" s="328" t="s">
        <v>134</v>
      </c>
      <c r="Q19" s="9"/>
      <c r="R19" s="273">
        <v>439.62099999999998</v>
      </c>
      <c r="S19" s="328" t="s">
        <v>134</v>
      </c>
      <c r="T19" s="9"/>
      <c r="U19" s="273">
        <v>580.64300000000003</v>
      </c>
      <c r="V19" s="328" t="s">
        <v>134</v>
      </c>
      <c r="W19" s="9"/>
      <c r="X19" s="273">
        <v>6167.5910000000003</v>
      </c>
      <c r="Y19" s="328" t="s">
        <v>134</v>
      </c>
      <c r="Z19" s="9"/>
      <c r="AA19" s="273">
        <v>1109.039</v>
      </c>
      <c r="AB19" s="328" t="s">
        <v>134</v>
      </c>
      <c r="AC19" s="9"/>
      <c r="AD19" s="273">
        <v>352.10199999999998</v>
      </c>
      <c r="AE19" s="328" t="s">
        <v>134</v>
      </c>
      <c r="AF19" s="9"/>
      <c r="AG19" s="273">
        <v>7.125</v>
      </c>
      <c r="AH19" s="328" t="s">
        <v>134</v>
      </c>
      <c r="AI19" s="9"/>
      <c r="AJ19" s="273">
        <v>1644.806</v>
      </c>
      <c r="AK19" s="328" t="s">
        <v>134</v>
      </c>
      <c r="AL19" s="9"/>
      <c r="AM19" s="273">
        <v>486.44299999999998</v>
      </c>
      <c r="AN19" s="328" t="s">
        <v>134</v>
      </c>
      <c r="AO19" s="9"/>
      <c r="AP19" s="273">
        <v>149.77000000000001</v>
      </c>
      <c r="AQ19" s="328" t="s">
        <v>134</v>
      </c>
      <c r="AR19" s="9"/>
      <c r="AS19" s="273">
        <v>337.79300000000001</v>
      </c>
      <c r="AT19" s="328" t="s">
        <v>134</v>
      </c>
      <c r="AU19" s="9"/>
      <c r="AV19" s="273">
        <v>891.14800000000002</v>
      </c>
      <c r="AW19" s="328" t="s">
        <v>134</v>
      </c>
      <c r="AX19" s="9"/>
      <c r="AY19" s="273">
        <v>1786.7909999999999</v>
      </c>
      <c r="AZ19" s="328" t="s">
        <v>134</v>
      </c>
      <c r="BA19" s="9"/>
      <c r="BB19" s="273">
        <v>207.87899999999999</v>
      </c>
      <c r="BC19" s="328" t="s">
        <v>134</v>
      </c>
      <c r="BD19" s="9"/>
      <c r="BE19" s="273">
        <v>1014.585</v>
      </c>
      <c r="BF19" s="328" t="s">
        <v>134</v>
      </c>
      <c r="BG19" s="9"/>
      <c r="BH19" s="273">
        <v>658.30200000000002</v>
      </c>
      <c r="BI19" s="328" t="s">
        <v>134</v>
      </c>
      <c r="BJ19" s="9"/>
      <c r="BK19" s="273">
        <v>1598.1969999999999</v>
      </c>
      <c r="BL19" s="328" t="s">
        <v>134</v>
      </c>
      <c r="BM19" s="9"/>
      <c r="BN19" s="273">
        <v>3914.9650000000001</v>
      </c>
      <c r="BO19" s="328" t="s">
        <v>134</v>
      </c>
      <c r="BP19" s="9"/>
      <c r="BQ19" s="273">
        <v>1308.33</v>
      </c>
      <c r="BR19" s="328" t="s">
        <v>134</v>
      </c>
      <c r="BS19" s="9"/>
      <c r="BT19" s="273">
        <v>259.90899999999999</v>
      </c>
      <c r="BU19" s="328" t="s">
        <v>134</v>
      </c>
      <c r="BV19" s="9"/>
      <c r="BW19" s="97"/>
      <c r="BX19" s="328"/>
      <c r="BY19" s="9"/>
      <c r="BZ19" s="97"/>
      <c r="CA19" s="328"/>
      <c r="CB19" s="9"/>
      <c r="CC19" s="97"/>
      <c r="CD19" s="328"/>
      <c r="CE19" s="9"/>
      <c r="CF19" s="97"/>
      <c r="CG19" s="328"/>
      <c r="CH19" s="9"/>
      <c r="CI19" s="97"/>
      <c r="CJ19" s="328"/>
      <c r="CK19" s="9"/>
      <c r="CL19" s="97"/>
      <c r="CM19" s="328"/>
      <c r="CN19" s="9"/>
      <c r="CO19" s="97"/>
      <c r="CP19" s="328"/>
      <c r="CQ19" s="9"/>
      <c r="CR19" s="97"/>
      <c r="CS19" s="328"/>
      <c r="CT19" s="9"/>
      <c r="CU19" s="97"/>
      <c r="CV19" s="328"/>
      <c r="CW19" s="9"/>
      <c r="CX19" s="97"/>
      <c r="CY19" s="328"/>
      <c r="CZ19" s="9"/>
      <c r="DA19" s="97"/>
      <c r="DB19" s="328"/>
      <c r="DC19" s="9"/>
      <c r="DD19" s="97"/>
      <c r="DE19" s="328"/>
      <c r="DF19" s="9"/>
      <c r="DG19" s="97"/>
      <c r="DH19" s="328"/>
      <c r="DI19" s="9"/>
      <c r="DJ19" s="97"/>
      <c r="DK19" s="328"/>
      <c r="DL19" s="9"/>
      <c r="DM19" s="97"/>
      <c r="DN19" s="328"/>
      <c r="DO19" s="9"/>
      <c r="DP19" s="97"/>
      <c r="DQ19" s="328"/>
      <c r="DR19" s="9"/>
      <c r="DS19" s="97"/>
      <c r="DT19" s="328"/>
      <c r="DU19" s="9"/>
      <c r="DV19" s="97"/>
      <c r="DW19" s="328"/>
      <c r="DX19" s="9"/>
      <c r="DY19" s="97"/>
      <c r="DZ19" s="328"/>
      <c r="EA19" s="9"/>
      <c r="EB19" s="97"/>
      <c r="EC19" s="328"/>
      <c r="ED19" s="9"/>
      <c r="EE19" s="97"/>
      <c r="EF19" s="328"/>
      <c r="EG19" s="9"/>
      <c r="EH19" s="97"/>
      <c r="EI19" s="328"/>
      <c r="EJ19" s="9"/>
      <c r="EK19" s="97"/>
      <c r="EL19" s="328"/>
      <c r="EM19" s="9"/>
      <c r="EN19" s="97"/>
      <c r="EO19" s="328"/>
      <c r="EP19" s="9"/>
      <c r="EQ19" s="97"/>
      <c r="ER19" s="328"/>
      <c r="ES19" s="9"/>
      <c r="ET19" s="97"/>
      <c r="EU19" s="328"/>
      <c r="EV19" s="9"/>
      <c r="EW19" s="97"/>
      <c r="EX19" s="328"/>
      <c r="EY19" s="76"/>
    </row>
    <row r="20" spans="1:155" ht="14.15" customHeight="1">
      <c r="A20" s="29" t="s">
        <v>597</v>
      </c>
      <c r="B20" s="221" t="s">
        <v>598</v>
      </c>
      <c r="C20" s="222" t="s">
        <v>596</v>
      </c>
      <c r="D20" s="223" t="s">
        <v>26</v>
      </c>
      <c r="E20" s="9"/>
      <c r="F20" s="273">
        <v>0</v>
      </c>
      <c r="G20" s="328" t="s">
        <v>72</v>
      </c>
      <c r="H20" s="9"/>
      <c r="I20" s="273">
        <v>0</v>
      </c>
      <c r="J20" s="328" t="s">
        <v>72</v>
      </c>
      <c r="K20" s="9"/>
      <c r="L20" s="273">
        <v>25.347000000000001</v>
      </c>
      <c r="M20" s="328" t="s">
        <v>52</v>
      </c>
      <c r="N20" s="9"/>
      <c r="O20" s="273">
        <v>33.127000000000002</v>
      </c>
      <c r="P20" s="328" t="s">
        <v>52</v>
      </c>
      <c r="Q20" s="9"/>
      <c r="R20" s="273">
        <v>1.9039999999999999</v>
      </c>
      <c r="S20" s="328" t="s">
        <v>52</v>
      </c>
      <c r="T20" s="9"/>
      <c r="U20" s="273">
        <v>0.246</v>
      </c>
      <c r="V20" s="328" t="s">
        <v>52</v>
      </c>
      <c r="W20" s="9"/>
      <c r="X20" s="273">
        <v>0</v>
      </c>
      <c r="Y20" s="328" t="s">
        <v>72</v>
      </c>
      <c r="Z20" s="9"/>
      <c r="AA20" s="273">
        <v>0</v>
      </c>
      <c r="AB20" s="328" t="s">
        <v>72</v>
      </c>
      <c r="AC20" s="9"/>
      <c r="AD20" s="273">
        <v>0</v>
      </c>
      <c r="AE20" s="328" t="s">
        <v>72</v>
      </c>
      <c r="AF20" s="9"/>
      <c r="AG20" s="273">
        <v>0</v>
      </c>
      <c r="AH20" s="328" t="s">
        <v>72</v>
      </c>
      <c r="AI20" s="9"/>
      <c r="AJ20" s="273">
        <v>0</v>
      </c>
      <c r="AK20" s="328" t="s">
        <v>72</v>
      </c>
      <c r="AL20" s="9"/>
      <c r="AM20" s="273">
        <v>0</v>
      </c>
      <c r="AN20" s="328" t="s">
        <v>72</v>
      </c>
      <c r="AO20" s="9"/>
      <c r="AP20" s="273">
        <v>0</v>
      </c>
      <c r="AQ20" s="328" t="s">
        <v>72</v>
      </c>
      <c r="AR20" s="9"/>
      <c r="AS20" s="273">
        <v>0</v>
      </c>
      <c r="AT20" s="328" t="s">
        <v>72</v>
      </c>
      <c r="AU20" s="9"/>
      <c r="AV20" s="273">
        <v>0</v>
      </c>
      <c r="AW20" s="328" t="s">
        <v>72</v>
      </c>
      <c r="AX20" s="9"/>
      <c r="AY20" s="273">
        <v>122.726</v>
      </c>
      <c r="AZ20" s="328" t="s">
        <v>52</v>
      </c>
      <c r="BA20" s="9"/>
      <c r="BB20" s="273">
        <v>0</v>
      </c>
      <c r="BC20" s="328" t="s">
        <v>72</v>
      </c>
      <c r="BD20" s="9"/>
      <c r="BE20" s="273">
        <v>16.448</v>
      </c>
      <c r="BF20" s="328" t="s">
        <v>52</v>
      </c>
      <c r="BG20" s="9"/>
      <c r="BH20" s="273">
        <v>0</v>
      </c>
      <c r="BI20" s="328" t="s">
        <v>72</v>
      </c>
      <c r="BJ20" s="9"/>
      <c r="BK20" s="273">
        <v>0</v>
      </c>
      <c r="BL20" s="328" t="s">
        <v>72</v>
      </c>
      <c r="BM20" s="9"/>
      <c r="BN20" s="273">
        <v>521.23699999999997</v>
      </c>
      <c r="BO20" s="328" t="s">
        <v>52</v>
      </c>
      <c r="BP20" s="9"/>
      <c r="BQ20" s="273">
        <v>0</v>
      </c>
      <c r="BR20" s="328" t="s">
        <v>72</v>
      </c>
      <c r="BS20" s="9"/>
      <c r="BT20" s="273">
        <v>1.6659999999999999</v>
      </c>
      <c r="BU20" s="328" t="s">
        <v>52</v>
      </c>
      <c r="BV20" s="9"/>
      <c r="BW20" s="97"/>
      <c r="BX20" s="328"/>
      <c r="BY20" s="9"/>
      <c r="BZ20" s="97"/>
      <c r="CA20" s="328"/>
      <c r="CB20" s="9"/>
      <c r="CC20" s="97"/>
      <c r="CD20" s="328"/>
      <c r="CE20" s="9"/>
      <c r="CF20" s="97"/>
      <c r="CG20" s="328"/>
      <c r="CH20" s="9"/>
      <c r="CI20" s="97"/>
      <c r="CJ20" s="328"/>
      <c r="CK20" s="9"/>
      <c r="CL20" s="97"/>
      <c r="CM20" s="328"/>
      <c r="CN20" s="9"/>
      <c r="CO20" s="97"/>
      <c r="CP20" s="328"/>
      <c r="CQ20" s="9"/>
      <c r="CR20" s="97"/>
      <c r="CS20" s="328"/>
      <c r="CT20" s="9"/>
      <c r="CU20" s="97"/>
      <c r="CV20" s="328"/>
      <c r="CW20" s="9"/>
      <c r="CX20" s="97"/>
      <c r="CY20" s="328"/>
      <c r="CZ20" s="9"/>
      <c r="DA20" s="97"/>
      <c r="DB20" s="328"/>
      <c r="DC20" s="9"/>
      <c r="DD20" s="97"/>
      <c r="DE20" s="328"/>
      <c r="DF20" s="9"/>
      <c r="DG20" s="97"/>
      <c r="DH20" s="328"/>
      <c r="DI20" s="9"/>
      <c r="DJ20" s="97"/>
      <c r="DK20" s="328"/>
      <c r="DL20" s="9"/>
      <c r="DM20" s="97"/>
      <c r="DN20" s="328"/>
      <c r="DO20" s="9"/>
      <c r="DP20" s="97"/>
      <c r="DQ20" s="328"/>
      <c r="DR20" s="9"/>
      <c r="DS20" s="97"/>
      <c r="DT20" s="328"/>
      <c r="DU20" s="9"/>
      <c r="DV20" s="97"/>
      <c r="DW20" s="328"/>
      <c r="DX20" s="9"/>
      <c r="DY20" s="97"/>
      <c r="DZ20" s="328"/>
      <c r="EA20" s="9"/>
      <c r="EB20" s="97"/>
      <c r="EC20" s="328"/>
      <c r="ED20" s="9"/>
      <c r="EE20" s="97"/>
      <c r="EF20" s="328"/>
      <c r="EG20" s="9"/>
      <c r="EH20" s="97"/>
      <c r="EI20" s="328"/>
      <c r="EJ20" s="9"/>
      <c r="EK20" s="97"/>
      <c r="EL20" s="328"/>
      <c r="EM20" s="9"/>
      <c r="EN20" s="97"/>
      <c r="EO20" s="328"/>
      <c r="EP20" s="9"/>
      <c r="EQ20" s="97"/>
      <c r="ER20" s="328"/>
      <c r="ES20" s="9"/>
      <c r="ET20" s="97"/>
      <c r="EU20" s="328"/>
      <c r="EV20" s="9"/>
      <c r="EW20" s="97"/>
      <c r="EX20" s="328"/>
      <c r="EY20" s="76"/>
    </row>
    <row r="21" spans="1:155" ht="15" customHeight="1">
      <c r="A21" s="38" t="s">
        <v>599</v>
      </c>
      <c r="B21" s="39" t="s">
        <v>54</v>
      </c>
      <c r="C21" s="351" t="s">
        <v>342</v>
      </c>
      <c r="D21" s="41" t="s">
        <v>26</v>
      </c>
      <c r="E21" s="9"/>
      <c r="F21" s="284">
        <v>83.251999999999995</v>
      </c>
      <c r="G21" s="104" t="s">
        <v>52</v>
      </c>
      <c r="H21" s="9"/>
      <c r="I21" s="284">
        <v>39.924999999999997</v>
      </c>
      <c r="J21" s="104" t="s">
        <v>52</v>
      </c>
      <c r="K21" s="9"/>
      <c r="L21" s="284">
        <v>42.375</v>
      </c>
      <c r="M21" s="104" t="s">
        <v>52</v>
      </c>
      <c r="N21" s="9"/>
      <c r="O21" s="284">
        <v>56.264000000000003</v>
      </c>
      <c r="P21" s="104" t="s">
        <v>52</v>
      </c>
      <c r="Q21" s="9"/>
      <c r="R21" s="284">
        <v>49.914999999999999</v>
      </c>
      <c r="S21" s="104" t="s">
        <v>52</v>
      </c>
      <c r="T21" s="9"/>
      <c r="U21" s="284">
        <v>85.019000000000005</v>
      </c>
      <c r="V21" s="104" t="s">
        <v>52</v>
      </c>
      <c r="W21" s="9"/>
      <c r="X21" s="284">
        <v>296.26499999999999</v>
      </c>
      <c r="Y21" s="104" t="s">
        <v>52</v>
      </c>
      <c r="Z21" s="9"/>
      <c r="AA21" s="284">
        <v>170.95</v>
      </c>
      <c r="AB21" s="104" t="s">
        <v>52</v>
      </c>
      <c r="AC21" s="9"/>
      <c r="AD21" s="284">
        <v>83.781000000000006</v>
      </c>
      <c r="AE21" s="104" t="s">
        <v>52</v>
      </c>
      <c r="AF21" s="9"/>
      <c r="AG21" s="284">
        <v>29.757999999999999</v>
      </c>
      <c r="AH21" s="104" t="s">
        <v>52</v>
      </c>
      <c r="AI21" s="9"/>
      <c r="AJ21" s="284">
        <v>88.82</v>
      </c>
      <c r="AK21" s="104" t="s">
        <v>52</v>
      </c>
      <c r="AL21" s="9"/>
      <c r="AM21" s="284">
        <v>64.251000000000005</v>
      </c>
      <c r="AN21" s="104" t="s">
        <v>52</v>
      </c>
      <c r="AO21" s="9"/>
      <c r="AP21" s="284">
        <v>46.491</v>
      </c>
      <c r="AQ21" s="104" t="s">
        <v>52</v>
      </c>
      <c r="AR21" s="9"/>
      <c r="AS21" s="284">
        <v>61.741</v>
      </c>
      <c r="AT21" s="104" t="s">
        <v>52</v>
      </c>
      <c r="AU21" s="9"/>
      <c r="AV21" s="284">
        <v>106.776</v>
      </c>
      <c r="AW21" s="104" t="s">
        <v>52</v>
      </c>
      <c r="AX21" s="9"/>
      <c r="AY21" s="284">
        <v>267.97300000000001</v>
      </c>
      <c r="AZ21" s="104" t="s">
        <v>52</v>
      </c>
      <c r="BA21" s="9"/>
      <c r="BB21" s="284">
        <v>49.343000000000004</v>
      </c>
      <c r="BC21" s="104" t="s">
        <v>52</v>
      </c>
      <c r="BD21" s="9"/>
      <c r="BE21" s="284">
        <v>72.308000000000007</v>
      </c>
      <c r="BF21" s="104" t="s">
        <v>52</v>
      </c>
      <c r="BG21" s="9"/>
      <c r="BH21" s="284">
        <v>34.119</v>
      </c>
      <c r="BI21" s="104" t="s">
        <v>52</v>
      </c>
      <c r="BJ21" s="9"/>
      <c r="BK21" s="284">
        <v>70.078999999999994</v>
      </c>
      <c r="BL21" s="104" t="s">
        <v>52</v>
      </c>
      <c r="BM21" s="9"/>
      <c r="BN21" s="284">
        <v>480.79500000000002</v>
      </c>
      <c r="BO21" s="104" t="s">
        <v>52</v>
      </c>
      <c r="BP21" s="9"/>
      <c r="BQ21" s="284">
        <v>67.451999999999998</v>
      </c>
      <c r="BR21" s="104" t="s">
        <v>52</v>
      </c>
      <c r="BS21" s="9"/>
      <c r="BT21" s="284">
        <v>31.202999999999999</v>
      </c>
      <c r="BU21" s="104" t="s">
        <v>52</v>
      </c>
      <c r="BV21" s="9"/>
      <c r="BW21" s="105"/>
      <c r="BX21" s="104"/>
      <c r="BY21" s="9"/>
      <c r="BZ21" s="105"/>
      <c r="CA21" s="104"/>
      <c r="CB21" s="9"/>
      <c r="CC21" s="105"/>
      <c r="CD21" s="104"/>
      <c r="CE21" s="9"/>
      <c r="CF21" s="105"/>
      <c r="CG21" s="104"/>
      <c r="CH21" s="9"/>
      <c r="CI21" s="105"/>
      <c r="CJ21" s="104"/>
      <c r="CK21" s="9"/>
      <c r="CL21" s="105"/>
      <c r="CM21" s="104"/>
      <c r="CN21" s="9"/>
      <c r="CO21" s="105"/>
      <c r="CP21" s="104"/>
      <c r="CQ21" s="9"/>
      <c r="CR21" s="105"/>
      <c r="CS21" s="104"/>
      <c r="CT21" s="9"/>
      <c r="CU21" s="105"/>
      <c r="CV21" s="104"/>
      <c r="CW21" s="9"/>
      <c r="CX21" s="105"/>
      <c r="CY21" s="104"/>
      <c r="CZ21" s="9"/>
      <c r="DA21" s="105"/>
      <c r="DB21" s="104"/>
      <c r="DC21" s="9"/>
      <c r="DD21" s="105"/>
      <c r="DE21" s="104"/>
      <c r="DF21" s="9"/>
      <c r="DG21" s="105"/>
      <c r="DH21" s="104"/>
      <c r="DI21" s="9"/>
      <c r="DJ21" s="105"/>
      <c r="DK21" s="104"/>
      <c r="DL21" s="9"/>
      <c r="DM21" s="105"/>
      <c r="DN21" s="104"/>
      <c r="DO21" s="9"/>
      <c r="DP21" s="105"/>
      <c r="DQ21" s="104"/>
      <c r="DR21" s="9"/>
      <c r="DS21" s="105"/>
      <c r="DT21" s="104"/>
      <c r="DU21" s="9"/>
      <c r="DV21" s="105"/>
      <c r="DW21" s="104"/>
      <c r="DX21" s="9"/>
      <c r="DY21" s="105"/>
      <c r="DZ21" s="104"/>
      <c r="EA21" s="9"/>
      <c r="EB21" s="105"/>
      <c r="EC21" s="104"/>
      <c r="ED21" s="9"/>
      <c r="EE21" s="105"/>
      <c r="EF21" s="104"/>
      <c r="EG21" s="9"/>
      <c r="EH21" s="105"/>
      <c r="EI21" s="104"/>
      <c r="EJ21" s="9"/>
      <c r="EK21" s="105"/>
      <c r="EL21" s="104"/>
      <c r="EM21" s="9"/>
      <c r="EN21" s="105"/>
      <c r="EO21" s="104"/>
      <c r="EP21" s="9"/>
      <c r="EQ21" s="105"/>
      <c r="ER21" s="104"/>
      <c r="ES21" s="9"/>
      <c r="ET21" s="105"/>
      <c r="EU21" s="104"/>
      <c r="EV21" s="9"/>
      <c r="EW21" s="105"/>
      <c r="EX21" s="104"/>
      <c r="EY21" s="76"/>
    </row>
    <row r="22" spans="1:155" ht="15" customHeight="1">
      <c r="A22" s="42"/>
      <c r="B22" s="77"/>
      <c r="C22" s="77"/>
      <c r="D22" s="42"/>
      <c r="F22" s="84"/>
      <c r="G22" s="84"/>
      <c r="I22" s="84"/>
      <c r="J22" s="84"/>
      <c r="L22" s="84"/>
      <c r="M22" s="84"/>
      <c r="O22" s="84"/>
      <c r="P22" s="84"/>
      <c r="R22" s="84"/>
      <c r="S22" s="84"/>
      <c r="U22" s="84"/>
      <c r="V22" s="84"/>
      <c r="X22" s="84"/>
      <c r="Y22" s="84"/>
      <c r="AA22" s="84"/>
      <c r="AB22" s="84"/>
      <c r="AD22" s="84"/>
      <c r="AE22" s="84"/>
      <c r="AG22" s="84"/>
      <c r="AH22" s="84"/>
      <c r="AJ22" s="84"/>
      <c r="AK22" s="84"/>
      <c r="AM22" s="84"/>
      <c r="AN22" s="84"/>
      <c r="AP22" s="84"/>
      <c r="AQ22" s="84"/>
      <c r="AS22" s="84"/>
      <c r="AT22" s="84"/>
      <c r="AV22" s="84"/>
      <c r="AW22" s="84"/>
      <c r="AX22" s="70"/>
      <c r="AY22" s="84"/>
      <c r="AZ22" s="84"/>
      <c r="BA22" s="70"/>
      <c r="BB22" s="84"/>
      <c r="BC22" s="84"/>
      <c r="BD22" s="70"/>
      <c r="BE22" s="84"/>
      <c r="BF22" s="84"/>
      <c r="BG22" s="70"/>
      <c r="BH22" s="84"/>
      <c r="BI22" s="84"/>
      <c r="BJ22" s="70"/>
      <c r="BK22" s="84"/>
      <c r="BL22" s="84"/>
      <c r="BM22" s="70"/>
      <c r="BN22" s="84"/>
      <c r="BO22" s="84"/>
      <c r="BP22" s="70"/>
      <c r="BQ22" s="84"/>
      <c r="BR22" s="84"/>
      <c r="BS22" s="70"/>
      <c r="BT22" s="84"/>
      <c r="BU22" s="84"/>
      <c r="BW22" s="84"/>
      <c r="BX22" s="84"/>
      <c r="BZ22" s="84"/>
      <c r="CA22" s="84"/>
      <c r="CC22" s="84"/>
      <c r="CD22" s="84"/>
      <c r="CF22" s="84"/>
      <c r="CG22" s="84"/>
      <c r="CI22" s="84"/>
      <c r="CJ22" s="84"/>
      <c r="CL22" s="84"/>
      <c r="CM22" s="84"/>
      <c r="CO22" s="84"/>
      <c r="CP22" s="84"/>
      <c r="CR22" s="84"/>
      <c r="CS22" s="84"/>
      <c r="CU22" s="84"/>
      <c r="CV22" s="84"/>
      <c r="CX22" s="84"/>
      <c r="CY22" s="84"/>
      <c r="DA22" s="84"/>
      <c r="DB22" s="84"/>
      <c r="DD22" s="84"/>
      <c r="DE22" s="84"/>
      <c r="DG22" s="84"/>
      <c r="DH22" s="84"/>
      <c r="DJ22" s="84"/>
      <c r="DK22" s="84"/>
      <c r="DM22" s="84"/>
      <c r="DN22" s="84"/>
      <c r="DP22" s="84"/>
      <c r="DQ22" s="84"/>
      <c r="DS22" s="84"/>
      <c r="DT22" s="84"/>
      <c r="DV22" s="84"/>
      <c r="DW22" s="84"/>
      <c r="DY22" s="84"/>
      <c r="DZ22" s="84"/>
      <c r="EB22" s="84"/>
      <c r="EC22" s="84"/>
      <c r="EE22" s="84"/>
      <c r="EF22" s="84"/>
      <c r="EH22" s="84"/>
      <c r="EI22" s="84"/>
      <c r="EK22" s="84"/>
      <c r="EL22" s="84"/>
      <c r="EN22" s="84"/>
      <c r="EO22" s="84"/>
      <c r="EQ22" s="84"/>
      <c r="ER22" s="84"/>
      <c r="ET22" s="84"/>
      <c r="EU22" s="84"/>
      <c r="EW22" s="84"/>
      <c r="EX22" s="84"/>
    </row>
    <row r="23" spans="1:155" ht="20.9" customHeight="1">
      <c r="A23" s="85"/>
      <c r="B23" s="19" t="s">
        <v>527</v>
      </c>
      <c r="C23" s="259" t="s">
        <v>55</v>
      </c>
      <c r="D23" s="260"/>
      <c r="E23" s="76"/>
      <c r="AV23" s="142"/>
      <c r="AW23" s="142"/>
      <c r="AX23" s="70"/>
      <c r="AY23" s="142"/>
      <c r="AZ23" s="142"/>
      <c r="BA23" s="70"/>
      <c r="BB23" s="142"/>
      <c r="BC23" s="142"/>
      <c r="BD23" s="70"/>
      <c r="BE23" s="142"/>
      <c r="BF23" s="142"/>
      <c r="BG23" s="70"/>
      <c r="BH23" s="142"/>
      <c r="BI23" s="142"/>
      <c r="BJ23" s="70"/>
      <c r="BK23" s="142"/>
      <c r="BL23" s="142"/>
      <c r="BM23" s="70"/>
      <c r="BN23" s="142"/>
      <c r="BO23" s="142"/>
      <c r="BP23" s="70"/>
      <c r="BQ23" s="142"/>
      <c r="BR23" s="142"/>
      <c r="BS23" s="70"/>
      <c r="BT23" s="142"/>
      <c r="BU23" s="142"/>
    </row>
    <row r="24" spans="1:155" ht="14.15" customHeight="1">
      <c r="A24" s="22" t="s">
        <v>600</v>
      </c>
      <c r="B24" s="23" t="s">
        <v>70</v>
      </c>
      <c r="C24" s="48" t="s">
        <v>71</v>
      </c>
      <c r="D24" s="24" t="s">
        <v>26</v>
      </c>
      <c r="E24" s="9" t="s">
        <v>55</v>
      </c>
      <c r="F24" s="232">
        <v>100</v>
      </c>
      <c r="G24" s="112" t="s">
        <v>49</v>
      </c>
      <c r="H24" s="9"/>
      <c r="I24" s="232">
        <v>100</v>
      </c>
      <c r="J24" s="112" t="s">
        <v>49</v>
      </c>
      <c r="K24" s="9"/>
      <c r="L24" s="232">
        <v>100</v>
      </c>
      <c r="M24" s="112" t="s">
        <v>49</v>
      </c>
      <c r="N24" s="9"/>
      <c r="O24" s="232">
        <v>100</v>
      </c>
      <c r="P24" s="112" t="s">
        <v>49</v>
      </c>
      <c r="Q24" s="9"/>
      <c r="R24" s="232">
        <v>100</v>
      </c>
      <c r="S24" s="112" t="s">
        <v>49</v>
      </c>
      <c r="T24" s="9"/>
      <c r="U24" s="232">
        <v>100</v>
      </c>
      <c r="V24" s="112" t="s">
        <v>49</v>
      </c>
      <c r="W24" s="9"/>
      <c r="X24" s="232">
        <v>100</v>
      </c>
      <c r="Y24" s="112" t="s">
        <v>49</v>
      </c>
      <c r="Z24" s="9"/>
      <c r="AA24" s="232">
        <v>100</v>
      </c>
      <c r="AB24" s="112" t="s">
        <v>49</v>
      </c>
      <c r="AC24" s="9"/>
      <c r="AD24" s="232">
        <v>100</v>
      </c>
      <c r="AE24" s="112" t="s">
        <v>49</v>
      </c>
      <c r="AF24" s="9"/>
      <c r="AG24" s="232">
        <v>100</v>
      </c>
      <c r="AH24" s="112" t="s">
        <v>49</v>
      </c>
      <c r="AI24" s="9"/>
      <c r="AJ24" s="232">
        <v>100</v>
      </c>
      <c r="AK24" s="112" t="s">
        <v>49</v>
      </c>
      <c r="AL24" s="9"/>
      <c r="AM24" s="232">
        <v>100</v>
      </c>
      <c r="AN24" s="112" t="s">
        <v>49</v>
      </c>
      <c r="AO24" s="9"/>
      <c r="AP24" s="232">
        <v>100</v>
      </c>
      <c r="AQ24" s="112" t="s">
        <v>49</v>
      </c>
      <c r="AR24" s="9"/>
      <c r="AS24" s="232">
        <v>100</v>
      </c>
      <c r="AT24" s="112" t="s">
        <v>49</v>
      </c>
      <c r="AU24" s="9"/>
      <c r="AV24" s="232">
        <v>100</v>
      </c>
      <c r="AW24" s="112" t="s">
        <v>49</v>
      </c>
      <c r="AX24" s="9"/>
      <c r="AY24" s="232">
        <v>0</v>
      </c>
      <c r="AZ24" s="112" t="s">
        <v>72</v>
      </c>
      <c r="BA24" s="9"/>
      <c r="BB24" s="232">
        <v>100</v>
      </c>
      <c r="BC24" s="112" t="s">
        <v>49</v>
      </c>
      <c r="BD24" s="9"/>
      <c r="BE24" s="232">
        <v>100</v>
      </c>
      <c r="BF24" s="112" t="s">
        <v>49</v>
      </c>
      <c r="BG24" s="9"/>
      <c r="BH24" s="232">
        <v>0</v>
      </c>
      <c r="BI24" s="112" t="s">
        <v>72</v>
      </c>
      <c r="BJ24" s="9"/>
      <c r="BK24" s="232">
        <v>100</v>
      </c>
      <c r="BL24" s="112" t="s">
        <v>49</v>
      </c>
      <c r="BM24" s="9"/>
      <c r="BN24" s="232">
        <v>100</v>
      </c>
      <c r="BO24" s="112" t="s">
        <v>49</v>
      </c>
      <c r="BP24" s="9"/>
      <c r="BQ24" s="232">
        <v>100</v>
      </c>
      <c r="BR24" s="112" t="s">
        <v>49</v>
      </c>
      <c r="BS24" s="9"/>
      <c r="BT24" s="232">
        <v>100</v>
      </c>
      <c r="BU24" s="112" t="s">
        <v>49</v>
      </c>
      <c r="BV24" s="9"/>
      <c r="BW24" s="113"/>
      <c r="BX24" s="112"/>
      <c r="BY24" s="9"/>
      <c r="BZ24" s="113"/>
      <c r="CA24" s="112"/>
      <c r="CB24" s="9"/>
      <c r="CC24" s="113"/>
      <c r="CD24" s="112"/>
      <c r="CE24" s="9"/>
      <c r="CF24" s="113"/>
      <c r="CG24" s="112"/>
      <c r="CH24" s="9"/>
      <c r="CI24" s="113"/>
      <c r="CJ24" s="112"/>
      <c r="CK24" s="9"/>
      <c r="CL24" s="113"/>
      <c r="CM24" s="112"/>
      <c r="CN24" s="9"/>
      <c r="CO24" s="113"/>
      <c r="CP24" s="112"/>
      <c r="CQ24" s="9"/>
      <c r="CR24" s="113"/>
      <c r="CS24" s="112"/>
      <c r="CT24" s="9"/>
      <c r="CU24" s="113"/>
      <c r="CV24" s="112"/>
      <c r="CW24" s="9"/>
      <c r="CX24" s="113"/>
      <c r="CY24" s="112"/>
      <c r="CZ24" s="9"/>
      <c r="DA24" s="113"/>
      <c r="DB24" s="112"/>
      <c r="DC24" s="9"/>
      <c r="DD24" s="113"/>
      <c r="DE24" s="112"/>
      <c r="DF24" s="9"/>
      <c r="DG24" s="113"/>
      <c r="DH24" s="112"/>
      <c r="DI24" s="9"/>
      <c r="DJ24" s="113"/>
      <c r="DK24" s="112"/>
      <c r="DL24" s="9"/>
      <c r="DM24" s="113"/>
      <c r="DN24" s="112"/>
      <c r="DO24" s="9"/>
      <c r="DP24" s="113"/>
      <c r="DQ24" s="112"/>
      <c r="DR24" s="9"/>
      <c r="DS24" s="113"/>
      <c r="DT24" s="112"/>
      <c r="DU24" s="9"/>
      <c r="DV24" s="113"/>
      <c r="DW24" s="112"/>
      <c r="DX24" s="9"/>
      <c r="DY24" s="113"/>
      <c r="DZ24" s="112"/>
      <c r="EA24" s="9"/>
      <c r="EB24" s="113"/>
      <c r="EC24" s="112"/>
      <c r="ED24" s="9"/>
      <c r="EE24" s="113"/>
      <c r="EF24" s="112"/>
      <c r="EG24" s="9"/>
      <c r="EH24" s="113"/>
      <c r="EI24" s="112"/>
      <c r="EJ24" s="9"/>
      <c r="EK24" s="113"/>
      <c r="EL24" s="112"/>
      <c r="EM24" s="9"/>
      <c r="EN24" s="113"/>
      <c r="EO24" s="112"/>
      <c r="EP24" s="9"/>
      <c r="EQ24" s="113"/>
      <c r="ER24" s="112"/>
      <c r="ES24" s="9"/>
      <c r="ET24" s="113"/>
      <c r="EU24" s="112"/>
      <c r="EV24" s="9"/>
      <c r="EW24" s="113"/>
      <c r="EX24" s="112"/>
      <c r="EY24" s="76"/>
    </row>
    <row r="25" spans="1:155" ht="14.15" customHeight="1">
      <c r="A25" s="29" t="s">
        <v>601</v>
      </c>
      <c r="B25" s="30" t="s">
        <v>74</v>
      </c>
      <c r="C25" s="50" t="s">
        <v>71</v>
      </c>
      <c r="D25" s="32" t="s">
        <v>26</v>
      </c>
      <c r="E25" s="9"/>
      <c r="F25" s="185">
        <v>25</v>
      </c>
      <c r="G25" s="96" t="s">
        <v>49</v>
      </c>
      <c r="H25" s="9"/>
      <c r="I25" s="185">
        <v>20</v>
      </c>
      <c r="J25" s="96" t="s">
        <v>49</v>
      </c>
      <c r="K25" s="9"/>
      <c r="L25" s="185">
        <v>25</v>
      </c>
      <c r="M25" s="96" t="s">
        <v>49</v>
      </c>
      <c r="N25" s="9"/>
      <c r="O25" s="185">
        <v>25</v>
      </c>
      <c r="P25" s="96" t="s">
        <v>49</v>
      </c>
      <c r="Q25" s="9"/>
      <c r="R25" s="185">
        <v>15</v>
      </c>
      <c r="S25" s="96" t="s">
        <v>49</v>
      </c>
      <c r="T25" s="9"/>
      <c r="U25" s="185">
        <v>20</v>
      </c>
      <c r="V25" s="96" t="s">
        <v>49</v>
      </c>
      <c r="W25" s="9"/>
      <c r="X25" s="185">
        <v>13</v>
      </c>
      <c r="Y25" s="96" t="s">
        <v>49</v>
      </c>
      <c r="Z25" s="9"/>
      <c r="AA25" s="185">
        <v>20</v>
      </c>
      <c r="AB25" s="96" t="s">
        <v>49</v>
      </c>
      <c r="AC25" s="9"/>
      <c r="AD25" s="185">
        <v>25</v>
      </c>
      <c r="AE25" s="96" t="s">
        <v>49</v>
      </c>
      <c r="AF25" s="9"/>
      <c r="AG25" s="185">
        <v>6</v>
      </c>
      <c r="AH25" s="96" t="s">
        <v>49</v>
      </c>
      <c r="AI25" s="9"/>
      <c r="AJ25" s="185">
        <v>25</v>
      </c>
      <c r="AK25" s="96" t="s">
        <v>49</v>
      </c>
      <c r="AL25" s="9"/>
      <c r="AM25" s="185">
        <v>20</v>
      </c>
      <c r="AN25" s="96" t="s">
        <v>49</v>
      </c>
      <c r="AO25" s="9"/>
      <c r="AP25" s="185">
        <v>25</v>
      </c>
      <c r="AQ25" s="96" t="s">
        <v>49</v>
      </c>
      <c r="AR25" s="9"/>
      <c r="AS25" s="185">
        <v>25</v>
      </c>
      <c r="AT25" s="96" t="s">
        <v>49</v>
      </c>
      <c r="AU25" s="9"/>
      <c r="AV25" s="185">
        <v>15</v>
      </c>
      <c r="AW25" s="96" t="s">
        <v>49</v>
      </c>
      <c r="AX25" s="9"/>
      <c r="AY25" s="185">
        <v>25</v>
      </c>
      <c r="AZ25" s="96" t="s">
        <v>49</v>
      </c>
      <c r="BA25" s="9"/>
      <c r="BB25" s="185">
        <v>25</v>
      </c>
      <c r="BC25" s="96" t="s">
        <v>49</v>
      </c>
      <c r="BD25" s="9"/>
      <c r="BE25" s="185">
        <v>25</v>
      </c>
      <c r="BF25" s="96" t="s">
        <v>49</v>
      </c>
      <c r="BG25" s="9"/>
      <c r="BH25" s="185">
        <v>25</v>
      </c>
      <c r="BI25" s="96" t="s">
        <v>49</v>
      </c>
      <c r="BJ25" s="9"/>
      <c r="BK25" s="185">
        <v>10</v>
      </c>
      <c r="BL25" s="96" t="s">
        <v>49</v>
      </c>
      <c r="BM25" s="9"/>
      <c r="BN25" s="185">
        <v>20</v>
      </c>
      <c r="BO25" s="96" t="s">
        <v>49</v>
      </c>
      <c r="BP25" s="9"/>
      <c r="BQ25" s="185">
        <v>25</v>
      </c>
      <c r="BR25" s="96" t="s">
        <v>49</v>
      </c>
      <c r="BS25" s="9"/>
      <c r="BT25" s="185">
        <v>20</v>
      </c>
      <c r="BU25" s="96" t="s">
        <v>49</v>
      </c>
      <c r="BV25" s="9"/>
      <c r="BW25" s="97"/>
      <c r="BX25" s="96"/>
      <c r="BY25" s="9"/>
      <c r="BZ25" s="97"/>
      <c r="CA25" s="96"/>
      <c r="CB25" s="9"/>
      <c r="CC25" s="97"/>
      <c r="CD25" s="96"/>
      <c r="CE25" s="9"/>
      <c r="CF25" s="97"/>
      <c r="CG25" s="96"/>
      <c r="CH25" s="9"/>
      <c r="CI25" s="97"/>
      <c r="CJ25" s="96"/>
      <c r="CK25" s="9"/>
      <c r="CL25" s="97"/>
      <c r="CM25" s="96"/>
      <c r="CN25" s="9"/>
      <c r="CO25" s="97"/>
      <c r="CP25" s="96"/>
      <c r="CQ25" s="9"/>
      <c r="CR25" s="97"/>
      <c r="CS25" s="96"/>
      <c r="CT25" s="9"/>
      <c r="CU25" s="97"/>
      <c r="CV25" s="96"/>
      <c r="CW25" s="9"/>
      <c r="CX25" s="97"/>
      <c r="CY25" s="96"/>
      <c r="CZ25" s="9"/>
      <c r="DA25" s="97"/>
      <c r="DB25" s="96"/>
      <c r="DC25" s="9"/>
      <c r="DD25" s="97"/>
      <c r="DE25" s="96"/>
      <c r="DF25" s="9"/>
      <c r="DG25" s="97"/>
      <c r="DH25" s="96"/>
      <c r="DI25" s="9"/>
      <c r="DJ25" s="97"/>
      <c r="DK25" s="96"/>
      <c r="DL25" s="9"/>
      <c r="DM25" s="97"/>
      <c r="DN25" s="96"/>
      <c r="DO25" s="9"/>
      <c r="DP25" s="97"/>
      <c r="DQ25" s="96"/>
      <c r="DR25" s="9"/>
      <c r="DS25" s="97"/>
      <c r="DT25" s="96"/>
      <c r="DU25" s="9"/>
      <c r="DV25" s="97"/>
      <c r="DW25" s="96"/>
      <c r="DX25" s="9"/>
      <c r="DY25" s="97"/>
      <c r="DZ25" s="96"/>
      <c r="EA25" s="9"/>
      <c r="EB25" s="97"/>
      <c r="EC25" s="96"/>
      <c r="ED25" s="9"/>
      <c r="EE25" s="97"/>
      <c r="EF25" s="96"/>
      <c r="EG25" s="9"/>
      <c r="EH25" s="97"/>
      <c r="EI25" s="96"/>
      <c r="EJ25" s="9"/>
      <c r="EK25" s="97"/>
      <c r="EL25" s="96"/>
      <c r="EM25" s="9"/>
      <c r="EN25" s="97"/>
      <c r="EO25" s="96"/>
      <c r="EP25" s="9"/>
      <c r="EQ25" s="97"/>
      <c r="ER25" s="96"/>
      <c r="ES25" s="9"/>
      <c r="ET25" s="97"/>
      <c r="EU25" s="96"/>
      <c r="EV25" s="9"/>
      <c r="EW25" s="97"/>
      <c r="EX25" s="96"/>
      <c r="EY25" s="76"/>
    </row>
    <row r="26" spans="1:155" ht="14.15" customHeight="1">
      <c r="A26" s="29" t="s">
        <v>602</v>
      </c>
      <c r="B26" s="30" t="s">
        <v>76</v>
      </c>
      <c r="C26" s="50" t="s">
        <v>71</v>
      </c>
      <c r="D26" s="32" t="s">
        <v>26</v>
      </c>
      <c r="E26" s="9"/>
      <c r="F26" s="185">
        <v>125</v>
      </c>
      <c r="G26" s="96" t="s">
        <v>49</v>
      </c>
      <c r="H26" s="9"/>
      <c r="I26" s="185">
        <v>125</v>
      </c>
      <c r="J26" s="96" t="s">
        <v>49</v>
      </c>
      <c r="K26" s="9"/>
      <c r="L26" s="185">
        <v>125</v>
      </c>
      <c r="M26" s="96" t="s">
        <v>49</v>
      </c>
      <c r="N26" s="9"/>
      <c r="O26" s="185">
        <v>125</v>
      </c>
      <c r="P26" s="96" t="s">
        <v>49</v>
      </c>
      <c r="Q26" s="9"/>
      <c r="R26" s="185">
        <v>125</v>
      </c>
      <c r="S26" s="96" t="s">
        <v>49</v>
      </c>
      <c r="T26" s="9"/>
      <c r="U26" s="185">
        <v>125</v>
      </c>
      <c r="V26" s="96" t="s">
        <v>49</v>
      </c>
      <c r="W26" s="9"/>
      <c r="X26" s="185">
        <v>125</v>
      </c>
      <c r="Y26" s="96" t="s">
        <v>49</v>
      </c>
      <c r="Z26" s="9"/>
      <c r="AA26" s="185">
        <v>125</v>
      </c>
      <c r="AB26" s="96" t="s">
        <v>49</v>
      </c>
      <c r="AC26" s="9"/>
      <c r="AD26" s="185">
        <v>125</v>
      </c>
      <c r="AE26" s="96" t="s">
        <v>49</v>
      </c>
      <c r="AF26" s="9"/>
      <c r="AG26" s="185">
        <v>125</v>
      </c>
      <c r="AH26" s="96" t="s">
        <v>49</v>
      </c>
      <c r="AI26" s="9"/>
      <c r="AJ26" s="185">
        <v>125</v>
      </c>
      <c r="AK26" s="96" t="s">
        <v>49</v>
      </c>
      <c r="AL26" s="9"/>
      <c r="AM26" s="185">
        <v>125</v>
      </c>
      <c r="AN26" s="96" t="s">
        <v>49</v>
      </c>
      <c r="AO26" s="9"/>
      <c r="AP26" s="185">
        <v>125</v>
      </c>
      <c r="AQ26" s="96" t="s">
        <v>49</v>
      </c>
      <c r="AR26" s="9"/>
      <c r="AS26" s="185">
        <v>125</v>
      </c>
      <c r="AT26" s="96" t="s">
        <v>49</v>
      </c>
      <c r="AU26" s="9"/>
      <c r="AV26" s="185">
        <v>125</v>
      </c>
      <c r="AW26" s="96" t="s">
        <v>49</v>
      </c>
      <c r="AX26" s="9"/>
      <c r="AY26" s="185">
        <v>125</v>
      </c>
      <c r="AZ26" s="96" t="s">
        <v>49</v>
      </c>
      <c r="BA26" s="9"/>
      <c r="BB26" s="185">
        <v>125</v>
      </c>
      <c r="BC26" s="96" t="s">
        <v>49</v>
      </c>
      <c r="BD26" s="9"/>
      <c r="BE26" s="185">
        <v>125</v>
      </c>
      <c r="BF26" s="96" t="s">
        <v>49</v>
      </c>
      <c r="BG26" s="9"/>
      <c r="BH26" s="185">
        <v>125</v>
      </c>
      <c r="BI26" s="96" t="s">
        <v>49</v>
      </c>
      <c r="BJ26" s="9"/>
      <c r="BK26" s="185">
        <v>125</v>
      </c>
      <c r="BL26" s="96" t="s">
        <v>49</v>
      </c>
      <c r="BM26" s="9"/>
      <c r="BN26" s="185">
        <v>125</v>
      </c>
      <c r="BO26" s="96" t="s">
        <v>49</v>
      </c>
      <c r="BP26" s="9"/>
      <c r="BQ26" s="185">
        <v>125</v>
      </c>
      <c r="BR26" s="96" t="s">
        <v>49</v>
      </c>
      <c r="BS26" s="9"/>
      <c r="BT26" s="185">
        <v>125</v>
      </c>
      <c r="BU26" s="96" t="s">
        <v>49</v>
      </c>
      <c r="BV26" s="9"/>
      <c r="BW26" s="97"/>
      <c r="BX26" s="96"/>
      <c r="BY26" s="9"/>
      <c r="BZ26" s="97"/>
      <c r="CA26" s="96"/>
      <c r="CB26" s="9"/>
      <c r="CC26" s="97"/>
      <c r="CD26" s="96"/>
      <c r="CE26" s="9"/>
      <c r="CF26" s="97"/>
      <c r="CG26" s="96"/>
      <c r="CH26" s="9"/>
      <c r="CI26" s="97"/>
      <c r="CJ26" s="96"/>
      <c r="CK26" s="9"/>
      <c r="CL26" s="97"/>
      <c r="CM26" s="96"/>
      <c r="CN26" s="9"/>
      <c r="CO26" s="97"/>
      <c r="CP26" s="96"/>
      <c r="CQ26" s="9"/>
      <c r="CR26" s="97"/>
      <c r="CS26" s="96"/>
      <c r="CT26" s="9"/>
      <c r="CU26" s="97"/>
      <c r="CV26" s="96"/>
      <c r="CW26" s="9"/>
      <c r="CX26" s="97"/>
      <c r="CY26" s="96"/>
      <c r="CZ26" s="9"/>
      <c r="DA26" s="97"/>
      <c r="DB26" s="96"/>
      <c r="DC26" s="9"/>
      <c r="DD26" s="97"/>
      <c r="DE26" s="96"/>
      <c r="DF26" s="9"/>
      <c r="DG26" s="97"/>
      <c r="DH26" s="96"/>
      <c r="DI26" s="9"/>
      <c r="DJ26" s="97"/>
      <c r="DK26" s="96"/>
      <c r="DL26" s="9"/>
      <c r="DM26" s="97"/>
      <c r="DN26" s="96"/>
      <c r="DO26" s="9"/>
      <c r="DP26" s="97"/>
      <c r="DQ26" s="96"/>
      <c r="DR26" s="9"/>
      <c r="DS26" s="97"/>
      <c r="DT26" s="96"/>
      <c r="DU26" s="9"/>
      <c r="DV26" s="97"/>
      <c r="DW26" s="96"/>
      <c r="DX26" s="9"/>
      <c r="DY26" s="97"/>
      <c r="DZ26" s="96"/>
      <c r="EA26" s="9"/>
      <c r="EB26" s="97"/>
      <c r="EC26" s="96"/>
      <c r="ED26" s="9"/>
      <c r="EE26" s="97"/>
      <c r="EF26" s="96"/>
      <c r="EG26" s="9"/>
      <c r="EH26" s="97"/>
      <c r="EI26" s="96"/>
      <c r="EJ26" s="9"/>
      <c r="EK26" s="97"/>
      <c r="EL26" s="96"/>
      <c r="EM26" s="9"/>
      <c r="EN26" s="97"/>
      <c r="EO26" s="96"/>
      <c r="EP26" s="9"/>
      <c r="EQ26" s="97"/>
      <c r="ER26" s="96"/>
      <c r="ES26" s="9"/>
      <c r="ET26" s="97"/>
      <c r="EU26" s="96"/>
      <c r="EV26" s="9"/>
      <c r="EW26" s="97"/>
      <c r="EX26" s="96"/>
      <c r="EY26" s="76"/>
    </row>
    <row r="27" spans="1:155" ht="14.15" customHeight="1">
      <c r="A27" s="29" t="s">
        <v>603</v>
      </c>
      <c r="B27" s="30" t="s">
        <v>78</v>
      </c>
      <c r="C27" s="50" t="s">
        <v>71</v>
      </c>
      <c r="D27" s="32" t="s">
        <v>26</v>
      </c>
      <c r="E27" s="9"/>
      <c r="F27" s="185">
        <v>0</v>
      </c>
      <c r="G27" s="96" t="s">
        <v>72</v>
      </c>
      <c r="H27" s="9"/>
      <c r="I27" s="185">
        <v>5</v>
      </c>
      <c r="J27" s="96" t="s">
        <v>49</v>
      </c>
      <c r="K27" s="9"/>
      <c r="L27" s="185">
        <v>30</v>
      </c>
      <c r="M27" s="96" t="s">
        <v>49</v>
      </c>
      <c r="N27" s="9"/>
      <c r="O27" s="185">
        <v>0</v>
      </c>
      <c r="P27" s="96" t="s">
        <v>72</v>
      </c>
      <c r="Q27" s="9"/>
      <c r="R27" s="185">
        <v>2</v>
      </c>
      <c r="S27" s="96" t="s">
        <v>49</v>
      </c>
      <c r="T27" s="9"/>
      <c r="U27" s="185">
        <v>25</v>
      </c>
      <c r="V27" s="96" t="s">
        <v>49</v>
      </c>
      <c r="W27" s="9"/>
      <c r="X27" s="185">
        <v>5</v>
      </c>
      <c r="Y27" s="96" t="s">
        <v>49</v>
      </c>
      <c r="Z27" s="9"/>
      <c r="AA27" s="185">
        <v>11</v>
      </c>
      <c r="AB27" s="96" t="s">
        <v>49</v>
      </c>
      <c r="AC27" s="9"/>
      <c r="AD27" s="185">
        <v>0</v>
      </c>
      <c r="AE27" s="96" t="s">
        <v>72</v>
      </c>
      <c r="AF27" s="9"/>
      <c r="AG27" s="185">
        <v>1</v>
      </c>
      <c r="AH27" s="96" t="s">
        <v>49</v>
      </c>
      <c r="AI27" s="9"/>
      <c r="AJ27" s="185">
        <v>19</v>
      </c>
      <c r="AK27" s="96" t="s">
        <v>49</v>
      </c>
      <c r="AL27" s="9"/>
      <c r="AM27" s="185">
        <v>5</v>
      </c>
      <c r="AN27" s="96" t="s">
        <v>49</v>
      </c>
      <c r="AO27" s="9"/>
      <c r="AP27" s="185">
        <v>15</v>
      </c>
      <c r="AQ27" s="96" t="s">
        <v>49</v>
      </c>
      <c r="AR27" s="9"/>
      <c r="AS27" s="185">
        <v>0</v>
      </c>
      <c r="AT27" s="96" t="s">
        <v>72</v>
      </c>
      <c r="AU27" s="9"/>
      <c r="AV27" s="185">
        <v>20</v>
      </c>
      <c r="AW27" s="96" t="s">
        <v>49</v>
      </c>
      <c r="AX27" s="9"/>
      <c r="AY27" s="185">
        <v>0</v>
      </c>
      <c r="AZ27" s="96" t="s">
        <v>72</v>
      </c>
      <c r="BA27" s="9"/>
      <c r="BB27" s="185">
        <v>35</v>
      </c>
      <c r="BC27" s="96" t="s">
        <v>49</v>
      </c>
      <c r="BD27" s="9"/>
      <c r="BE27" s="185">
        <v>30</v>
      </c>
      <c r="BF27" s="96" t="s">
        <v>49</v>
      </c>
      <c r="BG27" s="9"/>
      <c r="BH27" s="185">
        <v>0</v>
      </c>
      <c r="BI27" s="96" t="s">
        <v>72</v>
      </c>
      <c r="BJ27" s="9"/>
      <c r="BK27" s="185">
        <v>2</v>
      </c>
      <c r="BL27" s="96" t="s">
        <v>49</v>
      </c>
      <c r="BM27" s="9"/>
      <c r="BN27" s="185">
        <v>20</v>
      </c>
      <c r="BO27" s="96" t="s">
        <v>49</v>
      </c>
      <c r="BP27" s="9"/>
      <c r="BQ27" s="185">
        <v>15</v>
      </c>
      <c r="BR27" s="96" t="s">
        <v>49</v>
      </c>
      <c r="BS27" s="9"/>
      <c r="BT27" s="185">
        <v>0</v>
      </c>
      <c r="BU27" s="96" t="s">
        <v>72</v>
      </c>
      <c r="BV27" s="9"/>
      <c r="BW27" s="97"/>
      <c r="BX27" s="96"/>
      <c r="BY27" s="9"/>
      <c r="BZ27" s="97"/>
      <c r="CA27" s="96"/>
      <c r="CB27" s="9"/>
      <c r="CC27" s="97"/>
      <c r="CD27" s="96"/>
      <c r="CE27" s="9"/>
      <c r="CF27" s="97"/>
      <c r="CG27" s="96"/>
      <c r="CH27" s="9"/>
      <c r="CI27" s="97"/>
      <c r="CJ27" s="96"/>
      <c r="CK27" s="9"/>
      <c r="CL27" s="97"/>
      <c r="CM27" s="96"/>
      <c r="CN27" s="9"/>
      <c r="CO27" s="97"/>
      <c r="CP27" s="96"/>
      <c r="CQ27" s="9"/>
      <c r="CR27" s="97"/>
      <c r="CS27" s="96"/>
      <c r="CT27" s="9"/>
      <c r="CU27" s="97"/>
      <c r="CV27" s="96"/>
      <c r="CW27" s="9"/>
      <c r="CX27" s="97"/>
      <c r="CY27" s="96"/>
      <c r="CZ27" s="9"/>
      <c r="DA27" s="97"/>
      <c r="DB27" s="96"/>
      <c r="DC27" s="9"/>
      <c r="DD27" s="97"/>
      <c r="DE27" s="96"/>
      <c r="DF27" s="9"/>
      <c r="DG27" s="97"/>
      <c r="DH27" s="96"/>
      <c r="DI27" s="9"/>
      <c r="DJ27" s="97"/>
      <c r="DK27" s="96"/>
      <c r="DL27" s="9"/>
      <c r="DM27" s="97"/>
      <c r="DN27" s="96"/>
      <c r="DO27" s="9"/>
      <c r="DP27" s="97"/>
      <c r="DQ27" s="96"/>
      <c r="DR27" s="9"/>
      <c r="DS27" s="97"/>
      <c r="DT27" s="96"/>
      <c r="DU27" s="9"/>
      <c r="DV27" s="97"/>
      <c r="DW27" s="96"/>
      <c r="DX27" s="9"/>
      <c r="DY27" s="97"/>
      <c r="DZ27" s="96"/>
      <c r="EA27" s="9"/>
      <c r="EB27" s="97"/>
      <c r="EC27" s="96"/>
      <c r="ED27" s="9"/>
      <c r="EE27" s="97"/>
      <c r="EF27" s="96"/>
      <c r="EG27" s="9"/>
      <c r="EH27" s="97"/>
      <c r="EI27" s="96"/>
      <c r="EJ27" s="9"/>
      <c r="EK27" s="97"/>
      <c r="EL27" s="96"/>
      <c r="EM27" s="9"/>
      <c r="EN27" s="97"/>
      <c r="EO27" s="96"/>
      <c r="EP27" s="9"/>
      <c r="EQ27" s="97"/>
      <c r="ER27" s="96"/>
      <c r="ES27" s="9"/>
      <c r="ET27" s="97"/>
      <c r="EU27" s="96"/>
      <c r="EV27" s="9"/>
      <c r="EW27" s="97"/>
      <c r="EX27" s="96"/>
      <c r="EY27" s="76"/>
    </row>
    <row r="28" spans="1:155" ht="14.15" customHeight="1">
      <c r="A28" s="29" t="s">
        <v>604</v>
      </c>
      <c r="B28" s="30" t="s">
        <v>80</v>
      </c>
      <c r="C28" s="50" t="s">
        <v>71</v>
      </c>
      <c r="D28" s="32" t="s">
        <v>26</v>
      </c>
      <c r="E28" s="9"/>
      <c r="F28" s="185">
        <v>0</v>
      </c>
      <c r="G28" s="96" t="s">
        <v>72</v>
      </c>
      <c r="H28" s="9"/>
      <c r="I28" s="185">
        <v>2</v>
      </c>
      <c r="J28" s="96" t="s">
        <v>49</v>
      </c>
      <c r="K28" s="9"/>
      <c r="L28" s="185">
        <v>0</v>
      </c>
      <c r="M28" s="96" t="s">
        <v>72</v>
      </c>
      <c r="N28" s="9"/>
      <c r="O28" s="185">
        <v>0</v>
      </c>
      <c r="P28" s="96" t="s">
        <v>72</v>
      </c>
      <c r="Q28" s="9"/>
      <c r="R28" s="185">
        <v>2</v>
      </c>
      <c r="S28" s="96" t="s">
        <v>49</v>
      </c>
      <c r="T28" s="9"/>
      <c r="U28" s="185">
        <v>0</v>
      </c>
      <c r="V28" s="96" t="s">
        <v>72</v>
      </c>
      <c r="W28" s="9"/>
      <c r="X28" s="185">
        <v>1</v>
      </c>
      <c r="Y28" s="96" t="s">
        <v>49</v>
      </c>
      <c r="Z28" s="9"/>
      <c r="AA28" s="185">
        <v>1</v>
      </c>
      <c r="AB28" s="96" t="s">
        <v>49</v>
      </c>
      <c r="AC28" s="9"/>
      <c r="AD28" s="185">
        <v>0</v>
      </c>
      <c r="AE28" s="96" t="s">
        <v>72</v>
      </c>
      <c r="AF28" s="9"/>
      <c r="AG28" s="185">
        <v>2</v>
      </c>
      <c r="AH28" s="96" t="s">
        <v>49</v>
      </c>
      <c r="AI28" s="9"/>
      <c r="AJ28" s="185">
        <v>0</v>
      </c>
      <c r="AK28" s="96" t="s">
        <v>72</v>
      </c>
      <c r="AL28" s="9"/>
      <c r="AM28" s="185">
        <v>2</v>
      </c>
      <c r="AN28" s="96" t="s">
        <v>49</v>
      </c>
      <c r="AO28" s="9"/>
      <c r="AP28" s="185">
        <v>0</v>
      </c>
      <c r="AQ28" s="96" t="s">
        <v>72</v>
      </c>
      <c r="AR28" s="9"/>
      <c r="AS28" s="185">
        <v>0</v>
      </c>
      <c r="AT28" s="96" t="s">
        <v>72</v>
      </c>
      <c r="AU28" s="9"/>
      <c r="AV28" s="185">
        <v>0</v>
      </c>
      <c r="AW28" s="96" t="s">
        <v>72</v>
      </c>
      <c r="AX28" s="9"/>
      <c r="AY28" s="185">
        <v>0</v>
      </c>
      <c r="AZ28" s="96" t="s">
        <v>72</v>
      </c>
      <c r="BA28" s="9"/>
      <c r="BB28" s="185">
        <v>2</v>
      </c>
      <c r="BC28" s="96" t="s">
        <v>49</v>
      </c>
      <c r="BD28" s="9"/>
      <c r="BE28" s="185">
        <v>0</v>
      </c>
      <c r="BF28" s="96" t="s">
        <v>72</v>
      </c>
      <c r="BG28" s="9"/>
      <c r="BH28" s="185">
        <v>0</v>
      </c>
      <c r="BI28" s="96" t="s">
        <v>72</v>
      </c>
      <c r="BJ28" s="9"/>
      <c r="BK28" s="185">
        <v>2</v>
      </c>
      <c r="BL28" s="96" t="s">
        <v>49</v>
      </c>
      <c r="BM28" s="9"/>
      <c r="BN28" s="185">
        <v>0</v>
      </c>
      <c r="BO28" s="96" t="s">
        <v>72</v>
      </c>
      <c r="BP28" s="9"/>
      <c r="BQ28" s="185">
        <v>0</v>
      </c>
      <c r="BR28" s="96" t="s">
        <v>72</v>
      </c>
      <c r="BS28" s="9"/>
      <c r="BT28" s="185">
        <v>0</v>
      </c>
      <c r="BU28" s="96" t="s">
        <v>72</v>
      </c>
      <c r="BV28" s="9"/>
      <c r="BW28" s="97"/>
      <c r="BX28" s="96"/>
      <c r="BY28" s="9"/>
      <c r="BZ28" s="97"/>
      <c r="CA28" s="96"/>
      <c r="CB28" s="9"/>
      <c r="CC28" s="97"/>
      <c r="CD28" s="96"/>
      <c r="CE28" s="9"/>
      <c r="CF28" s="97"/>
      <c r="CG28" s="96"/>
      <c r="CH28" s="9"/>
      <c r="CI28" s="97"/>
      <c r="CJ28" s="96"/>
      <c r="CK28" s="9"/>
      <c r="CL28" s="97"/>
      <c r="CM28" s="96"/>
      <c r="CN28" s="9"/>
      <c r="CO28" s="97"/>
      <c r="CP28" s="96"/>
      <c r="CQ28" s="9"/>
      <c r="CR28" s="97"/>
      <c r="CS28" s="96"/>
      <c r="CT28" s="9"/>
      <c r="CU28" s="97"/>
      <c r="CV28" s="96"/>
      <c r="CW28" s="9"/>
      <c r="CX28" s="97"/>
      <c r="CY28" s="96"/>
      <c r="CZ28" s="9"/>
      <c r="DA28" s="97"/>
      <c r="DB28" s="96"/>
      <c r="DC28" s="9"/>
      <c r="DD28" s="97"/>
      <c r="DE28" s="96"/>
      <c r="DF28" s="9"/>
      <c r="DG28" s="97"/>
      <c r="DH28" s="96"/>
      <c r="DI28" s="9"/>
      <c r="DJ28" s="97"/>
      <c r="DK28" s="96"/>
      <c r="DL28" s="9"/>
      <c r="DM28" s="97"/>
      <c r="DN28" s="96"/>
      <c r="DO28" s="9"/>
      <c r="DP28" s="97"/>
      <c r="DQ28" s="96"/>
      <c r="DR28" s="9"/>
      <c r="DS28" s="97"/>
      <c r="DT28" s="96"/>
      <c r="DU28" s="9"/>
      <c r="DV28" s="97"/>
      <c r="DW28" s="96"/>
      <c r="DX28" s="9"/>
      <c r="DY28" s="97"/>
      <c r="DZ28" s="96"/>
      <c r="EA28" s="9"/>
      <c r="EB28" s="97"/>
      <c r="EC28" s="96"/>
      <c r="ED28" s="9"/>
      <c r="EE28" s="97"/>
      <c r="EF28" s="96"/>
      <c r="EG28" s="9"/>
      <c r="EH28" s="97"/>
      <c r="EI28" s="96"/>
      <c r="EJ28" s="9"/>
      <c r="EK28" s="97"/>
      <c r="EL28" s="96"/>
      <c r="EM28" s="9"/>
      <c r="EN28" s="97"/>
      <c r="EO28" s="96"/>
      <c r="EP28" s="9"/>
      <c r="EQ28" s="97"/>
      <c r="ER28" s="96"/>
      <c r="ES28" s="9"/>
      <c r="ET28" s="97"/>
      <c r="EU28" s="96"/>
      <c r="EV28" s="9"/>
      <c r="EW28" s="97"/>
      <c r="EX28" s="96"/>
      <c r="EY28" s="76"/>
    </row>
    <row r="29" spans="1:155" ht="15" customHeight="1">
      <c r="A29" s="38" t="s">
        <v>605</v>
      </c>
      <c r="B29" s="39" t="s">
        <v>82</v>
      </c>
      <c r="C29" s="51" t="s">
        <v>83</v>
      </c>
      <c r="D29" s="41" t="s">
        <v>26</v>
      </c>
      <c r="E29" s="9"/>
      <c r="F29" s="352">
        <v>1</v>
      </c>
      <c r="G29" s="104" t="s">
        <v>49</v>
      </c>
      <c r="H29" s="9"/>
      <c r="I29" s="353">
        <v>0.98</v>
      </c>
      <c r="J29" s="104" t="s">
        <v>49</v>
      </c>
      <c r="K29" s="9"/>
      <c r="L29" s="352">
        <v>1</v>
      </c>
      <c r="M29" s="104" t="s">
        <v>49</v>
      </c>
      <c r="N29" s="9"/>
      <c r="O29" s="352">
        <v>1</v>
      </c>
      <c r="P29" s="104" t="s">
        <v>49</v>
      </c>
      <c r="Q29" s="9"/>
      <c r="R29" s="353">
        <v>0.97</v>
      </c>
      <c r="S29" s="104" t="s">
        <v>49</v>
      </c>
      <c r="T29" s="9"/>
      <c r="U29" s="352">
        <v>1</v>
      </c>
      <c r="V29" s="104" t="s">
        <v>49</v>
      </c>
      <c r="W29" s="9"/>
      <c r="X29" s="353">
        <v>0.96</v>
      </c>
      <c r="Y29" s="104" t="s">
        <v>49</v>
      </c>
      <c r="Z29" s="9"/>
      <c r="AA29" s="353">
        <v>0.99</v>
      </c>
      <c r="AB29" s="104" t="s">
        <v>49</v>
      </c>
      <c r="AC29" s="9"/>
      <c r="AD29" s="352">
        <v>1</v>
      </c>
      <c r="AE29" s="104" t="s">
        <v>49</v>
      </c>
      <c r="AF29" s="9"/>
      <c r="AG29" s="353">
        <v>0.97</v>
      </c>
      <c r="AH29" s="104" t="s">
        <v>49</v>
      </c>
      <c r="AI29" s="9"/>
      <c r="AJ29" s="352">
        <v>1</v>
      </c>
      <c r="AK29" s="104" t="s">
        <v>49</v>
      </c>
      <c r="AL29" s="9"/>
      <c r="AM29" s="353">
        <v>0.95</v>
      </c>
      <c r="AN29" s="104" t="s">
        <v>49</v>
      </c>
      <c r="AO29" s="9"/>
      <c r="AP29" s="353">
        <v>0.99</v>
      </c>
      <c r="AQ29" s="104" t="s">
        <v>49</v>
      </c>
      <c r="AR29" s="9"/>
      <c r="AS29" s="352">
        <v>1</v>
      </c>
      <c r="AT29" s="104" t="s">
        <v>49</v>
      </c>
      <c r="AU29" s="9"/>
      <c r="AV29" s="352">
        <v>1</v>
      </c>
      <c r="AW29" s="104" t="s">
        <v>49</v>
      </c>
      <c r="AX29" s="9"/>
      <c r="AY29" s="353">
        <v>0.99</v>
      </c>
      <c r="AZ29" s="104" t="s">
        <v>49</v>
      </c>
      <c r="BA29" s="9"/>
      <c r="BB29" s="352">
        <v>1</v>
      </c>
      <c r="BC29" s="104" t="s">
        <v>49</v>
      </c>
      <c r="BD29" s="9"/>
      <c r="BE29" s="353">
        <v>0.98</v>
      </c>
      <c r="BF29" s="104" t="s">
        <v>49</v>
      </c>
      <c r="BG29" s="9"/>
      <c r="BH29" s="352">
        <v>1</v>
      </c>
      <c r="BI29" s="104" t="s">
        <v>49</v>
      </c>
      <c r="BJ29" s="9"/>
      <c r="BK29" s="353">
        <v>0.98</v>
      </c>
      <c r="BL29" s="104" t="s">
        <v>49</v>
      </c>
      <c r="BM29" s="9"/>
      <c r="BN29" s="352">
        <v>1</v>
      </c>
      <c r="BO29" s="104" t="s">
        <v>49</v>
      </c>
      <c r="BP29" s="9"/>
      <c r="BQ29" s="352">
        <v>1</v>
      </c>
      <c r="BR29" s="104" t="s">
        <v>49</v>
      </c>
      <c r="BS29" s="9"/>
      <c r="BT29" s="353">
        <v>0.92</v>
      </c>
      <c r="BU29" s="104" t="s">
        <v>49</v>
      </c>
      <c r="BV29" s="9"/>
      <c r="BW29" s="105"/>
      <c r="BX29" s="104"/>
      <c r="BY29" s="9"/>
      <c r="BZ29" s="105"/>
      <c r="CA29" s="104"/>
      <c r="CB29" s="9"/>
      <c r="CC29" s="105"/>
      <c r="CD29" s="104"/>
      <c r="CE29" s="9"/>
      <c r="CF29" s="105"/>
      <c r="CG29" s="104"/>
      <c r="CH29" s="9"/>
      <c r="CI29" s="105"/>
      <c r="CJ29" s="104"/>
      <c r="CK29" s="9"/>
      <c r="CL29" s="105"/>
      <c r="CM29" s="104"/>
      <c r="CN29" s="9"/>
      <c r="CO29" s="105"/>
      <c r="CP29" s="104"/>
      <c r="CQ29" s="9"/>
      <c r="CR29" s="105"/>
      <c r="CS29" s="104"/>
      <c r="CT29" s="9"/>
      <c r="CU29" s="105"/>
      <c r="CV29" s="104"/>
      <c r="CW29" s="9"/>
      <c r="CX29" s="105"/>
      <c r="CY29" s="104"/>
      <c r="CZ29" s="9"/>
      <c r="DA29" s="105"/>
      <c r="DB29" s="104"/>
      <c r="DC29" s="9"/>
      <c r="DD29" s="105"/>
      <c r="DE29" s="104"/>
      <c r="DF29" s="9"/>
      <c r="DG29" s="105"/>
      <c r="DH29" s="104"/>
      <c r="DI29" s="9"/>
      <c r="DJ29" s="105"/>
      <c r="DK29" s="104"/>
      <c r="DL29" s="9"/>
      <c r="DM29" s="105"/>
      <c r="DN29" s="104"/>
      <c r="DO29" s="9"/>
      <c r="DP29" s="105"/>
      <c r="DQ29" s="104"/>
      <c r="DR29" s="9"/>
      <c r="DS29" s="105"/>
      <c r="DT29" s="104"/>
      <c r="DU29" s="9"/>
      <c r="DV29" s="105"/>
      <c r="DW29" s="104"/>
      <c r="DX29" s="9"/>
      <c r="DY29" s="105"/>
      <c r="DZ29" s="104"/>
      <c r="EA29" s="9"/>
      <c r="EB29" s="105"/>
      <c r="EC29" s="104"/>
      <c r="ED29" s="9"/>
      <c r="EE29" s="105"/>
      <c r="EF29" s="104"/>
      <c r="EG29" s="9"/>
      <c r="EH29" s="105"/>
      <c r="EI29" s="104"/>
      <c r="EJ29" s="9"/>
      <c r="EK29" s="105"/>
      <c r="EL29" s="104"/>
      <c r="EM29" s="9"/>
      <c r="EN29" s="105"/>
      <c r="EO29" s="104"/>
      <c r="EP29" s="9"/>
      <c r="EQ29" s="105"/>
      <c r="ER29" s="104"/>
      <c r="ES29" s="9"/>
      <c r="ET29" s="105"/>
      <c r="EU29" s="104"/>
      <c r="EV29" s="9"/>
      <c r="EW29" s="105"/>
      <c r="EX29" s="104"/>
      <c r="EY29" s="76"/>
    </row>
    <row r="30" spans="1:155" ht="15" customHeight="1">
      <c r="A30" s="77"/>
      <c r="B30" s="77"/>
      <c r="C30" s="77"/>
      <c r="D30" s="77"/>
      <c r="F30" s="84"/>
      <c r="G30" s="84"/>
      <c r="H30" s="70"/>
      <c r="I30" s="84"/>
      <c r="J30" s="84"/>
      <c r="K30" s="70"/>
      <c r="L30" s="84"/>
      <c r="M30" s="84"/>
      <c r="N30" s="70"/>
      <c r="O30" s="84"/>
      <c r="P30" s="84"/>
      <c r="Q30" s="70"/>
      <c r="R30" s="84"/>
      <c r="S30" s="84"/>
      <c r="T30" s="70"/>
      <c r="U30" s="84"/>
      <c r="V30" s="84"/>
      <c r="W30" s="70"/>
      <c r="X30" s="84"/>
      <c r="Y30" s="84"/>
      <c r="Z30" s="70"/>
      <c r="AA30" s="84"/>
      <c r="AB30" s="84"/>
      <c r="AC30" s="70"/>
      <c r="AD30" s="84"/>
      <c r="AE30" s="84"/>
      <c r="AF30" s="70"/>
      <c r="AG30" s="84"/>
      <c r="AH30" s="84"/>
      <c r="AI30" s="70"/>
      <c r="AJ30" s="84"/>
      <c r="AK30" s="84"/>
      <c r="AL30" s="70"/>
      <c r="AM30" s="84"/>
      <c r="AN30" s="84"/>
      <c r="AO30" s="70"/>
      <c r="AP30" s="84"/>
      <c r="AQ30" s="84"/>
      <c r="AR30" s="70"/>
      <c r="AS30" s="84"/>
      <c r="AT30" s="84"/>
      <c r="AU30" s="70"/>
      <c r="AV30" s="84"/>
      <c r="AW30" s="84"/>
      <c r="AX30" s="70"/>
      <c r="AY30" s="84"/>
      <c r="AZ30" s="84"/>
      <c r="BA30" s="70"/>
      <c r="BB30" s="84"/>
      <c r="BC30" s="84"/>
      <c r="BD30" s="70"/>
      <c r="BE30" s="84"/>
      <c r="BF30" s="84"/>
      <c r="BG30" s="70"/>
      <c r="BH30" s="84"/>
      <c r="BI30" s="84"/>
      <c r="BJ30" s="70"/>
      <c r="BK30" s="84"/>
      <c r="BL30" s="84"/>
      <c r="BM30" s="70"/>
      <c r="BN30" s="84"/>
      <c r="BO30" s="84"/>
      <c r="BP30" s="70"/>
      <c r="BQ30" s="84"/>
      <c r="BR30" s="84"/>
      <c r="BS30" s="70"/>
      <c r="BT30" s="84"/>
      <c r="BU30" s="84"/>
      <c r="BV30" s="70"/>
      <c r="BW30" s="84"/>
      <c r="BX30" s="84"/>
      <c r="BZ30" s="84"/>
      <c r="CA30" s="84"/>
      <c r="CC30" s="84"/>
      <c r="CD30" s="84"/>
      <c r="CF30" s="84"/>
      <c r="CG30" s="84"/>
      <c r="CI30" s="84"/>
      <c r="CJ30" s="84"/>
      <c r="CL30" s="84"/>
      <c r="CM30" s="84"/>
      <c r="CO30" s="84"/>
      <c r="CP30" s="84"/>
      <c r="CR30" s="84"/>
      <c r="CS30" s="84"/>
      <c r="CU30" s="84"/>
      <c r="CV30" s="84"/>
      <c r="CX30" s="84"/>
      <c r="CY30" s="84"/>
      <c r="DA30" s="84"/>
      <c r="DB30" s="84"/>
      <c r="DD30" s="84"/>
      <c r="DE30" s="84"/>
      <c r="DG30" s="84"/>
      <c r="DH30" s="84"/>
      <c r="DJ30" s="84"/>
      <c r="DK30" s="84"/>
      <c r="DM30" s="84"/>
      <c r="DN30" s="84"/>
      <c r="DP30" s="84"/>
      <c r="DQ30" s="84"/>
      <c r="DS30" s="84"/>
      <c r="DT30" s="84"/>
      <c r="DV30" s="84"/>
      <c r="DW30" s="84"/>
      <c r="DY30" s="84"/>
      <c r="DZ30" s="84"/>
      <c r="EB30" s="84"/>
      <c r="EC30" s="84"/>
      <c r="EE30" s="84"/>
      <c r="EF30" s="84"/>
      <c r="EH30" s="84"/>
      <c r="EI30" s="84"/>
      <c r="EK30" s="84"/>
      <c r="EL30" s="84"/>
      <c r="EN30" s="84"/>
      <c r="EO30" s="84"/>
      <c r="EQ30" s="84"/>
      <c r="ER30" s="84"/>
      <c r="ET30" s="84"/>
      <c r="EU30" s="84"/>
      <c r="EW30" s="84"/>
      <c r="EX30" s="84"/>
    </row>
    <row r="31" spans="1:155" ht="20.9" customHeight="1">
      <c r="A31" s="85"/>
      <c r="B31" s="19" t="s">
        <v>84</v>
      </c>
      <c r="C31" s="259" t="s">
        <v>55</v>
      </c>
      <c r="D31" s="260"/>
      <c r="E31" s="76"/>
      <c r="F31" s="142"/>
      <c r="G31" s="142"/>
      <c r="H31" s="70"/>
      <c r="I31" s="142"/>
      <c r="J31" s="142"/>
      <c r="K31" s="70"/>
      <c r="L31" s="142"/>
      <c r="M31" s="142"/>
      <c r="N31" s="70"/>
      <c r="O31" s="142"/>
      <c r="P31" s="142"/>
      <c r="Q31" s="70"/>
      <c r="R31" s="142"/>
      <c r="S31" s="142"/>
      <c r="T31" s="70"/>
      <c r="U31" s="142"/>
      <c r="V31" s="142"/>
      <c r="W31" s="70"/>
      <c r="X31" s="142"/>
      <c r="Y31" s="142"/>
      <c r="Z31" s="70"/>
      <c r="AA31" s="142"/>
      <c r="AB31" s="142"/>
      <c r="AC31" s="70"/>
      <c r="AD31" s="142"/>
      <c r="AE31" s="142"/>
      <c r="AF31" s="70"/>
      <c r="AG31" s="142"/>
      <c r="AH31" s="142"/>
      <c r="AI31" s="70"/>
      <c r="AJ31" s="142"/>
      <c r="AK31" s="142"/>
      <c r="AL31" s="70"/>
      <c r="AM31" s="142"/>
      <c r="AN31" s="142"/>
      <c r="AO31" s="70"/>
      <c r="AP31" s="142"/>
      <c r="AQ31" s="142"/>
      <c r="AR31" s="70"/>
      <c r="AS31" s="142"/>
      <c r="AT31" s="142"/>
      <c r="AU31" s="70"/>
      <c r="AV31" s="142"/>
      <c r="AW31" s="142"/>
      <c r="AX31" s="70"/>
      <c r="AY31" s="142"/>
      <c r="AZ31" s="142"/>
      <c r="BA31" s="70"/>
      <c r="BB31" s="142"/>
      <c r="BC31" s="142"/>
      <c r="BD31" s="70"/>
      <c r="BE31" s="142"/>
      <c r="BF31" s="142"/>
      <c r="BG31" s="70"/>
      <c r="BH31" s="142"/>
      <c r="BI31" s="142"/>
      <c r="BJ31" s="70"/>
      <c r="BK31" s="142"/>
      <c r="BL31" s="142"/>
      <c r="BM31" s="70"/>
      <c r="BN31" s="142"/>
      <c r="BO31" s="142"/>
      <c r="BP31" s="70"/>
      <c r="BQ31" s="142"/>
      <c r="BR31" s="142"/>
      <c r="BS31" s="70"/>
      <c r="BT31" s="142"/>
      <c r="BU31" s="142"/>
      <c r="BV31" s="70"/>
      <c r="BW31" s="142"/>
      <c r="BX31" s="142"/>
    </row>
    <row r="32" spans="1:155" ht="14.15" customHeight="1">
      <c r="A32" s="22" t="s">
        <v>606</v>
      </c>
      <c r="B32" s="23" t="s">
        <v>86</v>
      </c>
      <c r="C32" s="48" t="s">
        <v>59</v>
      </c>
      <c r="D32" s="24" t="s">
        <v>26</v>
      </c>
      <c r="E32" s="9" t="s">
        <v>55</v>
      </c>
      <c r="F32" s="232">
        <v>1</v>
      </c>
      <c r="G32" s="112" t="s">
        <v>49</v>
      </c>
      <c r="H32" s="9"/>
      <c r="I32" s="232">
        <v>1</v>
      </c>
      <c r="J32" s="112" t="s">
        <v>49</v>
      </c>
      <c r="K32" s="9"/>
      <c r="L32" s="232">
        <v>1</v>
      </c>
      <c r="M32" s="112" t="s">
        <v>49</v>
      </c>
      <c r="N32" s="9"/>
      <c r="O32" s="232">
        <v>1</v>
      </c>
      <c r="P32" s="112" t="s">
        <v>49</v>
      </c>
      <c r="Q32" s="9"/>
      <c r="R32" s="232">
        <v>1</v>
      </c>
      <c r="S32" s="112" t="s">
        <v>49</v>
      </c>
      <c r="T32" s="9"/>
      <c r="U32" s="232">
        <v>1</v>
      </c>
      <c r="V32" s="112" t="s">
        <v>49</v>
      </c>
      <c r="W32" s="9"/>
      <c r="X32" s="232">
        <v>1</v>
      </c>
      <c r="Y32" s="112" t="s">
        <v>49</v>
      </c>
      <c r="Z32" s="9"/>
      <c r="AA32" s="232">
        <v>1</v>
      </c>
      <c r="AB32" s="112" t="s">
        <v>49</v>
      </c>
      <c r="AC32" s="9"/>
      <c r="AD32" s="232">
        <v>1</v>
      </c>
      <c r="AE32" s="112" t="s">
        <v>49</v>
      </c>
      <c r="AF32" s="9"/>
      <c r="AG32" s="232">
        <v>1</v>
      </c>
      <c r="AH32" s="112" t="s">
        <v>49</v>
      </c>
      <c r="AI32" s="9"/>
      <c r="AJ32" s="232">
        <v>1</v>
      </c>
      <c r="AK32" s="112" t="s">
        <v>49</v>
      </c>
      <c r="AL32" s="9"/>
      <c r="AM32" s="232">
        <v>1</v>
      </c>
      <c r="AN32" s="112" t="s">
        <v>49</v>
      </c>
      <c r="AO32" s="9"/>
      <c r="AP32" s="232">
        <v>1</v>
      </c>
      <c r="AQ32" s="112" t="s">
        <v>49</v>
      </c>
      <c r="AR32" s="9"/>
      <c r="AS32" s="232">
        <v>1</v>
      </c>
      <c r="AT32" s="112" t="s">
        <v>49</v>
      </c>
      <c r="AU32" s="9"/>
      <c r="AV32" s="232">
        <v>1</v>
      </c>
      <c r="AW32" s="112" t="s">
        <v>49</v>
      </c>
      <c r="AX32" s="9"/>
      <c r="AY32" s="232">
        <v>1</v>
      </c>
      <c r="AZ32" s="112" t="s">
        <v>49</v>
      </c>
      <c r="BA32" s="9"/>
      <c r="BB32" s="232">
        <v>1</v>
      </c>
      <c r="BC32" s="112" t="s">
        <v>49</v>
      </c>
      <c r="BD32" s="9"/>
      <c r="BE32" s="232">
        <v>1</v>
      </c>
      <c r="BF32" s="112" t="s">
        <v>49</v>
      </c>
      <c r="BG32" s="9"/>
      <c r="BH32" s="232">
        <v>1</v>
      </c>
      <c r="BI32" s="112" t="s">
        <v>49</v>
      </c>
      <c r="BJ32" s="9"/>
      <c r="BK32" s="232">
        <v>1</v>
      </c>
      <c r="BL32" s="112" t="s">
        <v>49</v>
      </c>
      <c r="BM32" s="9"/>
      <c r="BN32" s="232">
        <v>1</v>
      </c>
      <c r="BO32" s="112" t="s">
        <v>49</v>
      </c>
      <c r="BP32" s="9"/>
      <c r="BQ32" s="232">
        <v>1</v>
      </c>
      <c r="BR32" s="112" t="s">
        <v>49</v>
      </c>
      <c r="BS32" s="9"/>
      <c r="BT32" s="232">
        <v>1</v>
      </c>
      <c r="BU32" s="112" t="s">
        <v>49</v>
      </c>
      <c r="BV32" s="9"/>
      <c r="BW32" s="113"/>
      <c r="BX32" s="112"/>
      <c r="BY32" s="9"/>
      <c r="BZ32" s="113"/>
      <c r="CA32" s="112"/>
      <c r="CB32" s="9"/>
      <c r="CC32" s="113"/>
      <c r="CD32" s="112"/>
      <c r="CE32" s="9"/>
      <c r="CF32" s="113"/>
      <c r="CG32" s="112"/>
      <c r="CH32" s="9"/>
      <c r="CI32" s="113"/>
      <c r="CJ32" s="112"/>
      <c r="CK32" s="9"/>
      <c r="CL32" s="113"/>
      <c r="CM32" s="112"/>
      <c r="CN32" s="9"/>
      <c r="CO32" s="113"/>
      <c r="CP32" s="112"/>
      <c r="CQ32" s="9"/>
      <c r="CR32" s="113"/>
      <c r="CS32" s="112"/>
      <c r="CT32" s="9"/>
      <c r="CU32" s="113"/>
      <c r="CV32" s="112"/>
      <c r="CW32" s="9"/>
      <c r="CX32" s="113"/>
      <c r="CY32" s="112"/>
      <c r="CZ32" s="9"/>
      <c r="DA32" s="113"/>
      <c r="DB32" s="112"/>
      <c r="DC32" s="9"/>
      <c r="DD32" s="113"/>
      <c r="DE32" s="112"/>
      <c r="DF32" s="9"/>
      <c r="DG32" s="113"/>
      <c r="DH32" s="112"/>
      <c r="DI32" s="9"/>
      <c r="DJ32" s="113"/>
      <c r="DK32" s="112"/>
      <c r="DL32" s="9"/>
      <c r="DM32" s="113"/>
      <c r="DN32" s="112"/>
      <c r="DO32" s="9"/>
      <c r="DP32" s="113"/>
      <c r="DQ32" s="112"/>
      <c r="DR32" s="9"/>
      <c r="DS32" s="113"/>
      <c r="DT32" s="112"/>
      <c r="DU32" s="9"/>
      <c r="DV32" s="113"/>
      <c r="DW32" s="112"/>
      <c r="DX32" s="9"/>
      <c r="DY32" s="113"/>
      <c r="DZ32" s="112"/>
      <c r="EA32" s="9"/>
      <c r="EB32" s="113"/>
      <c r="EC32" s="112"/>
      <c r="ED32" s="9"/>
      <c r="EE32" s="113"/>
      <c r="EF32" s="112"/>
      <c r="EG32" s="9"/>
      <c r="EH32" s="113"/>
      <c r="EI32" s="112"/>
      <c r="EJ32" s="9"/>
      <c r="EK32" s="113"/>
      <c r="EL32" s="112"/>
      <c r="EM32" s="9"/>
      <c r="EN32" s="113"/>
      <c r="EO32" s="112"/>
      <c r="EP32" s="9"/>
      <c r="EQ32" s="113"/>
      <c r="ER32" s="112"/>
      <c r="ES32" s="9"/>
      <c r="ET32" s="113"/>
      <c r="EU32" s="112"/>
      <c r="EV32" s="9"/>
      <c r="EW32" s="113"/>
      <c r="EX32" s="112"/>
      <c r="EY32" s="76"/>
    </row>
    <row r="33" spans="1:155" ht="14.15" customHeight="1">
      <c r="A33" s="29" t="s">
        <v>607</v>
      </c>
      <c r="B33" s="30" t="s">
        <v>88</v>
      </c>
      <c r="C33" s="50" t="s">
        <v>59</v>
      </c>
      <c r="D33" s="32" t="s">
        <v>26</v>
      </c>
      <c r="E33" s="9"/>
      <c r="F33" s="185">
        <v>1</v>
      </c>
      <c r="G33" s="96" t="s">
        <v>49</v>
      </c>
      <c r="H33" s="9"/>
      <c r="I33" s="185">
        <v>1</v>
      </c>
      <c r="J33" s="96" t="s">
        <v>49</v>
      </c>
      <c r="K33" s="9"/>
      <c r="L33" s="185">
        <v>1</v>
      </c>
      <c r="M33" s="96" t="s">
        <v>49</v>
      </c>
      <c r="N33" s="9"/>
      <c r="O33" s="185">
        <v>1</v>
      </c>
      <c r="P33" s="96" t="s">
        <v>49</v>
      </c>
      <c r="Q33" s="9"/>
      <c r="R33" s="185">
        <v>1</v>
      </c>
      <c r="S33" s="96" t="s">
        <v>49</v>
      </c>
      <c r="T33" s="9"/>
      <c r="U33" s="185">
        <v>1</v>
      </c>
      <c r="V33" s="96" t="s">
        <v>49</v>
      </c>
      <c r="W33" s="9"/>
      <c r="X33" s="185">
        <v>0</v>
      </c>
      <c r="Y33" s="96" t="s">
        <v>72</v>
      </c>
      <c r="Z33" s="9"/>
      <c r="AA33" s="185">
        <v>1</v>
      </c>
      <c r="AB33" s="96" t="s">
        <v>49</v>
      </c>
      <c r="AC33" s="9"/>
      <c r="AD33" s="185">
        <v>1</v>
      </c>
      <c r="AE33" s="96" t="s">
        <v>49</v>
      </c>
      <c r="AF33" s="9"/>
      <c r="AG33" s="185">
        <v>1</v>
      </c>
      <c r="AH33" s="96" t="s">
        <v>49</v>
      </c>
      <c r="AI33" s="9"/>
      <c r="AJ33" s="185">
        <v>1</v>
      </c>
      <c r="AK33" s="96" t="s">
        <v>49</v>
      </c>
      <c r="AL33" s="9"/>
      <c r="AM33" s="185">
        <v>1</v>
      </c>
      <c r="AN33" s="96" t="s">
        <v>49</v>
      </c>
      <c r="AO33" s="9"/>
      <c r="AP33" s="185">
        <v>1</v>
      </c>
      <c r="AQ33" s="96" t="s">
        <v>49</v>
      </c>
      <c r="AR33" s="9"/>
      <c r="AS33" s="185">
        <v>0</v>
      </c>
      <c r="AT33" s="96" t="s">
        <v>72</v>
      </c>
      <c r="AU33" s="9"/>
      <c r="AV33" s="185">
        <v>1</v>
      </c>
      <c r="AW33" s="96" t="s">
        <v>49</v>
      </c>
      <c r="AX33" s="9"/>
      <c r="AY33" s="185">
        <v>1</v>
      </c>
      <c r="AZ33" s="96" t="s">
        <v>49</v>
      </c>
      <c r="BA33" s="9"/>
      <c r="BB33" s="185">
        <v>0</v>
      </c>
      <c r="BC33" s="96" t="s">
        <v>72</v>
      </c>
      <c r="BD33" s="9"/>
      <c r="BE33" s="185">
        <v>1</v>
      </c>
      <c r="BF33" s="96" t="s">
        <v>49</v>
      </c>
      <c r="BG33" s="9"/>
      <c r="BH33" s="185">
        <v>1</v>
      </c>
      <c r="BI33" s="96" t="s">
        <v>49</v>
      </c>
      <c r="BJ33" s="9"/>
      <c r="BK33" s="185">
        <v>1</v>
      </c>
      <c r="BL33" s="96" t="s">
        <v>49</v>
      </c>
      <c r="BM33" s="9"/>
      <c r="BN33" s="185">
        <v>1</v>
      </c>
      <c r="BO33" s="96" t="s">
        <v>49</v>
      </c>
      <c r="BP33" s="9"/>
      <c r="BQ33" s="185">
        <v>1</v>
      </c>
      <c r="BR33" s="96" t="s">
        <v>49</v>
      </c>
      <c r="BS33" s="9"/>
      <c r="BT33" s="185">
        <v>1</v>
      </c>
      <c r="BU33" s="96" t="s">
        <v>49</v>
      </c>
      <c r="BV33" s="9"/>
      <c r="BW33" s="97"/>
      <c r="BX33" s="96"/>
      <c r="BY33" s="9"/>
      <c r="BZ33" s="97"/>
      <c r="CA33" s="96"/>
      <c r="CB33" s="9"/>
      <c r="CC33" s="97"/>
      <c r="CD33" s="96"/>
      <c r="CE33" s="9"/>
      <c r="CF33" s="97"/>
      <c r="CG33" s="96"/>
      <c r="CH33" s="9"/>
      <c r="CI33" s="97"/>
      <c r="CJ33" s="96"/>
      <c r="CK33" s="9"/>
      <c r="CL33" s="97"/>
      <c r="CM33" s="96"/>
      <c r="CN33" s="9"/>
      <c r="CO33" s="97"/>
      <c r="CP33" s="96"/>
      <c r="CQ33" s="9"/>
      <c r="CR33" s="97"/>
      <c r="CS33" s="96"/>
      <c r="CT33" s="9"/>
      <c r="CU33" s="97"/>
      <c r="CV33" s="96"/>
      <c r="CW33" s="9"/>
      <c r="CX33" s="97"/>
      <c r="CY33" s="96"/>
      <c r="CZ33" s="9"/>
      <c r="DA33" s="97"/>
      <c r="DB33" s="96"/>
      <c r="DC33" s="9"/>
      <c r="DD33" s="97"/>
      <c r="DE33" s="96"/>
      <c r="DF33" s="9"/>
      <c r="DG33" s="97"/>
      <c r="DH33" s="96"/>
      <c r="DI33" s="9"/>
      <c r="DJ33" s="97"/>
      <c r="DK33" s="96"/>
      <c r="DL33" s="9"/>
      <c r="DM33" s="97"/>
      <c r="DN33" s="96"/>
      <c r="DO33" s="9"/>
      <c r="DP33" s="97"/>
      <c r="DQ33" s="96"/>
      <c r="DR33" s="9"/>
      <c r="DS33" s="97"/>
      <c r="DT33" s="96"/>
      <c r="DU33" s="9"/>
      <c r="DV33" s="97"/>
      <c r="DW33" s="96"/>
      <c r="DX33" s="9"/>
      <c r="DY33" s="97"/>
      <c r="DZ33" s="96"/>
      <c r="EA33" s="9"/>
      <c r="EB33" s="97"/>
      <c r="EC33" s="96"/>
      <c r="ED33" s="9"/>
      <c r="EE33" s="97"/>
      <c r="EF33" s="96"/>
      <c r="EG33" s="9"/>
      <c r="EH33" s="97"/>
      <c r="EI33" s="96"/>
      <c r="EJ33" s="9"/>
      <c r="EK33" s="97"/>
      <c r="EL33" s="96"/>
      <c r="EM33" s="9"/>
      <c r="EN33" s="97"/>
      <c r="EO33" s="96"/>
      <c r="EP33" s="9"/>
      <c r="EQ33" s="97"/>
      <c r="ER33" s="96"/>
      <c r="ES33" s="9"/>
      <c r="ET33" s="97"/>
      <c r="EU33" s="96"/>
      <c r="EV33" s="9"/>
      <c r="EW33" s="97"/>
      <c r="EX33" s="96"/>
      <c r="EY33" s="76"/>
    </row>
    <row r="34" spans="1:155" ht="14.15" customHeight="1">
      <c r="A34" s="29" t="s">
        <v>608</v>
      </c>
      <c r="B34" s="30" t="s">
        <v>90</v>
      </c>
      <c r="C34" s="50" t="s">
        <v>59</v>
      </c>
      <c r="D34" s="32" t="s">
        <v>26</v>
      </c>
      <c r="E34" s="9"/>
      <c r="F34" s="185">
        <v>0</v>
      </c>
      <c r="G34" s="96" t="s">
        <v>72</v>
      </c>
      <c r="H34" s="9"/>
      <c r="I34" s="185">
        <v>0</v>
      </c>
      <c r="J34" s="96" t="s">
        <v>72</v>
      </c>
      <c r="K34" s="9"/>
      <c r="L34" s="185">
        <v>0</v>
      </c>
      <c r="M34" s="96" t="s">
        <v>72</v>
      </c>
      <c r="N34" s="9"/>
      <c r="O34" s="185">
        <v>0</v>
      </c>
      <c r="P34" s="96" t="s">
        <v>72</v>
      </c>
      <c r="Q34" s="9"/>
      <c r="R34" s="185">
        <v>0</v>
      </c>
      <c r="S34" s="96" t="s">
        <v>72</v>
      </c>
      <c r="T34" s="9"/>
      <c r="U34" s="185">
        <v>0</v>
      </c>
      <c r="V34" s="96" t="s">
        <v>72</v>
      </c>
      <c r="W34" s="9"/>
      <c r="X34" s="185">
        <v>0</v>
      </c>
      <c r="Y34" s="96" t="s">
        <v>72</v>
      </c>
      <c r="Z34" s="9"/>
      <c r="AA34" s="185">
        <v>0</v>
      </c>
      <c r="AB34" s="96" t="s">
        <v>72</v>
      </c>
      <c r="AC34" s="9"/>
      <c r="AD34" s="185">
        <v>0</v>
      </c>
      <c r="AE34" s="96" t="s">
        <v>72</v>
      </c>
      <c r="AF34" s="9"/>
      <c r="AG34" s="185">
        <v>0</v>
      </c>
      <c r="AH34" s="96" t="s">
        <v>72</v>
      </c>
      <c r="AI34" s="9"/>
      <c r="AJ34" s="185">
        <v>0</v>
      </c>
      <c r="AK34" s="96" t="s">
        <v>72</v>
      </c>
      <c r="AL34" s="9"/>
      <c r="AM34" s="185">
        <v>0</v>
      </c>
      <c r="AN34" s="96" t="s">
        <v>72</v>
      </c>
      <c r="AO34" s="9"/>
      <c r="AP34" s="185">
        <v>0</v>
      </c>
      <c r="AQ34" s="96" t="s">
        <v>72</v>
      </c>
      <c r="AR34" s="9"/>
      <c r="AS34" s="185">
        <v>1</v>
      </c>
      <c r="AT34" s="96" t="s">
        <v>49</v>
      </c>
      <c r="AU34" s="9"/>
      <c r="AV34" s="185">
        <v>0</v>
      </c>
      <c r="AW34" s="96" t="s">
        <v>72</v>
      </c>
      <c r="AX34" s="9"/>
      <c r="AY34" s="185">
        <v>0</v>
      </c>
      <c r="AZ34" s="96" t="s">
        <v>72</v>
      </c>
      <c r="BA34" s="9"/>
      <c r="BB34" s="185">
        <v>0</v>
      </c>
      <c r="BC34" s="96" t="s">
        <v>72</v>
      </c>
      <c r="BD34" s="9"/>
      <c r="BE34" s="185">
        <v>0</v>
      </c>
      <c r="BF34" s="96" t="s">
        <v>72</v>
      </c>
      <c r="BG34" s="9"/>
      <c r="BH34" s="185">
        <v>0</v>
      </c>
      <c r="BI34" s="96" t="s">
        <v>72</v>
      </c>
      <c r="BJ34" s="9"/>
      <c r="BK34" s="185">
        <v>0</v>
      </c>
      <c r="BL34" s="96" t="s">
        <v>72</v>
      </c>
      <c r="BM34" s="9"/>
      <c r="BN34" s="185">
        <v>0</v>
      </c>
      <c r="BO34" s="96" t="s">
        <v>72</v>
      </c>
      <c r="BP34" s="9"/>
      <c r="BQ34" s="185">
        <v>0</v>
      </c>
      <c r="BR34" s="96" t="s">
        <v>72</v>
      </c>
      <c r="BS34" s="9"/>
      <c r="BT34" s="185">
        <v>0</v>
      </c>
      <c r="BU34" s="96" t="s">
        <v>72</v>
      </c>
      <c r="BV34" s="9"/>
      <c r="BW34" s="97"/>
      <c r="BX34" s="96"/>
      <c r="BY34" s="9"/>
      <c r="BZ34" s="97"/>
      <c r="CA34" s="96"/>
      <c r="CB34" s="9"/>
      <c r="CC34" s="97"/>
      <c r="CD34" s="96"/>
      <c r="CE34" s="9"/>
      <c r="CF34" s="97"/>
      <c r="CG34" s="96"/>
      <c r="CH34" s="9"/>
      <c r="CI34" s="97"/>
      <c r="CJ34" s="96"/>
      <c r="CK34" s="9"/>
      <c r="CL34" s="97"/>
      <c r="CM34" s="96"/>
      <c r="CN34" s="9"/>
      <c r="CO34" s="97"/>
      <c r="CP34" s="96"/>
      <c r="CQ34" s="9"/>
      <c r="CR34" s="97"/>
      <c r="CS34" s="96"/>
      <c r="CT34" s="9"/>
      <c r="CU34" s="97"/>
      <c r="CV34" s="96"/>
      <c r="CW34" s="9"/>
      <c r="CX34" s="97"/>
      <c r="CY34" s="96"/>
      <c r="CZ34" s="9"/>
      <c r="DA34" s="97"/>
      <c r="DB34" s="96"/>
      <c r="DC34" s="9"/>
      <c r="DD34" s="97"/>
      <c r="DE34" s="96"/>
      <c r="DF34" s="9"/>
      <c r="DG34" s="97"/>
      <c r="DH34" s="96"/>
      <c r="DI34" s="9"/>
      <c r="DJ34" s="97"/>
      <c r="DK34" s="96"/>
      <c r="DL34" s="9"/>
      <c r="DM34" s="97"/>
      <c r="DN34" s="96"/>
      <c r="DO34" s="9"/>
      <c r="DP34" s="97"/>
      <c r="DQ34" s="96"/>
      <c r="DR34" s="9"/>
      <c r="DS34" s="97"/>
      <c r="DT34" s="96"/>
      <c r="DU34" s="9"/>
      <c r="DV34" s="97"/>
      <c r="DW34" s="96"/>
      <c r="DX34" s="9"/>
      <c r="DY34" s="97"/>
      <c r="DZ34" s="96"/>
      <c r="EA34" s="9"/>
      <c r="EB34" s="97"/>
      <c r="EC34" s="96"/>
      <c r="ED34" s="9"/>
      <c r="EE34" s="97"/>
      <c r="EF34" s="96"/>
      <c r="EG34" s="9"/>
      <c r="EH34" s="97"/>
      <c r="EI34" s="96"/>
      <c r="EJ34" s="9"/>
      <c r="EK34" s="97"/>
      <c r="EL34" s="96"/>
      <c r="EM34" s="9"/>
      <c r="EN34" s="97"/>
      <c r="EO34" s="96"/>
      <c r="EP34" s="9"/>
      <c r="EQ34" s="97"/>
      <c r="ER34" s="96"/>
      <c r="ES34" s="9"/>
      <c r="ET34" s="97"/>
      <c r="EU34" s="96"/>
      <c r="EV34" s="9"/>
      <c r="EW34" s="97"/>
      <c r="EX34" s="96"/>
      <c r="EY34" s="76"/>
    </row>
    <row r="35" spans="1:155" ht="14.15" customHeight="1">
      <c r="A35" s="29" t="s">
        <v>609</v>
      </c>
      <c r="B35" s="30" t="s">
        <v>92</v>
      </c>
      <c r="C35" s="50" t="s">
        <v>59</v>
      </c>
      <c r="D35" s="32" t="s">
        <v>26</v>
      </c>
      <c r="E35" s="9"/>
      <c r="F35" s="185">
        <v>0</v>
      </c>
      <c r="G35" s="96" t="s">
        <v>72</v>
      </c>
      <c r="H35" s="9"/>
      <c r="I35" s="185">
        <v>0</v>
      </c>
      <c r="J35" s="96" t="s">
        <v>72</v>
      </c>
      <c r="K35" s="9"/>
      <c r="L35" s="185">
        <v>0</v>
      </c>
      <c r="M35" s="96" t="s">
        <v>72</v>
      </c>
      <c r="N35" s="9"/>
      <c r="O35" s="185">
        <v>0</v>
      </c>
      <c r="P35" s="96" t="s">
        <v>72</v>
      </c>
      <c r="Q35" s="9"/>
      <c r="R35" s="185">
        <v>0</v>
      </c>
      <c r="S35" s="96" t="s">
        <v>72</v>
      </c>
      <c r="T35" s="9"/>
      <c r="U35" s="185">
        <v>0</v>
      </c>
      <c r="V35" s="96" t="s">
        <v>72</v>
      </c>
      <c r="W35" s="9"/>
      <c r="X35" s="185">
        <v>1</v>
      </c>
      <c r="Y35" s="96" t="s">
        <v>49</v>
      </c>
      <c r="Z35" s="9"/>
      <c r="AA35" s="185">
        <v>0</v>
      </c>
      <c r="AB35" s="96" t="s">
        <v>72</v>
      </c>
      <c r="AC35" s="9"/>
      <c r="AD35" s="185">
        <v>0</v>
      </c>
      <c r="AE35" s="96" t="s">
        <v>72</v>
      </c>
      <c r="AF35" s="9"/>
      <c r="AG35" s="185">
        <v>0</v>
      </c>
      <c r="AH35" s="96" t="s">
        <v>72</v>
      </c>
      <c r="AI35" s="9"/>
      <c r="AJ35" s="185">
        <v>0</v>
      </c>
      <c r="AK35" s="96" t="s">
        <v>72</v>
      </c>
      <c r="AL35" s="9"/>
      <c r="AM35" s="185">
        <v>0</v>
      </c>
      <c r="AN35" s="96" t="s">
        <v>72</v>
      </c>
      <c r="AO35" s="9"/>
      <c r="AP35" s="185">
        <v>0</v>
      </c>
      <c r="AQ35" s="96" t="s">
        <v>72</v>
      </c>
      <c r="AR35" s="9"/>
      <c r="AS35" s="185">
        <v>0</v>
      </c>
      <c r="AT35" s="96" t="s">
        <v>72</v>
      </c>
      <c r="AU35" s="9"/>
      <c r="AV35" s="185">
        <v>0</v>
      </c>
      <c r="AW35" s="96" t="s">
        <v>72</v>
      </c>
      <c r="AX35" s="9"/>
      <c r="AY35" s="185">
        <v>0</v>
      </c>
      <c r="AZ35" s="96" t="s">
        <v>72</v>
      </c>
      <c r="BA35" s="9"/>
      <c r="BB35" s="185">
        <v>0</v>
      </c>
      <c r="BC35" s="96" t="s">
        <v>72</v>
      </c>
      <c r="BD35" s="9"/>
      <c r="BE35" s="185">
        <v>0</v>
      </c>
      <c r="BF35" s="96" t="s">
        <v>72</v>
      </c>
      <c r="BG35" s="9"/>
      <c r="BH35" s="185">
        <v>0</v>
      </c>
      <c r="BI35" s="96" t="s">
        <v>72</v>
      </c>
      <c r="BJ35" s="9"/>
      <c r="BK35" s="185">
        <v>0</v>
      </c>
      <c r="BL35" s="96" t="s">
        <v>72</v>
      </c>
      <c r="BM35" s="9"/>
      <c r="BN35" s="185">
        <v>0</v>
      </c>
      <c r="BO35" s="96" t="s">
        <v>72</v>
      </c>
      <c r="BP35" s="9"/>
      <c r="BQ35" s="185">
        <v>0</v>
      </c>
      <c r="BR35" s="96" t="s">
        <v>72</v>
      </c>
      <c r="BS35" s="9"/>
      <c r="BT35" s="185">
        <v>0</v>
      </c>
      <c r="BU35" s="96" t="s">
        <v>72</v>
      </c>
      <c r="BV35" s="9"/>
      <c r="BW35" s="97"/>
      <c r="BX35" s="96"/>
      <c r="BY35" s="9"/>
      <c r="BZ35" s="97"/>
      <c r="CA35" s="96"/>
      <c r="CB35" s="9"/>
      <c r="CC35" s="97"/>
      <c r="CD35" s="96"/>
      <c r="CE35" s="9"/>
      <c r="CF35" s="97"/>
      <c r="CG35" s="96"/>
      <c r="CH35" s="9"/>
      <c r="CI35" s="97"/>
      <c r="CJ35" s="96"/>
      <c r="CK35" s="9"/>
      <c r="CL35" s="97"/>
      <c r="CM35" s="96"/>
      <c r="CN35" s="9"/>
      <c r="CO35" s="97"/>
      <c r="CP35" s="96"/>
      <c r="CQ35" s="9"/>
      <c r="CR35" s="97"/>
      <c r="CS35" s="96"/>
      <c r="CT35" s="9"/>
      <c r="CU35" s="97"/>
      <c r="CV35" s="96"/>
      <c r="CW35" s="9"/>
      <c r="CX35" s="97"/>
      <c r="CY35" s="96"/>
      <c r="CZ35" s="9"/>
      <c r="DA35" s="97"/>
      <c r="DB35" s="96"/>
      <c r="DC35" s="9"/>
      <c r="DD35" s="97"/>
      <c r="DE35" s="96"/>
      <c r="DF35" s="9"/>
      <c r="DG35" s="97"/>
      <c r="DH35" s="96"/>
      <c r="DI35" s="9"/>
      <c r="DJ35" s="97"/>
      <c r="DK35" s="96"/>
      <c r="DL35" s="9"/>
      <c r="DM35" s="97"/>
      <c r="DN35" s="96"/>
      <c r="DO35" s="9"/>
      <c r="DP35" s="97"/>
      <c r="DQ35" s="96"/>
      <c r="DR35" s="9"/>
      <c r="DS35" s="97"/>
      <c r="DT35" s="96"/>
      <c r="DU35" s="9"/>
      <c r="DV35" s="97"/>
      <c r="DW35" s="96"/>
      <c r="DX35" s="9"/>
      <c r="DY35" s="97"/>
      <c r="DZ35" s="96"/>
      <c r="EA35" s="9"/>
      <c r="EB35" s="97"/>
      <c r="EC35" s="96"/>
      <c r="ED35" s="9"/>
      <c r="EE35" s="97"/>
      <c r="EF35" s="96"/>
      <c r="EG35" s="9"/>
      <c r="EH35" s="97"/>
      <c r="EI35" s="96"/>
      <c r="EJ35" s="9"/>
      <c r="EK35" s="97"/>
      <c r="EL35" s="96"/>
      <c r="EM35" s="9"/>
      <c r="EN35" s="97"/>
      <c r="EO35" s="96"/>
      <c r="EP35" s="9"/>
      <c r="EQ35" s="97"/>
      <c r="ER35" s="96"/>
      <c r="ES35" s="9"/>
      <c r="ET35" s="97"/>
      <c r="EU35" s="96"/>
      <c r="EV35" s="9"/>
      <c r="EW35" s="97"/>
      <c r="EX35" s="96"/>
      <c r="EY35" s="76"/>
    </row>
    <row r="36" spans="1:155" ht="14.15" customHeight="1">
      <c r="A36" s="29" t="s">
        <v>610</v>
      </c>
      <c r="B36" s="30" t="s">
        <v>94</v>
      </c>
      <c r="C36" s="50" t="s">
        <v>59</v>
      </c>
      <c r="D36" s="32" t="s">
        <v>26</v>
      </c>
      <c r="E36" s="9"/>
      <c r="F36" s="185">
        <v>0</v>
      </c>
      <c r="G36" s="96" t="s">
        <v>72</v>
      </c>
      <c r="H36" s="9"/>
      <c r="I36" s="185">
        <v>0</v>
      </c>
      <c r="J36" s="96" t="s">
        <v>72</v>
      </c>
      <c r="K36" s="9"/>
      <c r="L36" s="185">
        <v>0</v>
      </c>
      <c r="M36" s="96" t="s">
        <v>72</v>
      </c>
      <c r="N36" s="9"/>
      <c r="O36" s="185">
        <v>0</v>
      </c>
      <c r="P36" s="96" t="s">
        <v>72</v>
      </c>
      <c r="Q36" s="9"/>
      <c r="R36" s="185">
        <v>0</v>
      </c>
      <c r="S36" s="96" t="s">
        <v>72</v>
      </c>
      <c r="T36" s="9"/>
      <c r="U36" s="185">
        <v>0</v>
      </c>
      <c r="V36" s="96" t="s">
        <v>72</v>
      </c>
      <c r="W36" s="9"/>
      <c r="X36" s="185">
        <v>0</v>
      </c>
      <c r="Y36" s="96" t="s">
        <v>72</v>
      </c>
      <c r="Z36" s="9"/>
      <c r="AA36" s="185">
        <v>0</v>
      </c>
      <c r="AB36" s="96" t="s">
        <v>72</v>
      </c>
      <c r="AC36" s="9"/>
      <c r="AD36" s="185">
        <v>0</v>
      </c>
      <c r="AE36" s="96" t="s">
        <v>72</v>
      </c>
      <c r="AF36" s="9"/>
      <c r="AG36" s="185">
        <v>0</v>
      </c>
      <c r="AH36" s="96" t="s">
        <v>72</v>
      </c>
      <c r="AI36" s="9"/>
      <c r="AJ36" s="185">
        <v>0</v>
      </c>
      <c r="AK36" s="96" t="s">
        <v>72</v>
      </c>
      <c r="AL36" s="9"/>
      <c r="AM36" s="185">
        <v>0</v>
      </c>
      <c r="AN36" s="96" t="s">
        <v>72</v>
      </c>
      <c r="AO36" s="9"/>
      <c r="AP36" s="185">
        <v>0</v>
      </c>
      <c r="AQ36" s="96" t="s">
        <v>72</v>
      </c>
      <c r="AR36" s="9"/>
      <c r="AS36" s="185">
        <v>0</v>
      </c>
      <c r="AT36" s="96" t="s">
        <v>72</v>
      </c>
      <c r="AU36" s="9"/>
      <c r="AV36" s="185">
        <v>0</v>
      </c>
      <c r="AW36" s="96" t="s">
        <v>72</v>
      </c>
      <c r="AX36" s="9"/>
      <c r="AY36" s="185">
        <v>0</v>
      </c>
      <c r="AZ36" s="96" t="s">
        <v>72</v>
      </c>
      <c r="BA36" s="9"/>
      <c r="BB36" s="185">
        <v>1</v>
      </c>
      <c r="BC36" s="96" t="s">
        <v>49</v>
      </c>
      <c r="BD36" s="9"/>
      <c r="BE36" s="185">
        <v>0</v>
      </c>
      <c r="BF36" s="96" t="s">
        <v>72</v>
      </c>
      <c r="BG36" s="9"/>
      <c r="BH36" s="185">
        <v>0</v>
      </c>
      <c r="BI36" s="96" t="s">
        <v>72</v>
      </c>
      <c r="BJ36" s="9"/>
      <c r="BK36" s="185">
        <v>0</v>
      </c>
      <c r="BL36" s="96" t="s">
        <v>72</v>
      </c>
      <c r="BM36" s="9"/>
      <c r="BN36" s="185">
        <v>0</v>
      </c>
      <c r="BO36" s="96" t="s">
        <v>72</v>
      </c>
      <c r="BP36" s="9"/>
      <c r="BQ36" s="185">
        <v>0</v>
      </c>
      <c r="BR36" s="96" t="s">
        <v>72</v>
      </c>
      <c r="BS36" s="9"/>
      <c r="BT36" s="185">
        <v>0</v>
      </c>
      <c r="BU36" s="96" t="s">
        <v>72</v>
      </c>
      <c r="BV36" s="9"/>
      <c r="BW36" s="97"/>
      <c r="BX36" s="96"/>
      <c r="BY36" s="9"/>
      <c r="BZ36" s="97"/>
      <c r="CA36" s="96"/>
      <c r="CB36" s="9"/>
      <c r="CC36" s="97"/>
      <c r="CD36" s="96"/>
      <c r="CE36" s="9"/>
      <c r="CF36" s="97"/>
      <c r="CG36" s="96"/>
      <c r="CH36" s="9"/>
      <c r="CI36" s="97"/>
      <c r="CJ36" s="96"/>
      <c r="CK36" s="9"/>
      <c r="CL36" s="97"/>
      <c r="CM36" s="96"/>
      <c r="CN36" s="9"/>
      <c r="CO36" s="97"/>
      <c r="CP36" s="96"/>
      <c r="CQ36" s="9"/>
      <c r="CR36" s="97"/>
      <c r="CS36" s="96"/>
      <c r="CT36" s="9"/>
      <c r="CU36" s="97"/>
      <c r="CV36" s="96"/>
      <c r="CW36" s="9"/>
      <c r="CX36" s="97"/>
      <c r="CY36" s="96"/>
      <c r="CZ36" s="9"/>
      <c r="DA36" s="97"/>
      <c r="DB36" s="96"/>
      <c r="DC36" s="9"/>
      <c r="DD36" s="97"/>
      <c r="DE36" s="96"/>
      <c r="DF36" s="9"/>
      <c r="DG36" s="97"/>
      <c r="DH36" s="96"/>
      <c r="DI36" s="9"/>
      <c r="DJ36" s="97"/>
      <c r="DK36" s="96"/>
      <c r="DL36" s="9"/>
      <c r="DM36" s="97"/>
      <c r="DN36" s="96"/>
      <c r="DO36" s="9"/>
      <c r="DP36" s="97"/>
      <c r="DQ36" s="96"/>
      <c r="DR36" s="9"/>
      <c r="DS36" s="97"/>
      <c r="DT36" s="96"/>
      <c r="DU36" s="9"/>
      <c r="DV36" s="97"/>
      <c r="DW36" s="96"/>
      <c r="DX36" s="9"/>
      <c r="DY36" s="97"/>
      <c r="DZ36" s="96"/>
      <c r="EA36" s="9"/>
      <c r="EB36" s="97"/>
      <c r="EC36" s="96"/>
      <c r="ED36" s="9"/>
      <c r="EE36" s="97"/>
      <c r="EF36" s="96"/>
      <c r="EG36" s="9"/>
      <c r="EH36" s="97"/>
      <c r="EI36" s="96"/>
      <c r="EJ36" s="9"/>
      <c r="EK36" s="97"/>
      <c r="EL36" s="96"/>
      <c r="EM36" s="9"/>
      <c r="EN36" s="97"/>
      <c r="EO36" s="96"/>
      <c r="EP36" s="9"/>
      <c r="EQ36" s="97"/>
      <c r="ER36" s="96"/>
      <c r="ES36" s="9"/>
      <c r="ET36" s="97"/>
      <c r="EU36" s="96"/>
      <c r="EV36" s="9"/>
      <c r="EW36" s="97"/>
      <c r="EX36" s="96"/>
      <c r="EY36" s="76"/>
    </row>
    <row r="37" spans="1:155" ht="14.15" customHeight="1">
      <c r="A37" s="29" t="s">
        <v>611</v>
      </c>
      <c r="B37" s="30" t="s">
        <v>96</v>
      </c>
      <c r="C37" s="50" t="s">
        <v>59</v>
      </c>
      <c r="D37" s="32" t="s">
        <v>26</v>
      </c>
      <c r="E37" s="9"/>
      <c r="F37" s="185">
        <v>0</v>
      </c>
      <c r="G37" s="96" t="s">
        <v>72</v>
      </c>
      <c r="H37" s="9"/>
      <c r="I37" s="185">
        <v>0</v>
      </c>
      <c r="J37" s="96" t="s">
        <v>72</v>
      </c>
      <c r="K37" s="9"/>
      <c r="L37" s="185">
        <v>0</v>
      </c>
      <c r="M37" s="96" t="s">
        <v>72</v>
      </c>
      <c r="N37" s="9"/>
      <c r="O37" s="185">
        <v>0</v>
      </c>
      <c r="P37" s="96" t="s">
        <v>72</v>
      </c>
      <c r="Q37" s="9"/>
      <c r="R37" s="185">
        <v>0</v>
      </c>
      <c r="S37" s="96" t="s">
        <v>72</v>
      </c>
      <c r="T37" s="9"/>
      <c r="U37" s="185">
        <v>0</v>
      </c>
      <c r="V37" s="96" t="s">
        <v>72</v>
      </c>
      <c r="W37" s="9"/>
      <c r="X37" s="185">
        <v>0</v>
      </c>
      <c r="Y37" s="96" t="s">
        <v>72</v>
      </c>
      <c r="Z37" s="9"/>
      <c r="AA37" s="185">
        <v>0</v>
      </c>
      <c r="AB37" s="96" t="s">
        <v>72</v>
      </c>
      <c r="AC37" s="9"/>
      <c r="AD37" s="185">
        <v>0</v>
      </c>
      <c r="AE37" s="96" t="s">
        <v>72</v>
      </c>
      <c r="AF37" s="9"/>
      <c r="AG37" s="185">
        <v>0</v>
      </c>
      <c r="AH37" s="96" t="s">
        <v>72</v>
      </c>
      <c r="AI37" s="9"/>
      <c r="AJ37" s="185">
        <v>0</v>
      </c>
      <c r="AK37" s="96" t="s">
        <v>72</v>
      </c>
      <c r="AL37" s="9"/>
      <c r="AM37" s="185">
        <v>0</v>
      </c>
      <c r="AN37" s="96" t="s">
        <v>72</v>
      </c>
      <c r="AO37" s="9"/>
      <c r="AP37" s="185">
        <v>0</v>
      </c>
      <c r="AQ37" s="96" t="s">
        <v>72</v>
      </c>
      <c r="AR37" s="9"/>
      <c r="AS37" s="185">
        <v>0</v>
      </c>
      <c r="AT37" s="96" t="s">
        <v>72</v>
      </c>
      <c r="AU37" s="9"/>
      <c r="AV37" s="185">
        <v>0</v>
      </c>
      <c r="AW37" s="96" t="s">
        <v>72</v>
      </c>
      <c r="AX37" s="9"/>
      <c r="AY37" s="185">
        <v>0</v>
      </c>
      <c r="AZ37" s="96" t="s">
        <v>72</v>
      </c>
      <c r="BA37" s="9"/>
      <c r="BB37" s="185">
        <v>0</v>
      </c>
      <c r="BC37" s="96" t="s">
        <v>72</v>
      </c>
      <c r="BD37" s="9"/>
      <c r="BE37" s="185">
        <v>0</v>
      </c>
      <c r="BF37" s="96" t="s">
        <v>72</v>
      </c>
      <c r="BG37" s="9"/>
      <c r="BH37" s="185">
        <v>0</v>
      </c>
      <c r="BI37" s="96" t="s">
        <v>72</v>
      </c>
      <c r="BJ37" s="9"/>
      <c r="BK37" s="185">
        <v>0</v>
      </c>
      <c r="BL37" s="96" t="s">
        <v>72</v>
      </c>
      <c r="BM37" s="9"/>
      <c r="BN37" s="185">
        <v>0</v>
      </c>
      <c r="BO37" s="96" t="s">
        <v>72</v>
      </c>
      <c r="BP37" s="9"/>
      <c r="BQ37" s="185">
        <v>0</v>
      </c>
      <c r="BR37" s="96" t="s">
        <v>72</v>
      </c>
      <c r="BS37" s="9"/>
      <c r="BT37" s="185">
        <v>0</v>
      </c>
      <c r="BU37" s="96" t="s">
        <v>72</v>
      </c>
      <c r="BV37" s="9"/>
      <c r="BW37" s="97"/>
      <c r="BX37" s="96"/>
      <c r="BY37" s="9"/>
      <c r="BZ37" s="97"/>
      <c r="CA37" s="96"/>
      <c r="CB37" s="9"/>
      <c r="CC37" s="97"/>
      <c r="CD37" s="96"/>
      <c r="CE37" s="9"/>
      <c r="CF37" s="97"/>
      <c r="CG37" s="96"/>
      <c r="CH37" s="9"/>
      <c r="CI37" s="97"/>
      <c r="CJ37" s="96"/>
      <c r="CK37" s="9"/>
      <c r="CL37" s="97"/>
      <c r="CM37" s="96"/>
      <c r="CN37" s="9"/>
      <c r="CO37" s="97"/>
      <c r="CP37" s="96"/>
      <c r="CQ37" s="9"/>
      <c r="CR37" s="97"/>
      <c r="CS37" s="96"/>
      <c r="CT37" s="9"/>
      <c r="CU37" s="97"/>
      <c r="CV37" s="96"/>
      <c r="CW37" s="9"/>
      <c r="CX37" s="97"/>
      <c r="CY37" s="96"/>
      <c r="CZ37" s="9"/>
      <c r="DA37" s="97"/>
      <c r="DB37" s="96"/>
      <c r="DC37" s="9"/>
      <c r="DD37" s="97"/>
      <c r="DE37" s="96"/>
      <c r="DF37" s="9"/>
      <c r="DG37" s="97"/>
      <c r="DH37" s="96"/>
      <c r="DI37" s="9"/>
      <c r="DJ37" s="97"/>
      <c r="DK37" s="96"/>
      <c r="DL37" s="9"/>
      <c r="DM37" s="97"/>
      <c r="DN37" s="96"/>
      <c r="DO37" s="9"/>
      <c r="DP37" s="97"/>
      <c r="DQ37" s="96"/>
      <c r="DR37" s="9"/>
      <c r="DS37" s="97"/>
      <c r="DT37" s="96"/>
      <c r="DU37" s="9"/>
      <c r="DV37" s="97"/>
      <c r="DW37" s="96"/>
      <c r="DX37" s="9"/>
      <c r="DY37" s="97"/>
      <c r="DZ37" s="96"/>
      <c r="EA37" s="9"/>
      <c r="EB37" s="97"/>
      <c r="EC37" s="96"/>
      <c r="ED37" s="9"/>
      <c r="EE37" s="97"/>
      <c r="EF37" s="96"/>
      <c r="EG37" s="9"/>
      <c r="EH37" s="97"/>
      <c r="EI37" s="96"/>
      <c r="EJ37" s="9"/>
      <c r="EK37" s="97"/>
      <c r="EL37" s="96"/>
      <c r="EM37" s="9"/>
      <c r="EN37" s="97"/>
      <c r="EO37" s="96"/>
      <c r="EP37" s="9"/>
      <c r="EQ37" s="97"/>
      <c r="ER37" s="96"/>
      <c r="ES37" s="9"/>
      <c r="ET37" s="97"/>
      <c r="EU37" s="96"/>
      <c r="EV37" s="9"/>
      <c r="EW37" s="97"/>
      <c r="EX37" s="96"/>
      <c r="EY37" s="76"/>
    </row>
    <row r="38" spans="1:155" ht="15.75" customHeight="1">
      <c r="A38" s="38" t="s">
        <v>612</v>
      </c>
      <c r="B38" s="39" t="s">
        <v>98</v>
      </c>
      <c r="C38" s="51" t="s">
        <v>59</v>
      </c>
      <c r="D38" s="41" t="s">
        <v>26</v>
      </c>
      <c r="E38" s="9"/>
      <c r="F38" s="201">
        <v>0</v>
      </c>
      <c r="G38" s="104" t="s">
        <v>72</v>
      </c>
      <c r="H38" s="9"/>
      <c r="I38" s="201">
        <v>0</v>
      </c>
      <c r="J38" s="104" t="s">
        <v>72</v>
      </c>
      <c r="K38" s="9"/>
      <c r="L38" s="201">
        <v>0</v>
      </c>
      <c r="M38" s="104" t="s">
        <v>72</v>
      </c>
      <c r="N38" s="9"/>
      <c r="O38" s="201">
        <v>0</v>
      </c>
      <c r="P38" s="104" t="s">
        <v>72</v>
      </c>
      <c r="Q38" s="9"/>
      <c r="R38" s="201">
        <v>0</v>
      </c>
      <c r="S38" s="104" t="s">
        <v>72</v>
      </c>
      <c r="T38" s="9"/>
      <c r="U38" s="201">
        <v>0</v>
      </c>
      <c r="V38" s="104" t="s">
        <v>72</v>
      </c>
      <c r="W38" s="9"/>
      <c r="X38" s="201">
        <v>0</v>
      </c>
      <c r="Y38" s="104" t="s">
        <v>72</v>
      </c>
      <c r="Z38" s="9"/>
      <c r="AA38" s="201">
        <v>0</v>
      </c>
      <c r="AB38" s="104" t="s">
        <v>72</v>
      </c>
      <c r="AC38" s="9"/>
      <c r="AD38" s="201">
        <v>0</v>
      </c>
      <c r="AE38" s="104" t="s">
        <v>72</v>
      </c>
      <c r="AF38" s="9"/>
      <c r="AG38" s="201">
        <v>0</v>
      </c>
      <c r="AH38" s="104" t="s">
        <v>72</v>
      </c>
      <c r="AI38" s="9"/>
      <c r="AJ38" s="201">
        <v>0</v>
      </c>
      <c r="AK38" s="104" t="s">
        <v>72</v>
      </c>
      <c r="AL38" s="9"/>
      <c r="AM38" s="201">
        <v>0</v>
      </c>
      <c r="AN38" s="104" t="s">
        <v>72</v>
      </c>
      <c r="AO38" s="9"/>
      <c r="AP38" s="201">
        <v>0</v>
      </c>
      <c r="AQ38" s="104" t="s">
        <v>72</v>
      </c>
      <c r="AR38" s="9"/>
      <c r="AS38" s="201">
        <v>0</v>
      </c>
      <c r="AT38" s="104" t="s">
        <v>72</v>
      </c>
      <c r="AU38" s="9"/>
      <c r="AV38" s="201">
        <v>0</v>
      </c>
      <c r="AW38" s="104" t="s">
        <v>72</v>
      </c>
      <c r="AX38" s="9"/>
      <c r="AY38" s="201">
        <v>0</v>
      </c>
      <c r="AZ38" s="104" t="s">
        <v>72</v>
      </c>
      <c r="BA38" s="9"/>
      <c r="BB38" s="201">
        <v>0</v>
      </c>
      <c r="BC38" s="104" t="s">
        <v>72</v>
      </c>
      <c r="BD38" s="9"/>
      <c r="BE38" s="201">
        <v>0</v>
      </c>
      <c r="BF38" s="104" t="s">
        <v>72</v>
      </c>
      <c r="BG38" s="9"/>
      <c r="BH38" s="201">
        <v>0</v>
      </c>
      <c r="BI38" s="104" t="s">
        <v>72</v>
      </c>
      <c r="BJ38" s="9"/>
      <c r="BK38" s="201">
        <v>0</v>
      </c>
      <c r="BL38" s="104" t="s">
        <v>72</v>
      </c>
      <c r="BM38" s="9"/>
      <c r="BN38" s="201">
        <v>0</v>
      </c>
      <c r="BO38" s="104" t="s">
        <v>72</v>
      </c>
      <c r="BP38" s="9"/>
      <c r="BQ38" s="201">
        <v>0</v>
      </c>
      <c r="BR38" s="104" t="s">
        <v>72</v>
      </c>
      <c r="BS38" s="9"/>
      <c r="BT38" s="201">
        <v>0</v>
      </c>
      <c r="BU38" s="104" t="s">
        <v>72</v>
      </c>
      <c r="BV38" s="9"/>
      <c r="BW38" s="105"/>
      <c r="BX38" s="104"/>
      <c r="BY38" s="9"/>
      <c r="BZ38" s="105"/>
      <c r="CA38" s="104"/>
      <c r="CB38" s="9"/>
      <c r="CC38" s="105"/>
      <c r="CD38" s="104"/>
      <c r="CE38" s="9"/>
      <c r="CF38" s="105"/>
      <c r="CG38" s="104"/>
      <c r="CH38" s="9"/>
      <c r="CI38" s="105"/>
      <c r="CJ38" s="104"/>
      <c r="CK38" s="9"/>
      <c r="CL38" s="105"/>
      <c r="CM38" s="104"/>
      <c r="CN38" s="9"/>
      <c r="CO38" s="105"/>
      <c r="CP38" s="104"/>
      <c r="CQ38" s="9"/>
      <c r="CR38" s="105"/>
      <c r="CS38" s="104"/>
      <c r="CT38" s="9"/>
      <c r="CU38" s="105"/>
      <c r="CV38" s="104"/>
      <c r="CW38" s="9"/>
      <c r="CX38" s="105"/>
      <c r="CY38" s="104"/>
      <c r="CZ38" s="9"/>
      <c r="DA38" s="105"/>
      <c r="DB38" s="104"/>
      <c r="DC38" s="9"/>
      <c r="DD38" s="105"/>
      <c r="DE38" s="104"/>
      <c r="DF38" s="9"/>
      <c r="DG38" s="105"/>
      <c r="DH38" s="104"/>
      <c r="DI38" s="9"/>
      <c r="DJ38" s="105"/>
      <c r="DK38" s="104"/>
      <c r="DL38" s="9"/>
      <c r="DM38" s="105"/>
      <c r="DN38" s="104"/>
      <c r="DO38" s="9"/>
      <c r="DP38" s="105"/>
      <c r="DQ38" s="104"/>
      <c r="DR38" s="9"/>
      <c r="DS38" s="105"/>
      <c r="DT38" s="104"/>
      <c r="DU38" s="9"/>
      <c r="DV38" s="105"/>
      <c r="DW38" s="104"/>
      <c r="DX38" s="9"/>
      <c r="DY38" s="105"/>
      <c r="DZ38" s="104"/>
      <c r="EA38" s="9"/>
      <c r="EB38" s="105"/>
      <c r="EC38" s="104"/>
      <c r="ED38" s="9"/>
      <c r="EE38" s="105"/>
      <c r="EF38" s="104"/>
      <c r="EG38" s="9"/>
      <c r="EH38" s="105"/>
      <c r="EI38" s="104"/>
      <c r="EJ38" s="9"/>
      <c r="EK38" s="105"/>
      <c r="EL38" s="104"/>
      <c r="EM38" s="9"/>
      <c r="EN38" s="105"/>
      <c r="EO38" s="104"/>
      <c r="EP38" s="9"/>
      <c r="EQ38" s="105"/>
      <c r="ER38" s="104"/>
      <c r="ES38" s="9"/>
      <c r="ET38" s="105"/>
      <c r="EU38" s="104"/>
      <c r="EV38" s="9"/>
      <c r="EW38" s="105"/>
      <c r="EX38" s="104"/>
      <c r="EY38" s="76"/>
    </row>
    <row r="39" spans="1:155" ht="15" customHeight="1">
      <c r="A39" s="77"/>
      <c r="B39" s="77"/>
      <c r="C39" s="42"/>
      <c r="D39" s="77"/>
      <c r="F39" s="84"/>
      <c r="G39" s="84"/>
      <c r="I39" s="84"/>
      <c r="J39" s="84"/>
      <c r="L39" s="84"/>
      <c r="M39" s="84"/>
      <c r="O39" s="84"/>
      <c r="P39" s="84"/>
      <c r="R39" s="84"/>
      <c r="S39" s="84"/>
      <c r="U39" s="84"/>
      <c r="V39" s="84"/>
      <c r="X39" s="84"/>
      <c r="Y39" s="84"/>
      <c r="AA39" s="84"/>
      <c r="AB39" s="84"/>
      <c r="AD39" s="84"/>
      <c r="AE39" s="84"/>
      <c r="AG39" s="84"/>
      <c r="AH39" s="84"/>
      <c r="AJ39" s="84"/>
      <c r="AK39" s="84"/>
      <c r="AM39" s="84"/>
      <c r="AN39" s="84"/>
      <c r="AP39" s="84"/>
      <c r="AQ39" s="84"/>
      <c r="AS39" s="84"/>
      <c r="AT39" s="84"/>
      <c r="AV39" s="84"/>
      <c r="AW39" s="84"/>
      <c r="AX39" s="70"/>
      <c r="AY39" s="84"/>
      <c r="AZ39" s="84"/>
      <c r="BA39" s="70"/>
      <c r="BB39" s="84"/>
      <c r="BC39" s="84"/>
      <c r="BD39" s="70"/>
      <c r="BE39" s="84"/>
      <c r="BF39" s="84"/>
      <c r="BG39" s="70"/>
      <c r="BH39" s="84"/>
      <c r="BI39" s="84"/>
      <c r="BJ39" s="70"/>
      <c r="BK39" s="84"/>
      <c r="BL39" s="84"/>
      <c r="BM39" s="70"/>
      <c r="BN39" s="84"/>
      <c r="BO39" s="84"/>
      <c r="BP39" s="70"/>
      <c r="BQ39" s="84"/>
      <c r="BR39" s="84"/>
      <c r="BS39" s="70"/>
      <c r="BT39" s="84"/>
      <c r="BU39" s="84"/>
      <c r="BW39" s="84"/>
      <c r="BX39" s="84"/>
      <c r="BZ39" s="84"/>
      <c r="CA39" s="84"/>
      <c r="CC39" s="84"/>
      <c r="CD39" s="84"/>
      <c r="CF39" s="84"/>
      <c r="CG39" s="84"/>
      <c r="CI39" s="84"/>
      <c r="CJ39" s="84"/>
      <c r="CL39" s="84"/>
      <c r="CM39" s="84"/>
      <c r="CO39" s="84"/>
      <c r="CP39" s="84"/>
      <c r="CR39" s="84"/>
      <c r="CS39" s="84"/>
      <c r="CU39" s="84"/>
      <c r="CV39" s="84"/>
      <c r="CX39" s="84"/>
      <c r="CY39" s="84"/>
      <c r="DA39" s="84"/>
      <c r="DB39" s="84"/>
      <c r="DD39" s="84"/>
      <c r="DE39" s="84"/>
      <c r="DG39" s="84"/>
      <c r="DH39" s="84"/>
      <c r="DJ39" s="84"/>
      <c r="DK39" s="84"/>
      <c r="DM39" s="84"/>
      <c r="DN39" s="84"/>
      <c r="DP39" s="84"/>
      <c r="DQ39" s="84"/>
      <c r="DS39" s="84"/>
      <c r="DT39" s="84"/>
      <c r="DV39" s="84"/>
      <c r="DW39" s="84"/>
      <c r="DY39" s="84"/>
      <c r="DZ39" s="84"/>
      <c r="EB39" s="84"/>
      <c r="EC39" s="84"/>
      <c r="EE39" s="84"/>
      <c r="EF39" s="84"/>
      <c r="EH39" s="84"/>
      <c r="EI39" s="84"/>
      <c r="EK39" s="84"/>
      <c r="EL39" s="84"/>
      <c r="EN39" s="84"/>
      <c r="EO39" s="84"/>
      <c r="EQ39" s="84"/>
      <c r="ER39" s="84"/>
      <c r="ET39" s="84"/>
      <c r="EU39" s="84"/>
      <c r="EW39" s="84"/>
      <c r="EX39" s="84"/>
    </row>
    <row r="40" spans="1:155" ht="20.9" customHeight="1">
      <c r="A40" s="85"/>
      <c r="B40" s="19" t="s">
        <v>613</v>
      </c>
      <c r="C40" s="259" t="s">
        <v>55</v>
      </c>
      <c r="D40" s="260"/>
      <c r="E40" s="76"/>
      <c r="AV40" s="142"/>
      <c r="AW40" s="142"/>
      <c r="AX40" s="70"/>
      <c r="AY40" s="142"/>
      <c r="AZ40" s="142"/>
      <c r="BA40" s="70"/>
      <c r="BB40" s="142"/>
      <c r="BC40" s="142"/>
      <c r="BD40" s="70"/>
      <c r="BE40" s="142"/>
      <c r="BF40" s="142"/>
      <c r="BG40" s="70"/>
      <c r="BH40" s="142"/>
      <c r="BI40" s="142"/>
      <c r="BJ40" s="70"/>
      <c r="BK40" s="142"/>
      <c r="BL40" s="142"/>
      <c r="BM40" s="70"/>
      <c r="BN40" s="142"/>
      <c r="BO40" s="142"/>
      <c r="BP40" s="70"/>
      <c r="BQ40" s="142"/>
      <c r="BR40" s="142"/>
      <c r="BS40" s="70"/>
      <c r="BT40" s="142"/>
      <c r="BU40" s="142"/>
    </row>
    <row r="41" spans="1:155" ht="14.15" customHeight="1">
      <c r="A41" s="22" t="s">
        <v>614</v>
      </c>
      <c r="B41" s="216" t="s">
        <v>615</v>
      </c>
      <c r="C41" s="217" t="s">
        <v>59</v>
      </c>
      <c r="D41" s="218" t="s">
        <v>26</v>
      </c>
      <c r="E41" s="9"/>
      <c r="F41" s="232">
        <v>0</v>
      </c>
      <c r="G41" s="98" t="s">
        <v>49</v>
      </c>
      <c r="H41" s="354"/>
      <c r="I41" s="232">
        <v>0</v>
      </c>
      <c r="J41" s="98" t="s">
        <v>49</v>
      </c>
      <c r="K41" s="354"/>
      <c r="L41" s="232">
        <v>0</v>
      </c>
      <c r="M41" s="98" t="s">
        <v>49</v>
      </c>
      <c r="N41" s="354"/>
      <c r="O41" s="232">
        <v>0</v>
      </c>
      <c r="P41" s="98" t="s">
        <v>49</v>
      </c>
      <c r="Q41" s="354"/>
      <c r="R41" s="232">
        <v>0</v>
      </c>
      <c r="S41" s="98" t="s">
        <v>49</v>
      </c>
      <c r="T41" s="354"/>
      <c r="U41" s="232">
        <v>0</v>
      </c>
      <c r="V41" s="98" t="s">
        <v>49</v>
      </c>
      <c r="W41" s="354"/>
      <c r="X41" s="232">
        <v>0</v>
      </c>
      <c r="Y41" s="98" t="s">
        <v>49</v>
      </c>
      <c r="Z41" s="354"/>
      <c r="AA41" s="232">
        <v>0</v>
      </c>
      <c r="AB41" s="98" t="s">
        <v>49</v>
      </c>
      <c r="AC41" s="354"/>
      <c r="AD41" s="232">
        <v>0</v>
      </c>
      <c r="AE41" s="98" t="s">
        <v>49</v>
      </c>
      <c r="AF41" s="354"/>
      <c r="AG41" s="232">
        <v>0</v>
      </c>
      <c r="AH41" s="98" t="s">
        <v>49</v>
      </c>
      <c r="AI41" s="354"/>
      <c r="AJ41" s="232">
        <v>0</v>
      </c>
      <c r="AK41" s="98" t="s">
        <v>49</v>
      </c>
      <c r="AL41" s="354"/>
      <c r="AM41" s="232">
        <v>0</v>
      </c>
      <c r="AN41" s="98" t="s">
        <v>49</v>
      </c>
      <c r="AO41" s="354"/>
      <c r="AP41" s="232">
        <v>0</v>
      </c>
      <c r="AQ41" s="98" t="s">
        <v>49</v>
      </c>
      <c r="AR41" s="354"/>
      <c r="AS41" s="232">
        <v>1</v>
      </c>
      <c r="AT41" s="98" t="s">
        <v>49</v>
      </c>
      <c r="AU41" s="354"/>
      <c r="AV41" s="232">
        <v>0</v>
      </c>
      <c r="AW41" s="98" t="s">
        <v>49</v>
      </c>
      <c r="AX41" s="354"/>
      <c r="AY41" s="232">
        <v>0</v>
      </c>
      <c r="AZ41" s="98" t="s">
        <v>49</v>
      </c>
      <c r="BA41" s="354"/>
      <c r="BB41" s="232">
        <v>0</v>
      </c>
      <c r="BC41" s="98" t="s">
        <v>49</v>
      </c>
      <c r="BD41" s="354"/>
      <c r="BE41" s="232">
        <v>0</v>
      </c>
      <c r="BF41" s="98" t="s">
        <v>49</v>
      </c>
      <c r="BG41" s="354"/>
      <c r="BH41" s="232">
        <v>0</v>
      </c>
      <c r="BI41" s="98" t="s">
        <v>49</v>
      </c>
      <c r="BJ41" s="354"/>
      <c r="BK41" s="232">
        <v>0</v>
      </c>
      <c r="BL41" s="98" t="s">
        <v>49</v>
      </c>
      <c r="BM41" s="354"/>
      <c r="BN41" s="232">
        <v>0</v>
      </c>
      <c r="BO41" s="98" t="s">
        <v>49</v>
      </c>
      <c r="BP41" s="354"/>
      <c r="BQ41" s="232">
        <v>1</v>
      </c>
      <c r="BR41" s="98" t="s">
        <v>49</v>
      </c>
      <c r="BS41" s="354"/>
      <c r="BT41" s="232">
        <v>0</v>
      </c>
      <c r="BU41" s="98" t="s">
        <v>49</v>
      </c>
      <c r="BV41" s="354"/>
      <c r="BW41" s="113"/>
      <c r="BX41" s="98"/>
      <c r="BY41" s="354"/>
      <c r="BZ41" s="113"/>
      <c r="CA41" s="98"/>
      <c r="CB41" s="354"/>
      <c r="CC41" s="113"/>
      <c r="CD41" s="112"/>
      <c r="CE41" s="9"/>
      <c r="CF41" s="113"/>
      <c r="CG41" s="112"/>
      <c r="CH41" s="9"/>
      <c r="CI41" s="113"/>
      <c r="CJ41" s="112"/>
      <c r="CK41" s="9"/>
      <c r="CL41" s="113"/>
      <c r="CM41" s="112"/>
      <c r="CN41" s="9"/>
      <c r="CO41" s="113"/>
      <c r="CP41" s="112"/>
      <c r="CQ41" s="9"/>
      <c r="CR41" s="113"/>
      <c r="CS41" s="112"/>
      <c r="CT41" s="9"/>
      <c r="CU41" s="113"/>
      <c r="CV41" s="112"/>
      <c r="CW41" s="9"/>
      <c r="CX41" s="113"/>
      <c r="CY41" s="112"/>
      <c r="CZ41" s="9"/>
      <c r="DA41" s="113"/>
      <c r="DB41" s="112"/>
      <c r="DC41" s="9"/>
      <c r="DD41" s="113"/>
      <c r="DE41" s="112"/>
      <c r="DF41" s="9"/>
      <c r="DG41" s="113"/>
      <c r="DH41" s="112"/>
      <c r="DI41" s="9"/>
      <c r="DJ41" s="113"/>
      <c r="DK41" s="112"/>
      <c r="DL41" s="9"/>
      <c r="DM41" s="113"/>
      <c r="DN41" s="112"/>
      <c r="DO41" s="9"/>
      <c r="DP41" s="113"/>
      <c r="DQ41" s="112"/>
      <c r="DR41" s="9"/>
      <c r="DS41" s="113"/>
      <c r="DT41" s="112"/>
      <c r="DU41" s="9"/>
      <c r="DV41" s="113"/>
      <c r="DW41" s="112"/>
      <c r="DX41" s="9"/>
      <c r="DY41" s="113"/>
      <c r="DZ41" s="112"/>
      <c r="EA41" s="9"/>
      <c r="EB41" s="113"/>
      <c r="EC41" s="112"/>
      <c r="ED41" s="9"/>
      <c r="EE41" s="113"/>
      <c r="EF41" s="112"/>
      <c r="EG41" s="9"/>
      <c r="EH41" s="113"/>
      <c r="EI41" s="112"/>
      <c r="EJ41" s="9"/>
      <c r="EK41" s="113"/>
      <c r="EL41" s="112"/>
      <c r="EM41" s="9"/>
      <c r="EN41" s="113"/>
      <c r="EO41" s="112"/>
      <c r="EP41" s="9"/>
      <c r="EQ41" s="113"/>
      <c r="ER41" s="112"/>
      <c r="ES41" s="9"/>
      <c r="ET41" s="113"/>
      <c r="EU41" s="112"/>
      <c r="EV41" s="9"/>
      <c r="EW41" s="113"/>
      <c r="EX41" s="112"/>
      <c r="EY41" s="76"/>
    </row>
    <row r="42" spans="1:155" ht="15" customHeight="1">
      <c r="A42" s="29" t="s">
        <v>616</v>
      </c>
      <c r="B42" s="221" t="s">
        <v>617</v>
      </c>
      <c r="C42" s="50" t="s">
        <v>542</v>
      </c>
      <c r="D42" s="223" t="s">
        <v>26</v>
      </c>
      <c r="E42" s="9"/>
      <c r="F42" s="271">
        <v>0</v>
      </c>
      <c r="G42" s="37" t="s">
        <v>169</v>
      </c>
      <c r="H42" s="354"/>
      <c r="I42" s="271">
        <v>0</v>
      </c>
      <c r="J42" s="37" t="s">
        <v>169</v>
      </c>
      <c r="K42" s="354"/>
      <c r="L42" s="271">
        <v>0</v>
      </c>
      <c r="M42" s="37" t="s">
        <v>169</v>
      </c>
      <c r="N42" s="354"/>
      <c r="O42" s="271">
        <v>0</v>
      </c>
      <c r="P42" s="106" t="s">
        <v>169</v>
      </c>
      <c r="Q42" s="354"/>
      <c r="R42" s="271">
        <v>0</v>
      </c>
      <c r="S42" s="37" t="s">
        <v>169</v>
      </c>
      <c r="T42" s="354"/>
      <c r="U42" s="271">
        <v>0</v>
      </c>
      <c r="V42" s="106" t="s">
        <v>169</v>
      </c>
      <c r="W42" s="354"/>
      <c r="X42" s="271">
        <v>0</v>
      </c>
      <c r="Y42" s="37" t="s">
        <v>169</v>
      </c>
      <c r="Z42" s="354"/>
      <c r="AA42" s="271">
        <v>0</v>
      </c>
      <c r="AB42" s="106" t="s">
        <v>169</v>
      </c>
      <c r="AC42" s="354"/>
      <c r="AD42" s="271">
        <v>0</v>
      </c>
      <c r="AE42" s="106" t="s">
        <v>169</v>
      </c>
      <c r="AF42" s="354"/>
      <c r="AG42" s="271">
        <v>0</v>
      </c>
      <c r="AH42" s="106" t="s">
        <v>169</v>
      </c>
      <c r="AI42" s="354"/>
      <c r="AJ42" s="271">
        <v>0</v>
      </c>
      <c r="AK42" s="106" t="s">
        <v>169</v>
      </c>
      <c r="AL42" s="354"/>
      <c r="AM42" s="271">
        <v>0</v>
      </c>
      <c r="AN42" s="106" t="s">
        <v>169</v>
      </c>
      <c r="AO42" s="354"/>
      <c r="AP42" s="271">
        <v>0</v>
      </c>
      <c r="AQ42" s="106" t="s">
        <v>169</v>
      </c>
      <c r="AR42" s="354"/>
      <c r="AS42" s="271">
        <v>176.589</v>
      </c>
      <c r="AT42" s="106" t="s">
        <v>265</v>
      </c>
      <c r="AU42" s="354"/>
      <c r="AV42" s="271">
        <v>0</v>
      </c>
      <c r="AW42" s="106" t="s">
        <v>169</v>
      </c>
      <c r="AX42" s="354"/>
      <c r="AY42" s="271">
        <v>0</v>
      </c>
      <c r="AZ42" s="106" t="s">
        <v>169</v>
      </c>
      <c r="BA42" s="354"/>
      <c r="BB42" s="271">
        <v>0</v>
      </c>
      <c r="BC42" s="106" t="s">
        <v>169</v>
      </c>
      <c r="BD42" s="354"/>
      <c r="BE42" s="271">
        <v>0</v>
      </c>
      <c r="BF42" s="106" t="s">
        <v>169</v>
      </c>
      <c r="BG42" s="354"/>
      <c r="BH42" s="271">
        <v>0</v>
      </c>
      <c r="BI42" s="106" t="s">
        <v>169</v>
      </c>
      <c r="BJ42" s="354"/>
      <c r="BK42" s="271">
        <v>0</v>
      </c>
      <c r="BL42" s="106" t="s">
        <v>169</v>
      </c>
      <c r="BM42" s="354"/>
      <c r="BN42" s="271">
        <v>0</v>
      </c>
      <c r="BO42" s="106" t="s">
        <v>169</v>
      </c>
      <c r="BP42" s="354"/>
      <c r="BQ42" s="271">
        <v>261.89400000000001</v>
      </c>
      <c r="BR42" s="106" t="s">
        <v>265</v>
      </c>
      <c r="BS42" s="354"/>
      <c r="BT42" s="271">
        <v>0</v>
      </c>
      <c r="BU42" s="106" t="s">
        <v>169</v>
      </c>
      <c r="BV42" s="354"/>
      <c r="BW42" s="97"/>
      <c r="BX42" s="106"/>
      <c r="BY42" s="354"/>
      <c r="BZ42" s="97"/>
      <c r="CA42" s="106"/>
      <c r="CB42" s="354"/>
      <c r="CC42" s="97"/>
      <c r="CD42" s="96"/>
      <c r="CE42" s="9"/>
      <c r="CF42" s="97"/>
      <c r="CG42" s="96"/>
      <c r="CH42" s="9"/>
      <c r="CI42" s="97"/>
      <c r="CJ42" s="96"/>
      <c r="CK42" s="9"/>
      <c r="CL42" s="97"/>
      <c r="CM42" s="96"/>
      <c r="CN42" s="9"/>
      <c r="CO42" s="97"/>
      <c r="CP42" s="96"/>
      <c r="CQ42" s="9"/>
      <c r="CR42" s="97"/>
      <c r="CS42" s="96"/>
      <c r="CT42" s="9"/>
      <c r="CU42" s="97"/>
      <c r="CV42" s="96"/>
      <c r="CW42" s="9"/>
      <c r="CX42" s="97"/>
      <c r="CY42" s="96"/>
      <c r="CZ42" s="9"/>
      <c r="DA42" s="97"/>
      <c r="DB42" s="96"/>
      <c r="DC42" s="9"/>
      <c r="DD42" s="97"/>
      <c r="DE42" s="96"/>
      <c r="DF42" s="9"/>
      <c r="DG42" s="97"/>
      <c r="DH42" s="96"/>
      <c r="DI42" s="9"/>
      <c r="DJ42" s="97"/>
      <c r="DK42" s="96"/>
      <c r="DL42" s="9"/>
      <c r="DM42" s="97"/>
      <c r="DN42" s="96"/>
      <c r="DO42" s="9"/>
      <c r="DP42" s="97"/>
      <c r="DQ42" s="96"/>
      <c r="DR42" s="9"/>
      <c r="DS42" s="97"/>
      <c r="DT42" s="96"/>
      <c r="DU42" s="9"/>
      <c r="DV42" s="97"/>
      <c r="DW42" s="96"/>
      <c r="DX42" s="9"/>
      <c r="DY42" s="97"/>
      <c r="DZ42" s="96"/>
      <c r="EA42" s="9"/>
      <c r="EB42" s="97"/>
      <c r="EC42" s="96"/>
      <c r="ED42" s="9"/>
      <c r="EE42" s="97"/>
      <c r="EF42" s="96"/>
      <c r="EG42" s="9"/>
      <c r="EH42" s="97"/>
      <c r="EI42" s="96"/>
      <c r="EJ42" s="9"/>
      <c r="EK42" s="97"/>
      <c r="EL42" s="96"/>
      <c r="EM42" s="9"/>
      <c r="EN42" s="97"/>
      <c r="EO42" s="96"/>
      <c r="EP42" s="9"/>
      <c r="EQ42" s="97"/>
      <c r="ER42" s="96"/>
      <c r="ES42" s="9"/>
      <c r="ET42" s="97"/>
      <c r="EU42" s="96"/>
      <c r="EV42" s="9"/>
      <c r="EW42" s="97"/>
      <c r="EX42" s="96"/>
      <c r="EY42" s="76"/>
    </row>
    <row r="43" spans="1:155" ht="14.15" customHeight="1">
      <c r="A43" s="29" t="s">
        <v>618</v>
      </c>
      <c r="B43" s="221" t="s">
        <v>619</v>
      </c>
      <c r="C43" s="222" t="s">
        <v>59</v>
      </c>
      <c r="D43" s="223" t="s">
        <v>26</v>
      </c>
      <c r="E43" s="9"/>
      <c r="F43" s="185">
        <v>1</v>
      </c>
      <c r="G43" s="37" t="s">
        <v>49</v>
      </c>
      <c r="H43" s="354"/>
      <c r="I43" s="185">
        <v>0</v>
      </c>
      <c r="J43" s="37" t="s">
        <v>49</v>
      </c>
      <c r="K43" s="354"/>
      <c r="L43" s="185">
        <v>0</v>
      </c>
      <c r="M43" s="37" t="s">
        <v>49</v>
      </c>
      <c r="N43" s="354"/>
      <c r="O43" s="185">
        <v>0</v>
      </c>
      <c r="P43" s="98" t="s">
        <v>49</v>
      </c>
      <c r="Q43" s="354"/>
      <c r="R43" s="185">
        <v>0</v>
      </c>
      <c r="S43" s="37" t="s">
        <v>49</v>
      </c>
      <c r="T43" s="354"/>
      <c r="U43" s="185">
        <v>1</v>
      </c>
      <c r="V43" s="98" t="s">
        <v>49</v>
      </c>
      <c r="W43" s="354"/>
      <c r="X43" s="185">
        <v>0</v>
      </c>
      <c r="Y43" s="37" t="s">
        <v>49</v>
      </c>
      <c r="Z43" s="354"/>
      <c r="AA43" s="185">
        <v>0</v>
      </c>
      <c r="AB43" s="98" t="s">
        <v>49</v>
      </c>
      <c r="AC43" s="354"/>
      <c r="AD43" s="185">
        <v>1</v>
      </c>
      <c r="AE43" s="98" t="s">
        <v>49</v>
      </c>
      <c r="AF43" s="354"/>
      <c r="AG43" s="185">
        <v>0</v>
      </c>
      <c r="AH43" s="98" t="s">
        <v>49</v>
      </c>
      <c r="AI43" s="354"/>
      <c r="AJ43" s="185">
        <v>0</v>
      </c>
      <c r="AK43" s="98" t="s">
        <v>49</v>
      </c>
      <c r="AL43" s="354"/>
      <c r="AM43" s="185">
        <v>0</v>
      </c>
      <c r="AN43" s="98" t="s">
        <v>49</v>
      </c>
      <c r="AO43" s="354"/>
      <c r="AP43" s="185">
        <v>1</v>
      </c>
      <c r="AQ43" s="98" t="s">
        <v>49</v>
      </c>
      <c r="AR43" s="354"/>
      <c r="AS43" s="185">
        <v>0</v>
      </c>
      <c r="AT43" s="98" t="s">
        <v>49</v>
      </c>
      <c r="AU43" s="354"/>
      <c r="AV43" s="185">
        <v>0</v>
      </c>
      <c r="AW43" s="98" t="s">
        <v>49</v>
      </c>
      <c r="AX43" s="354"/>
      <c r="AY43" s="185">
        <v>1</v>
      </c>
      <c r="AZ43" s="98" t="s">
        <v>49</v>
      </c>
      <c r="BA43" s="354"/>
      <c r="BB43" s="185">
        <v>1</v>
      </c>
      <c r="BC43" s="98" t="s">
        <v>49</v>
      </c>
      <c r="BD43" s="354"/>
      <c r="BE43" s="185">
        <v>1</v>
      </c>
      <c r="BF43" s="98" t="s">
        <v>49</v>
      </c>
      <c r="BG43" s="354"/>
      <c r="BH43" s="185">
        <v>1</v>
      </c>
      <c r="BI43" s="98" t="s">
        <v>49</v>
      </c>
      <c r="BJ43" s="354"/>
      <c r="BK43" s="185">
        <v>0</v>
      </c>
      <c r="BL43" s="98" t="s">
        <v>49</v>
      </c>
      <c r="BM43" s="354"/>
      <c r="BN43" s="185">
        <v>0</v>
      </c>
      <c r="BO43" s="98" t="s">
        <v>49</v>
      </c>
      <c r="BP43" s="354"/>
      <c r="BQ43" s="185">
        <v>0</v>
      </c>
      <c r="BR43" s="98" t="s">
        <v>49</v>
      </c>
      <c r="BS43" s="354"/>
      <c r="BT43" s="185">
        <v>1</v>
      </c>
      <c r="BU43" s="98" t="s">
        <v>49</v>
      </c>
      <c r="BV43" s="354"/>
      <c r="BW43" s="97"/>
      <c r="BX43" s="98"/>
      <c r="BY43" s="354"/>
      <c r="BZ43" s="97"/>
      <c r="CA43" s="98"/>
      <c r="CB43" s="354"/>
      <c r="CC43" s="97"/>
      <c r="CD43" s="96"/>
      <c r="CE43" s="9"/>
      <c r="CF43" s="97"/>
      <c r="CG43" s="96"/>
      <c r="CH43" s="9"/>
      <c r="CI43" s="97"/>
      <c r="CJ43" s="96"/>
      <c r="CK43" s="9"/>
      <c r="CL43" s="97"/>
      <c r="CM43" s="96"/>
      <c r="CN43" s="9"/>
      <c r="CO43" s="97"/>
      <c r="CP43" s="96"/>
      <c r="CQ43" s="9"/>
      <c r="CR43" s="97"/>
      <c r="CS43" s="96"/>
      <c r="CT43" s="9"/>
      <c r="CU43" s="97"/>
      <c r="CV43" s="96"/>
      <c r="CW43" s="9"/>
      <c r="CX43" s="97"/>
      <c r="CY43" s="96"/>
      <c r="CZ43" s="9"/>
      <c r="DA43" s="97"/>
      <c r="DB43" s="96"/>
      <c r="DC43" s="9"/>
      <c r="DD43" s="97"/>
      <c r="DE43" s="96"/>
      <c r="DF43" s="9"/>
      <c r="DG43" s="97"/>
      <c r="DH43" s="96"/>
      <c r="DI43" s="9"/>
      <c r="DJ43" s="97"/>
      <c r="DK43" s="96"/>
      <c r="DL43" s="9"/>
      <c r="DM43" s="97"/>
      <c r="DN43" s="96"/>
      <c r="DO43" s="9"/>
      <c r="DP43" s="97"/>
      <c r="DQ43" s="96"/>
      <c r="DR43" s="9"/>
      <c r="DS43" s="97"/>
      <c r="DT43" s="96"/>
      <c r="DU43" s="9"/>
      <c r="DV43" s="97"/>
      <c r="DW43" s="96"/>
      <c r="DX43" s="9"/>
      <c r="DY43" s="97"/>
      <c r="DZ43" s="96"/>
      <c r="EA43" s="9"/>
      <c r="EB43" s="97"/>
      <c r="EC43" s="96"/>
      <c r="ED43" s="9"/>
      <c r="EE43" s="97"/>
      <c r="EF43" s="96"/>
      <c r="EG43" s="9"/>
      <c r="EH43" s="97"/>
      <c r="EI43" s="96"/>
      <c r="EJ43" s="9"/>
      <c r="EK43" s="97"/>
      <c r="EL43" s="96"/>
      <c r="EM43" s="9"/>
      <c r="EN43" s="97"/>
      <c r="EO43" s="96"/>
      <c r="EP43" s="9"/>
      <c r="EQ43" s="97"/>
      <c r="ER43" s="96"/>
      <c r="ES43" s="9"/>
      <c r="ET43" s="97"/>
      <c r="EU43" s="96"/>
      <c r="EV43" s="9"/>
      <c r="EW43" s="97"/>
      <c r="EX43" s="96"/>
      <c r="EY43" s="76"/>
    </row>
    <row r="44" spans="1:155" ht="15" customHeight="1">
      <c r="A44" s="38" t="s">
        <v>620</v>
      </c>
      <c r="B44" s="225" t="s">
        <v>621</v>
      </c>
      <c r="C44" s="51" t="s">
        <v>542</v>
      </c>
      <c r="D44" s="227" t="s">
        <v>26</v>
      </c>
      <c r="E44" s="9"/>
      <c r="F44" s="284">
        <v>784.27499999999998</v>
      </c>
      <c r="G44" s="37" t="s">
        <v>265</v>
      </c>
      <c r="H44" s="354"/>
      <c r="I44" s="284">
        <v>0</v>
      </c>
      <c r="J44" s="37" t="s">
        <v>169</v>
      </c>
      <c r="K44" s="354"/>
      <c r="L44" s="284">
        <v>0</v>
      </c>
      <c r="M44" s="37" t="s">
        <v>169</v>
      </c>
      <c r="N44" s="354"/>
      <c r="O44" s="284">
        <v>0</v>
      </c>
      <c r="P44" s="37" t="s">
        <v>169</v>
      </c>
      <c r="Q44" s="354"/>
      <c r="R44" s="284">
        <v>0</v>
      </c>
      <c r="S44" s="37" t="s">
        <v>169</v>
      </c>
      <c r="T44" s="354"/>
      <c r="U44" s="284">
        <v>1777.376</v>
      </c>
      <c r="V44" s="37" t="s">
        <v>265</v>
      </c>
      <c r="W44" s="354"/>
      <c r="X44" s="284">
        <v>0</v>
      </c>
      <c r="Y44" s="37" t="s">
        <v>169</v>
      </c>
      <c r="Z44" s="354"/>
      <c r="AA44" s="284">
        <v>0</v>
      </c>
      <c r="AB44" s="37" t="s">
        <v>169</v>
      </c>
      <c r="AC44" s="354"/>
      <c r="AD44" s="284">
        <v>1945.76</v>
      </c>
      <c r="AE44" s="37" t="s">
        <v>265</v>
      </c>
      <c r="AF44" s="354"/>
      <c r="AG44" s="284">
        <v>0</v>
      </c>
      <c r="AH44" s="37" t="s">
        <v>169</v>
      </c>
      <c r="AI44" s="354"/>
      <c r="AJ44" s="284">
        <v>0</v>
      </c>
      <c r="AK44" s="37" t="s">
        <v>169</v>
      </c>
      <c r="AL44" s="354"/>
      <c r="AM44" s="284">
        <v>0</v>
      </c>
      <c r="AN44" s="37" t="s">
        <v>169</v>
      </c>
      <c r="AO44" s="354"/>
      <c r="AP44" s="284">
        <v>1346.5550000000001</v>
      </c>
      <c r="AQ44" s="37" t="s">
        <v>265</v>
      </c>
      <c r="AR44" s="354"/>
      <c r="AS44" s="284">
        <v>0</v>
      </c>
      <c r="AT44" s="37" t="s">
        <v>169</v>
      </c>
      <c r="AU44" s="354"/>
      <c r="AV44" s="284">
        <v>0</v>
      </c>
      <c r="AW44" s="37" t="s">
        <v>169</v>
      </c>
      <c r="AX44" s="354"/>
      <c r="AY44" s="284">
        <v>2949.5619999999999</v>
      </c>
      <c r="AZ44" s="37" t="s">
        <v>265</v>
      </c>
      <c r="BA44" s="354"/>
      <c r="BB44" s="284">
        <v>0</v>
      </c>
      <c r="BC44" s="37" t="s">
        <v>265</v>
      </c>
      <c r="BD44" s="354"/>
      <c r="BE44" s="284">
        <v>1886.079</v>
      </c>
      <c r="BF44" s="37" t="s">
        <v>265</v>
      </c>
      <c r="BG44" s="354"/>
      <c r="BH44" s="284">
        <v>381.428</v>
      </c>
      <c r="BI44" s="37" t="s">
        <v>265</v>
      </c>
      <c r="BJ44" s="354"/>
      <c r="BK44" s="284">
        <v>0</v>
      </c>
      <c r="BL44" s="37" t="s">
        <v>169</v>
      </c>
      <c r="BM44" s="354"/>
      <c r="BN44" s="284">
        <v>0</v>
      </c>
      <c r="BO44" s="37" t="s">
        <v>169</v>
      </c>
      <c r="BP44" s="354"/>
      <c r="BQ44" s="284">
        <v>0</v>
      </c>
      <c r="BR44" s="37" t="s">
        <v>169</v>
      </c>
      <c r="BS44" s="354"/>
      <c r="BT44" s="284">
        <v>1506.809</v>
      </c>
      <c r="BU44" s="37" t="s">
        <v>265</v>
      </c>
      <c r="BV44" s="354"/>
      <c r="BW44" s="105"/>
      <c r="BX44" s="37"/>
      <c r="BY44" s="354"/>
      <c r="BZ44" s="105"/>
      <c r="CA44" s="37"/>
      <c r="CB44" s="354"/>
      <c r="CC44" s="105"/>
      <c r="CD44" s="104"/>
      <c r="CE44" s="9"/>
      <c r="CF44" s="105"/>
      <c r="CG44" s="104"/>
      <c r="CH44" s="9"/>
      <c r="CI44" s="105"/>
      <c r="CJ44" s="104"/>
      <c r="CK44" s="9"/>
      <c r="CL44" s="105"/>
      <c r="CM44" s="104"/>
      <c r="CN44" s="9"/>
      <c r="CO44" s="105"/>
      <c r="CP44" s="104"/>
      <c r="CQ44" s="9"/>
      <c r="CR44" s="105"/>
      <c r="CS44" s="104"/>
      <c r="CT44" s="9"/>
      <c r="CU44" s="105"/>
      <c r="CV44" s="104"/>
      <c r="CW44" s="9"/>
      <c r="CX44" s="105"/>
      <c r="CY44" s="104"/>
      <c r="CZ44" s="9"/>
      <c r="DA44" s="105"/>
      <c r="DB44" s="104"/>
      <c r="DC44" s="9"/>
      <c r="DD44" s="105"/>
      <c r="DE44" s="104"/>
      <c r="DF44" s="9"/>
      <c r="DG44" s="105"/>
      <c r="DH44" s="104"/>
      <c r="DI44" s="9"/>
      <c r="DJ44" s="105"/>
      <c r="DK44" s="104"/>
      <c r="DL44" s="9"/>
      <c r="DM44" s="105"/>
      <c r="DN44" s="104"/>
      <c r="DO44" s="9"/>
      <c r="DP44" s="105"/>
      <c r="DQ44" s="104"/>
      <c r="DR44" s="9"/>
      <c r="DS44" s="105"/>
      <c r="DT44" s="104"/>
      <c r="DU44" s="9"/>
      <c r="DV44" s="105"/>
      <c r="DW44" s="104"/>
      <c r="DX44" s="9"/>
      <c r="DY44" s="105"/>
      <c r="DZ44" s="104"/>
      <c r="EA44" s="9"/>
      <c r="EB44" s="105"/>
      <c r="EC44" s="104"/>
      <c r="ED44" s="9"/>
      <c r="EE44" s="105"/>
      <c r="EF44" s="104"/>
      <c r="EG44" s="9"/>
      <c r="EH44" s="105"/>
      <c r="EI44" s="104"/>
      <c r="EJ44" s="9"/>
      <c r="EK44" s="105"/>
      <c r="EL44" s="104"/>
      <c r="EM44" s="9"/>
      <c r="EN44" s="105"/>
      <c r="EO44" s="104"/>
      <c r="EP44" s="9"/>
      <c r="EQ44" s="105"/>
      <c r="ER44" s="104"/>
      <c r="ES44" s="9"/>
      <c r="ET44" s="105"/>
      <c r="EU44" s="104"/>
      <c r="EV44" s="9"/>
      <c r="EW44" s="105"/>
      <c r="EX44" s="104"/>
      <c r="EY44" s="76"/>
    </row>
    <row r="45" spans="1:155" ht="15" customHeight="1">
      <c r="A45" s="77"/>
      <c r="B45" s="77"/>
      <c r="C45" s="42"/>
      <c r="D45" s="77"/>
      <c r="F45" s="84"/>
      <c r="G45" s="44"/>
      <c r="I45" s="84"/>
      <c r="J45" s="44"/>
      <c r="L45" s="84"/>
      <c r="M45" s="44"/>
      <c r="O45" s="84"/>
      <c r="P45" s="44"/>
      <c r="R45" s="84"/>
      <c r="S45" s="44"/>
      <c r="U45" s="84"/>
      <c r="V45" s="44"/>
      <c r="X45" s="84"/>
      <c r="Y45" s="44"/>
      <c r="AA45" s="84"/>
      <c r="AB45" s="44"/>
      <c r="AD45" s="84"/>
      <c r="AE45" s="44"/>
      <c r="AG45" s="84"/>
      <c r="AH45" s="44"/>
      <c r="AJ45" s="84"/>
      <c r="AK45" s="44"/>
      <c r="AM45" s="84"/>
      <c r="AN45" s="44"/>
      <c r="AP45" s="84"/>
      <c r="AQ45" s="44"/>
      <c r="AS45" s="84"/>
      <c r="AT45" s="44"/>
      <c r="AV45" s="84"/>
      <c r="AW45" s="44"/>
      <c r="AX45" s="70"/>
      <c r="AY45" s="84"/>
      <c r="AZ45" s="44"/>
      <c r="BA45" s="70"/>
      <c r="BB45" s="84"/>
      <c r="BC45" s="44"/>
      <c r="BD45" s="70"/>
      <c r="BE45" s="84"/>
      <c r="BF45" s="44"/>
      <c r="BG45" s="70"/>
      <c r="BH45" s="84"/>
      <c r="BI45" s="44"/>
      <c r="BJ45" s="70"/>
      <c r="BK45" s="84"/>
      <c r="BL45" s="44"/>
      <c r="BM45" s="70"/>
      <c r="BN45" s="84"/>
      <c r="BO45" s="44"/>
      <c r="BP45" s="70"/>
      <c r="BQ45" s="84"/>
      <c r="BR45" s="44"/>
      <c r="BS45" s="70"/>
      <c r="BT45" s="84"/>
      <c r="BU45" s="44"/>
      <c r="BW45" s="84"/>
      <c r="BX45" s="44"/>
      <c r="BZ45" s="84"/>
      <c r="CA45" s="44"/>
      <c r="CC45" s="84"/>
      <c r="CD45" s="84"/>
      <c r="CF45" s="84"/>
      <c r="CG45" s="84"/>
      <c r="CI45" s="84"/>
      <c r="CJ45" s="84"/>
      <c r="CL45" s="84"/>
      <c r="CM45" s="84"/>
      <c r="CO45" s="84"/>
      <c r="CP45" s="84"/>
      <c r="CR45" s="84"/>
      <c r="CS45" s="84"/>
      <c r="CU45" s="84"/>
      <c r="CV45" s="84"/>
      <c r="CX45" s="84"/>
      <c r="CY45" s="84"/>
      <c r="DA45" s="84"/>
      <c r="DB45" s="84"/>
      <c r="DD45" s="84"/>
      <c r="DE45" s="84"/>
      <c r="DG45" s="84"/>
      <c r="DH45" s="84"/>
      <c r="DJ45" s="84"/>
      <c r="DK45" s="84"/>
      <c r="DM45" s="84"/>
      <c r="DN45" s="84"/>
      <c r="DP45" s="84"/>
      <c r="DQ45" s="84"/>
      <c r="DS45" s="84"/>
      <c r="DT45" s="84"/>
      <c r="DV45" s="84"/>
      <c r="DW45" s="84"/>
      <c r="DY45" s="84"/>
      <c r="DZ45" s="84"/>
      <c r="EB45" s="84"/>
      <c r="EC45" s="84"/>
      <c r="EE45" s="84"/>
      <c r="EF45" s="84"/>
      <c r="EH45" s="84"/>
      <c r="EI45" s="84"/>
      <c r="EK45" s="84"/>
      <c r="EL45" s="84"/>
      <c r="EN45" s="84"/>
      <c r="EO45" s="84"/>
      <c r="EQ45" s="84"/>
      <c r="ER45" s="84"/>
      <c r="ET45" s="84"/>
      <c r="EU45" s="84"/>
      <c r="EW45" s="84"/>
      <c r="EX45" s="84"/>
    </row>
    <row r="46" spans="1:155" ht="20.9" customHeight="1">
      <c r="A46" s="85"/>
      <c r="B46" s="19" t="s">
        <v>622</v>
      </c>
      <c r="C46" s="259" t="s">
        <v>55</v>
      </c>
      <c r="D46" s="260"/>
      <c r="E46" s="76"/>
      <c r="AV46" s="142"/>
      <c r="AW46" s="142"/>
      <c r="AX46" s="70"/>
      <c r="AY46" s="142"/>
      <c r="AZ46" s="142"/>
      <c r="BA46" s="70"/>
      <c r="BB46" s="142"/>
      <c r="BC46" s="142"/>
      <c r="BD46" s="70"/>
      <c r="BE46" s="142"/>
      <c r="BF46" s="142"/>
      <c r="BG46" s="70"/>
      <c r="BH46" s="142"/>
      <c r="BI46" s="142"/>
      <c r="BJ46" s="70"/>
      <c r="BK46" s="142"/>
      <c r="BL46" s="142"/>
      <c r="BM46" s="70"/>
      <c r="BN46" s="142"/>
      <c r="BO46" s="142"/>
      <c r="BP46" s="70"/>
      <c r="BQ46" s="142"/>
      <c r="BR46" s="142"/>
      <c r="BS46" s="70"/>
      <c r="BT46" s="142"/>
      <c r="BU46" s="142"/>
      <c r="CA46" s="142"/>
    </row>
    <row r="47" spans="1:155" ht="14.15" customHeight="1">
      <c r="A47" s="22" t="s">
        <v>623</v>
      </c>
      <c r="B47" s="23" t="s">
        <v>561</v>
      </c>
      <c r="C47" s="48" t="s">
        <v>542</v>
      </c>
      <c r="D47" s="24" t="s">
        <v>26</v>
      </c>
      <c r="E47" s="9"/>
      <c r="F47" s="276">
        <v>361.36599999999999</v>
      </c>
      <c r="G47" s="98" t="s">
        <v>162</v>
      </c>
      <c r="H47" s="354"/>
      <c r="I47" s="276">
        <v>153.53</v>
      </c>
      <c r="J47" s="98" t="s">
        <v>162</v>
      </c>
      <c r="K47" s="354"/>
      <c r="L47" s="276">
        <v>215.59200000000001</v>
      </c>
      <c r="M47" s="98" t="s">
        <v>162</v>
      </c>
      <c r="N47" s="354"/>
      <c r="O47" s="276">
        <v>161.673</v>
      </c>
      <c r="P47" s="98" t="s">
        <v>162</v>
      </c>
      <c r="Q47" s="354"/>
      <c r="R47" s="276">
        <v>250.62799999999999</v>
      </c>
      <c r="S47" s="98" t="s">
        <v>162</v>
      </c>
      <c r="T47" s="354"/>
      <c r="U47" s="276">
        <v>70.957999999999998</v>
      </c>
      <c r="V47" s="98" t="s">
        <v>162</v>
      </c>
      <c r="W47" s="354"/>
      <c r="X47" s="276">
        <v>1176.9829999999999</v>
      </c>
      <c r="Y47" s="98" t="s">
        <v>162</v>
      </c>
      <c r="Z47" s="354"/>
      <c r="AA47" s="276">
        <v>1416.4870000000001</v>
      </c>
      <c r="AB47" s="98" t="s">
        <v>162</v>
      </c>
      <c r="AC47" s="354"/>
      <c r="AD47" s="276">
        <v>3.395</v>
      </c>
      <c r="AE47" s="98" t="s">
        <v>162</v>
      </c>
      <c r="AF47" s="354"/>
      <c r="AG47" s="276">
        <v>231.54900000000001</v>
      </c>
      <c r="AH47" s="98" t="s">
        <v>162</v>
      </c>
      <c r="AI47" s="354"/>
      <c r="AJ47" s="276">
        <v>533.16300000000001</v>
      </c>
      <c r="AK47" s="98" t="s">
        <v>162</v>
      </c>
      <c r="AL47" s="354"/>
      <c r="AM47" s="276">
        <v>499.375</v>
      </c>
      <c r="AN47" s="98" t="s">
        <v>162</v>
      </c>
      <c r="AO47" s="354"/>
      <c r="AP47" s="276">
        <v>350.76299999999998</v>
      </c>
      <c r="AQ47" s="98" t="s">
        <v>162</v>
      </c>
      <c r="AR47" s="354"/>
      <c r="AS47" s="276">
        <v>582.13699999999994</v>
      </c>
      <c r="AT47" s="98" t="s">
        <v>162</v>
      </c>
      <c r="AU47" s="354"/>
      <c r="AV47" s="276">
        <v>780.46500000000003</v>
      </c>
      <c r="AW47" s="98" t="s">
        <v>162</v>
      </c>
      <c r="AX47" s="354"/>
      <c r="AY47" s="276">
        <v>0.26</v>
      </c>
      <c r="AZ47" s="98" t="s">
        <v>162</v>
      </c>
      <c r="BA47" s="354"/>
      <c r="BB47" s="276">
        <v>281.70100000000002</v>
      </c>
      <c r="BC47" s="98" t="s">
        <v>162</v>
      </c>
      <c r="BD47" s="354"/>
      <c r="BE47" s="276">
        <v>711.35500000000002</v>
      </c>
      <c r="BF47" s="98" t="s">
        <v>162</v>
      </c>
      <c r="BG47" s="354"/>
      <c r="BH47" s="276">
        <v>396.036</v>
      </c>
      <c r="BI47" s="98" t="s">
        <v>162</v>
      </c>
      <c r="BJ47" s="354"/>
      <c r="BK47" s="276">
        <v>885.30600000000004</v>
      </c>
      <c r="BL47" s="98" t="s">
        <v>162</v>
      </c>
      <c r="BM47" s="354"/>
      <c r="BN47" s="276">
        <v>2489.35</v>
      </c>
      <c r="BO47" s="98" t="s">
        <v>162</v>
      </c>
      <c r="BP47" s="354"/>
      <c r="BQ47" s="276">
        <v>494.27699999999999</v>
      </c>
      <c r="BR47" s="98" t="s">
        <v>162</v>
      </c>
      <c r="BS47" s="354"/>
      <c r="BT47" s="276">
        <v>202.62799999999999</v>
      </c>
      <c r="BU47" s="98" t="s">
        <v>162</v>
      </c>
      <c r="BV47" s="354"/>
      <c r="BW47" s="113"/>
      <c r="BX47" s="292"/>
      <c r="BY47" s="354"/>
      <c r="BZ47" s="113"/>
      <c r="CA47" s="98"/>
      <c r="CB47" s="354"/>
      <c r="CC47" s="113"/>
      <c r="CD47" s="112"/>
      <c r="CE47" s="9"/>
      <c r="CF47" s="113"/>
      <c r="CG47" s="112"/>
      <c r="CH47" s="9"/>
      <c r="CI47" s="113"/>
      <c r="CJ47" s="112"/>
      <c r="CK47" s="9"/>
      <c r="CL47" s="113"/>
      <c r="CM47" s="112"/>
      <c r="CN47" s="9"/>
      <c r="CO47" s="113"/>
      <c r="CP47" s="112"/>
      <c r="CQ47" s="9"/>
      <c r="CR47" s="113"/>
      <c r="CS47" s="112"/>
      <c r="CT47" s="9"/>
      <c r="CU47" s="113"/>
      <c r="CV47" s="112"/>
      <c r="CW47" s="9"/>
      <c r="CX47" s="113"/>
      <c r="CY47" s="112"/>
      <c r="CZ47" s="9"/>
      <c r="DA47" s="113"/>
      <c r="DB47" s="112"/>
      <c r="DC47" s="9"/>
      <c r="DD47" s="113"/>
      <c r="DE47" s="112"/>
      <c r="DF47" s="9"/>
      <c r="DG47" s="113"/>
      <c r="DH47" s="112"/>
      <c r="DI47" s="9"/>
      <c r="DJ47" s="113"/>
      <c r="DK47" s="112"/>
      <c r="DL47" s="9"/>
      <c r="DM47" s="113"/>
      <c r="DN47" s="112"/>
      <c r="DO47" s="9"/>
      <c r="DP47" s="113"/>
      <c r="DQ47" s="112"/>
      <c r="DR47" s="9"/>
      <c r="DS47" s="113"/>
      <c r="DT47" s="112"/>
      <c r="DU47" s="9"/>
      <c r="DV47" s="113"/>
      <c r="DW47" s="112"/>
      <c r="DX47" s="9"/>
      <c r="DY47" s="113"/>
      <c r="DZ47" s="112"/>
      <c r="EA47" s="9"/>
      <c r="EB47" s="113"/>
      <c r="EC47" s="112"/>
      <c r="ED47" s="9"/>
      <c r="EE47" s="113"/>
      <c r="EF47" s="112"/>
      <c r="EG47" s="9"/>
      <c r="EH47" s="113"/>
      <c r="EI47" s="112"/>
      <c r="EJ47" s="9"/>
      <c r="EK47" s="113"/>
      <c r="EL47" s="112"/>
      <c r="EM47" s="9"/>
      <c r="EN47" s="113"/>
      <c r="EO47" s="112"/>
      <c r="EP47" s="9"/>
      <c r="EQ47" s="113"/>
      <c r="ER47" s="112"/>
      <c r="ES47" s="9"/>
      <c r="ET47" s="113"/>
      <c r="EU47" s="112"/>
      <c r="EV47" s="9"/>
      <c r="EW47" s="113"/>
      <c r="EX47" s="112"/>
      <c r="EY47" s="76"/>
    </row>
    <row r="48" spans="1:155" ht="14.15" customHeight="1">
      <c r="A48" s="29" t="s">
        <v>624</v>
      </c>
      <c r="B48" s="30" t="s">
        <v>563</v>
      </c>
      <c r="C48" s="50" t="s">
        <v>542</v>
      </c>
      <c r="D48" s="32" t="s">
        <v>26</v>
      </c>
      <c r="E48" s="9"/>
      <c r="F48" s="271">
        <v>101.872</v>
      </c>
      <c r="G48" s="37" t="s">
        <v>162</v>
      </c>
      <c r="H48" s="354"/>
      <c r="I48" s="271">
        <v>46.085999999999999</v>
      </c>
      <c r="J48" s="37" t="s">
        <v>162</v>
      </c>
      <c r="K48" s="354"/>
      <c r="L48" s="271">
        <v>60.39</v>
      </c>
      <c r="M48" s="37" t="s">
        <v>162</v>
      </c>
      <c r="N48" s="354"/>
      <c r="O48" s="271">
        <v>82.963999999999999</v>
      </c>
      <c r="P48" s="106" t="s">
        <v>162</v>
      </c>
      <c r="Q48" s="354"/>
      <c r="R48" s="271">
        <v>60.847999999999999</v>
      </c>
      <c r="S48" s="37" t="s">
        <v>162</v>
      </c>
      <c r="T48" s="354"/>
      <c r="U48" s="271">
        <v>112.208</v>
      </c>
      <c r="V48" s="37" t="s">
        <v>162</v>
      </c>
      <c r="W48" s="354"/>
      <c r="X48" s="271">
        <v>135.37299999999999</v>
      </c>
      <c r="Y48" s="37" t="s">
        <v>162</v>
      </c>
      <c r="Z48" s="354"/>
      <c r="AA48" s="271">
        <v>257.65300000000002</v>
      </c>
      <c r="AB48" s="37" t="s">
        <v>162</v>
      </c>
      <c r="AC48" s="354"/>
      <c r="AD48" s="271">
        <v>81.816999999999993</v>
      </c>
      <c r="AE48" s="37" t="s">
        <v>162</v>
      </c>
      <c r="AF48" s="354"/>
      <c r="AG48" s="271">
        <v>41.174999999999997</v>
      </c>
      <c r="AH48" s="37" t="s">
        <v>162</v>
      </c>
      <c r="AI48" s="354"/>
      <c r="AJ48" s="271">
        <v>91.551000000000002</v>
      </c>
      <c r="AK48" s="106" t="s">
        <v>162</v>
      </c>
      <c r="AL48" s="354"/>
      <c r="AM48" s="271">
        <v>66.239999999999995</v>
      </c>
      <c r="AN48" s="37" t="s">
        <v>162</v>
      </c>
      <c r="AO48" s="354"/>
      <c r="AP48" s="271">
        <v>81.097999999999999</v>
      </c>
      <c r="AQ48" s="37" t="s">
        <v>162</v>
      </c>
      <c r="AR48" s="354"/>
      <c r="AS48" s="271">
        <v>68.117000000000004</v>
      </c>
      <c r="AT48" s="37" t="s">
        <v>162</v>
      </c>
      <c r="AU48" s="354"/>
      <c r="AV48" s="271">
        <v>115.554</v>
      </c>
      <c r="AW48" s="37" t="s">
        <v>162</v>
      </c>
      <c r="AX48" s="354"/>
      <c r="AY48" s="271">
        <v>160.08799999999999</v>
      </c>
      <c r="AZ48" s="37" t="s">
        <v>162</v>
      </c>
      <c r="BA48" s="354"/>
      <c r="BB48" s="271">
        <v>62.392000000000003</v>
      </c>
      <c r="BC48" s="37" t="s">
        <v>162</v>
      </c>
      <c r="BD48" s="354"/>
      <c r="BE48" s="271">
        <v>91.914000000000001</v>
      </c>
      <c r="BF48" s="37" t="s">
        <v>162</v>
      </c>
      <c r="BG48" s="354"/>
      <c r="BH48" s="271">
        <v>40.283999999999999</v>
      </c>
      <c r="BI48" s="37" t="s">
        <v>162</v>
      </c>
      <c r="BJ48" s="354"/>
      <c r="BK48" s="271">
        <v>57.191000000000003</v>
      </c>
      <c r="BL48" s="37" t="s">
        <v>162</v>
      </c>
      <c r="BM48" s="354"/>
      <c r="BN48" s="271">
        <v>204.43700000000001</v>
      </c>
      <c r="BO48" s="37" t="s">
        <v>162</v>
      </c>
      <c r="BP48" s="354"/>
      <c r="BQ48" s="271">
        <v>93.316000000000003</v>
      </c>
      <c r="BR48" s="106" t="s">
        <v>162</v>
      </c>
      <c r="BS48" s="354"/>
      <c r="BT48" s="271">
        <v>66.662000000000006</v>
      </c>
      <c r="BU48" s="37" t="s">
        <v>162</v>
      </c>
      <c r="BV48" s="354"/>
      <c r="BW48" s="97"/>
      <c r="BX48" s="98"/>
      <c r="BY48" s="354"/>
      <c r="BZ48" s="97"/>
      <c r="CA48" s="37"/>
      <c r="CB48" s="354"/>
      <c r="CC48" s="97"/>
      <c r="CD48" s="96"/>
      <c r="CE48" s="9"/>
      <c r="CF48" s="97"/>
      <c r="CG48" s="96"/>
      <c r="CH48" s="9"/>
      <c r="CI48" s="97"/>
      <c r="CJ48" s="96"/>
      <c r="CK48" s="9"/>
      <c r="CL48" s="97"/>
      <c r="CM48" s="96"/>
      <c r="CN48" s="9"/>
      <c r="CO48" s="97"/>
      <c r="CP48" s="96"/>
      <c r="CQ48" s="9"/>
      <c r="CR48" s="97"/>
      <c r="CS48" s="96"/>
      <c r="CT48" s="9"/>
      <c r="CU48" s="97"/>
      <c r="CV48" s="96"/>
      <c r="CW48" s="9"/>
      <c r="CX48" s="97"/>
      <c r="CY48" s="96"/>
      <c r="CZ48" s="9"/>
      <c r="DA48" s="97"/>
      <c r="DB48" s="96"/>
      <c r="DC48" s="9"/>
      <c r="DD48" s="97"/>
      <c r="DE48" s="96"/>
      <c r="DF48" s="9"/>
      <c r="DG48" s="97"/>
      <c r="DH48" s="96"/>
      <c r="DI48" s="9"/>
      <c r="DJ48" s="97"/>
      <c r="DK48" s="96"/>
      <c r="DL48" s="9"/>
      <c r="DM48" s="97"/>
      <c r="DN48" s="96"/>
      <c r="DO48" s="9"/>
      <c r="DP48" s="97"/>
      <c r="DQ48" s="96"/>
      <c r="DR48" s="9"/>
      <c r="DS48" s="97"/>
      <c r="DT48" s="96"/>
      <c r="DU48" s="9"/>
      <c r="DV48" s="97"/>
      <c r="DW48" s="96"/>
      <c r="DX48" s="9"/>
      <c r="DY48" s="97"/>
      <c r="DZ48" s="96"/>
      <c r="EA48" s="9"/>
      <c r="EB48" s="97"/>
      <c r="EC48" s="96"/>
      <c r="ED48" s="9"/>
      <c r="EE48" s="97"/>
      <c r="EF48" s="96"/>
      <c r="EG48" s="9"/>
      <c r="EH48" s="97"/>
      <c r="EI48" s="96"/>
      <c r="EJ48" s="9"/>
      <c r="EK48" s="97"/>
      <c r="EL48" s="96"/>
      <c r="EM48" s="9"/>
      <c r="EN48" s="97"/>
      <c r="EO48" s="96"/>
      <c r="EP48" s="9"/>
      <c r="EQ48" s="97"/>
      <c r="ER48" s="96"/>
      <c r="ES48" s="9"/>
      <c r="ET48" s="97"/>
      <c r="EU48" s="96"/>
      <c r="EV48" s="9"/>
      <c r="EW48" s="97"/>
      <c r="EX48" s="96"/>
      <c r="EY48" s="76"/>
    </row>
    <row r="49" spans="1:155" ht="14.15" customHeight="1">
      <c r="A49" s="29" t="s">
        <v>625</v>
      </c>
      <c r="B49" s="30" t="s">
        <v>276</v>
      </c>
      <c r="C49" s="50" t="s">
        <v>542</v>
      </c>
      <c r="D49" s="32" t="s">
        <v>26</v>
      </c>
      <c r="E49" s="9"/>
      <c r="F49" s="271">
        <v>918.947</v>
      </c>
      <c r="G49" s="37" t="s">
        <v>162</v>
      </c>
      <c r="H49" s="354"/>
      <c r="I49" s="271">
        <v>552.56299999999999</v>
      </c>
      <c r="J49" s="37" t="s">
        <v>162</v>
      </c>
      <c r="K49" s="354"/>
      <c r="L49" s="271">
        <v>523.44600000000003</v>
      </c>
      <c r="M49" s="37" t="s">
        <v>162</v>
      </c>
      <c r="N49" s="354"/>
      <c r="O49" s="271">
        <v>501.69799999999998</v>
      </c>
      <c r="P49" s="292" t="s">
        <v>162</v>
      </c>
      <c r="Q49" s="354"/>
      <c r="R49" s="271">
        <v>576.30899999999997</v>
      </c>
      <c r="S49" s="37" t="s">
        <v>162</v>
      </c>
      <c r="T49" s="354"/>
      <c r="U49" s="271">
        <v>922.14800000000002</v>
      </c>
      <c r="V49" s="106" t="s">
        <v>162</v>
      </c>
      <c r="W49" s="354"/>
      <c r="X49" s="271">
        <v>1650.414</v>
      </c>
      <c r="Y49" s="37" t="s">
        <v>162</v>
      </c>
      <c r="Z49" s="354"/>
      <c r="AA49" s="271">
        <v>1994.5119999999999</v>
      </c>
      <c r="AB49" s="37" t="s">
        <v>162</v>
      </c>
      <c r="AC49" s="354"/>
      <c r="AD49" s="271">
        <v>524.05899999999997</v>
      </c>
      <c r="AE49" s="106" t="s">
        <v>162</v>
      </c>
      <c r="AF49" s="354"/>
      <c r="AG49" s="271">
        <v>780.149</v>
      </c>
      <c r="AH49" s="37" t="s">
        <v>162</v>
      </c>
      <c r="AI49" s="354"/>
      <c r="AJ49" s="271">
        <v>753.08900000000006</v>
      </c>
      <c r="AK49" s="292" t="s">
        <v>162</v>
      </c>
      <c r="AL49" s="354"/>
      <c r="AM49" s="271">
        <v>941.78399999999999</v>
      </c>
      <c r="AN49" s="37" t="s">
        <v>162</v>
      </c>
      <c r="AO49" s="354"/>
      <c r="AP49" s="271">
        <v>495.33699999999999</v>
      </c>
      <c r="AQ49" s="106" t="s">
        <v>162</v>
      </c>
      <c r="AR49" s="354"/>
      <c r="AS49" s="271">
        <v>948.05700000000002</v>
      </c>
      <c r="AT49" s="37" t="s">
        <v>162</v>
      </c>
      <c r="AU49" s="354"/>
      <c r="AV49" s="271">
        <v>1008.686</v>
      </c>
      <c r="AW49" s="37" t="s">
        <v>162</v>
      </c>
      <c r="AX49" s="354"/>
      <c r="AY49" s="271">
        <v>2520.9789999999998</v>
      </c>
      <c r="AZ49" s="106" t="s">
        <v>162</v>
      </c>
      <c r="BA49" s="354"/>
      <c r="BB49" s="271">
        <v>591.52</v>
      </c>
      <c r="BC49" s="37" t="s">
        <v>162</v>
      </c>
      <c r="BD49" s="354"/>
      <c r="BE49" s="271">
        <v>1068.383</v>
      </c>
      <c r="BF49" s="37" t="s">
        <v>162</v>
      </c>
      <c r="BG49" s="354"/>
      <c r="BH49" s="271">
        <v>615.63</v>
      </c>
      <c r="BI49" s="106" t="s">
        <v>162</v>
      </c>
      <c r="BJ49" s="354"/>
      <c r="BK49" s="271">
        <v>1414.492</v>
      </c>
      <c r="BL49" s="37" t="s">
        <v>162</v>
      </c>
      <c r="BM49" s="354"/>
      <c r="BN49" s="271">
        <v>3863.2750000000001</v>
      </c>
      <c r="BO49" s="37" t="s">
        <v>162</v>
      </c>
      <c r="BP49" s="354"/>
      <c r="BQ49" s="271">
        <v>864.40099999999995</v>
      </c>
      <c r="BR49" s="98" t="s">
        <v>162</v>
      </c>
      <c r="BS49" s="354"/>
      <c r="BT49" s="271">
        <v>438.10199999999998</v>
      </c>
      <c r="BU49" s="37" t="s">
        <v>162</v>
      </c>
      <c r="BV49" s="354"/>
      <c r="BW49" s="97"/>
      <c r="BX49" s="106"/>
      <c r="BY49" s="354"/>
      <c r="BZ49" s="97"/>
      <c r="CA49" s="106"/>
      <c r="CB49" s="354"/>
      <c r="CC49" s="97"/>
      <c r="CD49" s="96"/>
      <c r="CE49" s="9"/>
      <c r="CF49" s="97"/>
      <c r="CG49" s="96"/>
      <c r="CH49" s="9"/>
      <c r="CI49" s="97"/>
      <c r="CJ49" s="96"/>
      <c r="CK49" s="9"/>
      <c r="CL49" s="97"/>
      <c r="CM49" s="96"/>
      <c r="CN49" s="9"/>
      <c r="CO49" s="97"/>
      <c r="CP49" s="96"/>
      <c r="CQ49" s="9"/>
      <c r="CR49" s="97"/>
      <c r="CS49" s="96"/>
      <c r="CT49" s="9"/>
      <c r="CU49" s="97"/>
      <c r="CV49" s="96"/>
      <c r="CW49" s="9"/>
      <c r="CX49" s="97"/>
      <c r="CY49" s="96"/>
      <c r="CZ49" s="9"/>
      <c r="DA49" s="97"/>
      <c r="DB49" s="96"/>
      <c r="DC49" s="9"/>
      <c r="DD49" s="97"/>
      <c r="DE49" s="96"/>
      <c r="DF49" s="9"/>
      <c r="DG49" s="97"/>
      <c r="DH49" s="96"/>
      <c r="DI49" s="9"/>
      <c r="DJ49" s="97"/>
      <c r="DK49" s="96"/>
      <c r="DL49" s="9"/>
      <c r="DM49" s="97"/>
      <c r="DN49" s="96"/>
      <c r="DO49" s="9"/>
      <c r="DP49" s="97"/>
      <c r="DQ49" s="96"/>
      <c r="DR49" s="9"/>
      <c r="DS49" s="97"/>
      <c r="DT49" s="96"/>
      <c r="DU49" s="9"/>
      <c r="DV49" s="97"/>
      <c r="DW49" s="96"/>
      <c r="DX49" s="9"/>
      <c r="DY49" s="97"/>
      <c r="DZ49" s="96"/>
      <c r="EA49" s="9"/>
      <c r="EB49" s="97"/>
      <c r="EC49" s="96"/>
      <c r="ED49" s="9"/>
      <c r="EE49" s="97"/>
      <c r="EF49" s="96"/>
      <c r="EG49" s="9"/>
      <c r="EH49" s="97"/>
      <c r="EI49" s="96"/>
      <c r="EJ49" s="9"/>
      <c r="EK49" s="97"/>
      <c r="EL49" s="96"/>
      <c r="EM49" s="9"/>
      <c r="EN49" s="97"/>
      <c r="EO49" s="96"/>
      <c r="EP49" s="9"/>
      <c r="EQ49" s="97"/>
      <c r="ER49" s="96"/>
      <c r="ES49" s="9"/>
      <c r="ET49" s="97"/>
      <c r="EU49" s="96"/>
      <c r="EV49" s="9"/>
      <c r="EW49" s="97"/>
      <c r="EX49" s="96"/>
      <c r="EY49" s="76"/>
    </row>
    <row r="50" spans="1:155" ht="14.15" customHeight="1">
      <c r="A50" s="29" t="s">
        <v>626</v>
      </c>
      <c r="B50" s="30" t="s">
        <v>558</v>
      </c>
      <c r="C50" s="50" t="s">
        <v>542</v>
      </c>
      <c r="D50" s="32" t="s">
        <v>26</v>
      </c>
      <c r="E50" s="9"/>
      <c r="F50" s="271">
        <v>45.738999999999997</v>
      </c>
      <c r="G50" s="37" t="s">
        <v>162</v>
      </c>
      <c r="H50" s="354"/>
      <c r="I50" s="271">
        <v>132.28299999999999</v>
      </c>
      <c r="J50" s="37" t="s">
        <v>162</v>
      </c>
      <c r="K50" s="354"/>
      <c r="L50" s="271">
        <v>111.73699999999999</v>
      </c>
      <c r="M50" s="37" t="s">
        <v>162</v>
      </c>
      <c r="N50" s="354"/>
      <c r="O50" s="271">
        <v>147.91800000000001</v>
      </c>
      <c r="P50" s="98" t="s">
        <v>162</v>
      </c>
      <c r="Q50" s="354"/>
      <c r="R50" s="271">
        <v>90.953000000000003</v>
      </c>
      <c r="S50" s="37" t="s">
        <v>162</v>
      </c>
      <c r="T50" s="354"/>
      <c r="U50" s="271">
        <v>147.82400000000001</v>
      </c>
      <c r="V50" s="98" t="s">
        <v>162</v>
      </c>
      <c r="W50" s="354"/>
      <c r="X50" s="271">
        <v>124.733</v>
      </c>
      <c r="Y50" s="37" t="s">
        <v>162</v>
      </c>
      <c r="Z50" s="354"/>
      <c r="AA50" s="271">
        <v>121.023</v>
      </c>
      <c r="AB50" s="37" t="s">
        <v>162</v>
      </c>
      <c r="AC50" s="354"/>
      <c r="AD50" s="271">
        <v>109.206</v>
      </c>
      <c r="AE50" s="98" t="s">
        <v>162</v>
      </c>
      <c r="AF50" s="354"/>
      <c r="AG50" s="271">
        <v>108.078</v>
      </c>
      <c r="AH50" s="37" t="s">
        <v>162</v>
      </c>
      <c r="AI50" s="354"/>
      <c r="AJ50" s="271">
        <v>61.942999999999998</v>
      </c>
      <c r="AK50" s="98" t="s">
        <v>162</v>
      </c>
      <c r="AL50" s="354"/>
      <c r="AM50" s="271">
        <v>111.60299999999999</v>
      </c>
      <c r="AN50" s="37" t="s">
        <v>162</v>
      </c>
      <c r="AO50" s="354"/>
      <c r="AP50" s="271">
        <v>25.286000000000001</v>
      </c>
      <c r="AQ50" s="98" t="s">
        <v>162</v>
      </c>
      <c r="AR50" s="354"/>
      <c r="AS50" s="271">
        <v>83.796999999999997</v>
      </c>
      <c r="AT50" s="37" t="s">
        <v>162</v>
      </c>
      <c r="AU50" s="354"/>
      <c r="AV50" s="271">
        <v>107.072</v>
      </c>
      <c r="AW50" s="37" t="s">
        <v>162</v>
      </c>
      <c r="AX50" s="354"/>
      <c r="AY50" s="271">
        <v>114.40900000000001</v>
      </c>
      <c r="AZ50" s="98" t="s">
        <v>162</v>
      </c>
      <c r="BA50" s="354"/>
      <c r="BB50" s="271">
        <v>12.612</v>
      </c>
      <c r="BC50" s="106" t="s">
        <v>162</v>
      </c>
      <c r="BD50" s="354"/>
      <c r="BE50" s="271">
        <v>93.899000000000001</v>
      </c>
      <c r="BF50" s="37" t="s">
        <v>162</v>
      </c>
      <c r="BG50" s="354"/>
      <c r="BH50" s="271">
        <v>10.766999999999999</v>
      </c>
      <c r="BI50" s="98" t="s">
        <v>162</v>
      </c>
      <c r="BJ50" s="354"/>
      <c r="BK50" s="271">
        <v>208.179</v>
      </c>
      <c r="BL50" s="37" t="s">
        <v>162</v>
      </c>
      <c r="BM50" s="354"/>
      <c r="BN50" s="271">
        <v>613.52800000000002</v>
      </c>
      <c r="BO50" s="37" t="s">
        <v>162</v>
      </c>
      <c r="BP50" s="354"/>
      <c r="BQ50" s="271">
        <v>86.149000000000001</v>
      </c>
      <c r="BR50" s="37" t="s">
        <v>162</v>
      </c>
      <c r="BS50" s="354"/>
      <c r="BT50" s="271">
        <v>34.151000000000003</v>
      </c>
      <c r="BU50" s="37" t="s">
        <v>162</v>
      </c>
      <c r="BV50" s="354"/>
      <c r="BW50" s="97"/>
      <c r="BX50" s="98"/>
      <c r="BY50" s="354"/>
      <c r="BZ50" s="97"/>
      <c r="CA50" s="98"/>
      <c r="CB50" s="354"/>
      <c r="CC50" s="97"/>
      <c r="CD50" s="96"/>
      <c r="CE50" s="9"/>
      <c r="CF50" s="97"/>
      <c r="CG50" s="96"/>
      <c r="CH50" s="9"/>
      <c r="CI50" s="97"/>
      <c r="CJ50" s="96"/>
      <c r="CK50" s="9"/>
      <c r="CL50" s="97"/>
      <c r="CM50" s="96"/>
      <c r="CN50" s="9"/>
      <c r="CO50" s="97"/>
      <c r="CP50" s="96"/>
      <c r="CQ50" s="9"/>
      <c r="CR50" s="97"/>
      <c r="CS50" s="96"/>
      <c r="CT50" s="9"/>
      <c r="CU50" s="97"/>
      <c r="CV50" s="96"/>
      <c r="CW50" s="9"/>
      <c r="CX50" s="97"/>
      <c r="CY50" s="96"/>
      <c r="CZ50" s="9"/>
      <c r="DA50" s="97"/>
      <c r="DB50" s="96"/>
      <c r="DC50" s="9"/>
      <c r="DD50" s="97"/>
      <c r="DE50" s="96"/>
      <c r="DF50" s="9"/>
      <c r="DG50" s="97"/>
      <c r="DH50" s="96"/>
      <c r="DI50" s="9"/>
      <c r="DJ50" s="97"/>
      <c r="DK50" s="96"/>
      <c r="DL50" s="9"/>
      <c r="DM50" s="97"/>
      <c r="DN50" s="96"/>
      <c r="DO50" s="9"/>
      <c r="DP50" s="97"/>
      <c r="DQ50" s="96"/>
      <c r="DR50" s="9"/>
      <c r="DS50" s="97"/>
      <c r="DT50" s="96"/>
      <c r="DU50" s="9"/>
      <c r="DV50" s="97"/>
      <c r="DW50" s="96"/>
      <c r="DX50" s="9"/>
      <c r="DY50" s="97"/>
      <c r="DZ50" s="96"/>
      <c r="EA50" s="9"/>
      <c r="EB50" s="97"/>
      <c r="EC50" s="96"/>
      <c r="ED50" s="9"/>
      <c r="EE50" s="97"/>
      <c r="EF50" s="96"/>
      <c r="EG50" s="9"/>
      <c r="EH50" s="97"/>
      <c r="EI50" s="96"/>
      <c r="EJ50" s="9"/>
      <c r="EK50" s="97"/>
      <c r="EL50" s="96"/>
      <c r="EM50" s="9"/>
      <c r="EN50" s="97"/>
      <c r="EO50" s="96"/>
      <c r="EP50" s="9"/>
      <c r="EQ50" s="97"/>
      <c r="ER50" s="96"/>
      <c r="ES50" s="9"/>
      <c r="ET50" s="97"/>
      <c r="EU50" s="96"/>
      <c r="EV50" s="9"/>
      <c r="EW50" s="97"/>
      <c r="EX50" s="96"/>
      <c r="EY50" s="76"/>
    </row>
    <row r="51" spans="1:155" ht="15" customHeight="1">
      <c r="A51" s="38" t="s">
        <v>627</v>
      </c>
      <c r="B51" s="39" t="s">
        <v>280</v>
      </c>
      <c r="C51" s="51" t="s">
        <v>542</v>
      </c>
      <c r="D51" s="41" t="s">
        <v>165</v>
      </c>
      <c r="E51" s="9"/>
      <c r="F51" s="310">
        <f>F49+F50</f>
        <v>964.68600000000004</v>
      </c>
      <c r="G51" s="37" t="s">
        <v>162</v>
      </c>
      <c r="H51" s="354"/>
      <c r="I51" s="310">
        <f>I49+I50</f>
        <v>684.846</v>
      </c>
      <c r="J51" s="37" t="s">
        <v>162</v>
      </c>
      <c r="K51" s="354"/>
      <c r="L51" s="310">
        <f>L49+L50</f>
        <v>635.18299999999999</v>
      </c>
      <c r="M51" s="37" t="s">
        <v>162</v>
      </c>
      <c r="N51" s="354"/>
      <c r="O51" s="310">
        <f>O49+O50</f>
        <v>649.61599999999999</v>
      </c>
      <c r="P51" s="37" t="s">
        <v>162</v>
      </c>
      <c r="Q51" s="354"/>
      <c r="R51" s="310">
        <f>R49+R50</f>
        <v>667.26199999999994</v>
      </c>
      <c r="S51" s="37" t="s">
        <v>162</v>
      </c>
      <c r="T51" s="354"/>
      <c r="U51" s="310">
        <f>U49+U50</f>
        <v>1069.972</v>
      </c>
      <c r="V51" s="37" t="s">
        <v>162</v>
      </c>
      <c r="W51" s="354"/>
      <c r="X51" s="310">
        <f>X49+X50</f>
        <v>1775.1469999999999</v>
      </c>
      <c r="Y51" s="37" t="s">
        <v>162</v>
      </c>
      <c r="Z51" s="354"/>
      <c r="AA51" s="310">
        <f>AA49+AA50</f>
        <v>2115.5349999999999</v>
      </c>
      <c r="AB51" s="37" t="s">
        <v>162</v>
      </c>
      <c r="AC51" s="354"/>
      <c r="AD51" s="310">
        <f>AD49+AD50</f>
        <v>633.26499999999999</v>
      </c>
      <c r="AE51" s="37" t="s">
        <v>162</v>
      </c>
      <c r="AF51" s="354"/>
      <c r="AG51" s="310">
        <f>AG49+AG50</f>
        <v>888.22699999999998</v>
      </c>
      <c r="AH51" s="37" t="s">
        <v>162</v>
      </c>
      <c r="AI51" s="354"/>
      <c r="AJ51" s="310">
        <f>AJ49+AJ50</f>
        <v>815.03200000000004</v>
      </c>
      <c r="AK51" s="37" t="s">
        <v>162</v>
      </c>
      <c r="AL51" s="354"/>
      <c r="AM51" s="310">
        <f>AM49+AM50</f>
        <v>1053.3869999999999</v>
      </c>
      <c r="AN51" s="37" t="s">
        <v>162</v>
      </c>
      <c r="AO51" s="354"/>
      <c r="AP51" s="310">
        <f>AP49+AP50</f>
        <v>520.62300000000005</v>
      </c>
      <c r="AQ51" s="37" t="s">
        <v>162</v>
      </c>
      <c r="AR51" s="354"/>
      <c r="AS51" s="310">
        <f>AS49+AS50</f>
        <v>1031.854</v>
      </c>
      <c r="AT51" s="37" t="s">
        <v>162</v>
      </c>
      <c r="AU51" s="354"/>
      <c r="AV51" s="310">
        <f>AV49+AV50</f>
        <v>1115.758</v>
      </c>
      <c r="AW51" s="37" t="s">
        <v>162</v>
      </c>
      <c r="AX51" s="354"/>
      <c r="AY51" s="310">
        <f>AY49+AY50</f>
        <v>2635.3879999999999</v>
      </c>
      <c r="AZ51" s="37" t="s">
        <v>162</v>
      </c>
      <c r="BA51" s="354"/>
      <c r="BB51" s="310">
        <f>BB49+BB50</f>
        <v>604.13199999999995</v>
      </c>
      <c r="BC51" s="98" t="s">
        <v>162</v>
      </c>
      <c r="BD51" s="354"/>
      <c r="BE51" s="310">
        <f>BE49+BE50</f>
        <v>1162.2820000000002</v>
      </c>
      <c r="BF51" s="37" t="s">
        <v>162</v>
      </c>
      <c r="BG51" s="354"/>
      <c r="BH51" s="310">
        <f>BH49+BH50</f>
        <v>626.39700000000005</v>
      </c>
      <c r="BI51" s="37" t="s">
        <v>162</v>
      </c>
      <c r="BJ51" s="354"/>
      <c r="BK51" s="310">
        <f>BK49+BK50</f>
        <v>1622.671</v>
      </c>
      <c r="BL51" s="37" t="s">
        <v>162</v>
      </c>
      <c r="BM51" s="354"/>
      <c r="BN51" s="310">
        <f>BN49+BN50</f>
        <v>4476.8029999999999</v>
      </c>
      <c r="BO51" s="37" t="s">
        <v>162</v>
      </c>
      <c r="BP51" s="354"/>
      <c r="BQ51" s="310">
        <f>BQ49+BQ50</f>
        <v>950.55</v>
      </c>
      <c r="BR51" s="37" t="s">
        <v>162</v>
      </c>
      <c r="BS51" s="354"/>
      <c r="BT51" s="310">
        <f>BT49+BT50</f>
        <v>472.25299999999999</v>
      </c>
      <c r="BU51" s="37" t="s">
        <v>162</v>
      </c>
      <c r="BV51" s="354"/>
      <c r="BW51" s="310">
        <f>BW49+BW50</f>
        <v>0</v>
      </c>
      <c r="BX51" s="37"/>
      <c r="BY51" s="354"/>
      <c r="BZ51" s="310">
        <f>BZ49+BZ50</f>
        <v>0</v>
      </c>
      <c r="CA51" s="37"/>
      <c r="CB51" s="354"/>
      <c r="CC51" s="310">
        <f>CC49+CC50</f>
        <v>0</v>
      </c>
      <c r="CD51" s="104"/>
      <c r="CE51" s="9"/>
      <c r="CF51" s="310">
        <f>CF49+CF50</f>
        <v>0</v>
      </c>
      <c r="CG51" s="104"/>
      <c r="CH51" s="9"/>
      <c r="CI51" s="310">
        <f>CI49+CI50</f>
        <v>0</v>
      </c>
      <c r="CJ51" s="104"/>
      <c r="CK51" s="9"/>
      <c r="CL51" s="310">
        <f>CL49+CL50</f>
        <v>0</v>
      </c>
      <c r="CM51" s="104"/>
      <c r="CN51" s="9"/>
      <c r="CO51" s="310">
        <f>CO49+CO50</f>
        <v>0</v>
      </c>
      <c r="CP51" s="104"/>
      <c r="CQ51" s="9"/>
      <c r="CR51" s="310">
        <f>CR49+CR50</f>
        <v>0</v>
      </c>
      <c r="CS51" s="104"/>
      <c r="CT51" s="9"/>
      <c r="CU51" s="310">
        <f>CU49+CU50</f>
        <v>0</v>
      </c>
      <c r="CV51" s="104"/>
      <c r="CW51" s="9"/>
      <c r="CX51" s="310">
        <f>CX49+CX50</f>
        <v>0</v>
      </c>
      <c r="CY51" s="104"/>
      <c r="CZ51" s="9"/>
      <c r="DA51" s="310">
        <f>DA49+DA50</f>
        <v>0</v>
      </c>
      <c r="DB51" s="104"/>
      <c r="DC51" s="9"/>
      <c r="DD51" s="310">
        <f>DD49+DD50</f>
        <v>0</v>
      </c>
      <c r="DE51" s="104"/>
      <c r="DF51" s="9"/>
      <c r="DG51" s="310">
        <f>DG49+DG50</f>
        <v>0</v>
      </c>
      <c r="DH51" s="104"/>
      <c r="DI51" s="9"/>
      <c r="DJ51" s="310">
        <f>DJ49+DJ50</f>
        <v>0</v>
      </c>
      <c r="DK51" s="104"/>
      <c r="DL51" s="9"/>
      <c r="DM51" s="310">
        <f>DM49+DM50</f>
        <v>0</v>
      </c>
      <c r="DN51" s="104"/>
      <c r="DO51" s="9"/>
      <c r="DP51" s="310">
        <f>DP49+DP50</f>
        <v>0</v>
      </c>
      <c r="DQ51" s="104"/>
      <c r="DR51" s="9"/>
      <c r="DS51" s="310">
        <f>DS49+DS50</f>
        <v>0</v>
      </c>
      <c r="DT51" s="104"/>
      <c r="DU51" s="9"/>
      <c r="DV51" s="310">
        <f>DV49+DV50</f>
        <v>0</v>
      </c>
      <c r="DW51" s="104"/>
      <c r="DX51" s="9"/>
      <c r="DY51" s="310">
        <f>DY49+DY50</f>
        <v>0</v>
      </c>
      <c r="DZ51" s="104"/>
      <c r="EA51" s="9"/>
      <c r="EB51" s="310">
        <f>EB49+EB50</f>
        <v>0</v>
      </c>
      <c r="EC51" s="104"/>
      <c r="ED51" s="9"/>
      <c r="EE51" s="310">
        <f>EE49+EE50</f>
        <v>0</v>
      </c>
      <c r="EF51" s="104"/>
      <c r="EG51" s="9"/>
      <c r="EH51" s="310">
        <f>EH49+EH50</f>
        <v>0</v>
      </c>
      <c r="EI51" s="104"/>
      <c r="EJ51" s="9"/>
      <c r="EK51" s="310">
        <f>EK49+EK50</f>
        <v>0</v>
      </c>
      <c r="EL51" s="104"/>
      <c r="EM51" s="9"/>
      <c r="EN51" s="310">
        <f>EN49+EN50</f>
        <v>0</v>
      </c>
      <c r="EO51" s="104"/>
      <c r="EP51" s="9"/>
      <c r="EQ51" s="310">
        <f>EQ49+EQ50</f>
        <v>0</v>
      </c>
      <c r="ER51" s="104"/>
      <c r="ES51" s="9"/>
      <c r="ET51" s="310">
        <f>ET49+ET50</f>
        <v>0</v>
      </c>
      <c r="EU51" s="104"/>
      <c r="EV51" s="9"/>
      <c r="EW51" s="310">
        <f>EW49+EW50</f>
        <v>0</v>
      </c>
      <c r="EX51" s="104"/>
      <c r="EY51" s="76"/>
    </row>
    <row r="52" spans="1:155" ht="15" customHeight="1">
      <c r="A52" s="77"/>
      <c r="B52" s="77"/>
      <c r="C52" s="42"/>
      <c r="D52" s="77"/>
      <c r="F52" s="77"/>
      <c r="G52" s="239"/>
      <c r="I52" s="77"/>
      <c r="J52" s="239"/>
      <c r="L52" s="77"/>
      <c r="M52" s="239"/>
      <c r="O52" s="77"/>
      <c r="P52" s="239"/>
      <c r="R52" s="77"/>
      <c r="S52" s="239"/>
      <c r="U52" s="77"/>
      <c r="V52" s="239"/>
      <c r="X52" s="77"/>
      <c r="Y52" s="239"/>
      <c r="AA52" s="77"/>
      <c r="AB52" s="239"/>
      <c r="AD52" s="77"/>
      <c r="AE52" s="239"/>
      <c r="AG52" s="77"/>
      <c r="AH52" s="239"/>
      <c r="AJ52" s="77"/>
      <c r="AK52" s="239"/>
      <c r="AM52" s="77"/>
      <c r="AN52" s="239"/>
      <c r="AP52" s="77"/>
      <c r="AQ52" s="239"/>
      <c r="AS52" s="77"/>
      <c r="AT52" s="239"/>
      <c r="AV52" s="77"/>
      <c r="AW52" s="239"/>
      <c r="AX52" s="70"/>
      <c r="AY52" s="77"/>
      <c r="AZ52" s="239"/>
      <c r="BA52" s="70"/>
      <c r="BB52" s="77"/>
      <c r="BC52" s="239"/>
      <c r="BD52" s="70"/>
      <c r="BE52" s="77"/>
      <c r="BF52" s="239"/>
      <c r="BG52" s="70"/>
      <c r="BH52" s="77"/>
      <c r="BI52" s="239"/>
      <c r="BJ52" s="70"/>
      <c r="BK52" s="77"/>
      <c r="BL52" s="239"/>
      <c r="BM52" s="70"/>
      <c r="BN52" s="77"/>
      <c r="BO52" s="239"/>
      <c r="BP52" s="70"/>
      <c r="BQ52" s="77"/>
      <c r="BR52" s="239"/>
      <c r="BS52" s="70"/>
      <c r="BT52" s="77"/>
      <c r="BU52" s="239"/>
      <c r="BW52" s="77"/>
      <c r="BX52" s="239"/>
      <c r="BZ52" s="77"/>
      <c r="CA52" s="239"/>
      <c r="CC52" s="77"/>
      <c r="CD52" s="77"/>
      <c r="CF52" s="77"/>
      <c r="CG52" s="77"/>
      <c r="CI52" s="77"/>
      <c r="CJ52" s="77"/>
      <c r="CL52" s="77"/>
      <c r="CM52" s="77"/>
      <c r="CO52" s="77"/>
      <c r="CP52" s="77"/>
      <c r="CR52" s="77"/>
      <c r="CS52" s="77"/>
      <c r="CU52" s="77"/>
      <c r="CV52" s="77"/>
      <c r="CX52" s="77"/>
      <c r="CY52" s="77"/>
      <c r="DA52" s="77"/>
      <c r="DB52" s="77"/>
      <c r="DD52" s="77"/>
      <c r="DE52" s="77"/>
      <c r="DG52" s="77"/>
      <c r="DH52" s="77"/>
      <c r="DJ52" s="77"/>
      <c r="DK52" s="77"/>
      <c r="DM52" s="77"/>
      <c r="DN52" s="77"/>
      <c r="DP52" s="77"/>
      <c r="DQ52" s="77"/>
      <c r="DS52" s="77"/>
      <c r="DT52" s="77"/>
      <c r="DV52" s="77"/>
      <c r="DW52" s="77"/>
      <c r="DY52" s="77"/>
      <c r="DZ52" s="77"/>
      <c r="EB52" s="77"/>
      <c r="EC52" s="77"/>
      <c r="EE52" s="77"/>
      <c r="EF52" s="77"/>
      <c r="EH52" s="77"/>
      <c r="EI52" s="77"/>
      <c r="EK52" s="77"/>
      <c r="EL52" s="77"/>
      <c r="EN52" s="77"/>
      <c r="EO52" s="77"/>
      <c r="EQ52" s="77"/>
      <c r="ER52" s="77"/>
      <c r="ET52" s="77"/>
      <c r="EU52" s="77"/>
      <c r="EW52" s="77"/>
      <c r="EX52" s="77"/>
    </row>
    <row r="53" spans="1:155" ht="15" customHeight="1">
      <c r="A53" s="145" t="s">
        <v>628</v>
      </c>
      <c r="B53" s="146" t="s">
        <v>629</v>
      </c>
      <c r="C53" s="165" t="s">
        <v>542</v>
      </c>
      <c r="D53" s="166" t="s">
        <v>26</v>
      </c>
      <c r="E53" s="9"/>
      <c r="F53" s="355">
        <v>1.615</v>
      </c>
      <c r="G53" s="98" t="s">
        <v>162</v>
      </c>
      <c r="H53" s="354"/>
      <c r="I53" s="355">
        <v>0</v>
      </c>
      <c r="J53" s="98" t="s">
        <v>72</v>
      </c>
      <c r="K53" s="354"/>
      <c r="L53" s="355">
        <v>0</v>
      </c>
      <c r="M53" s="98" t="s">
        <v>72</v>
      </c>
      <c r="N53" s="354"/>
      <c r="O53" s="355">
        <v>146.952</v>
      </c>
      <c r="P53" s="98" t="s">
        <v>162</v>
      </c>
      <c r="Q53" s="354"/>
      <c r="R53" s="355">
        <v>0</v>
      </c>
      <c r="S53" s="98" t="s">
        <v>72</v>
      </c>
      <c r="T53" s="354"/>
      <c r="U53" s="355">
        <v>0</v>
      </c>
      <c r="V53" s="98" t="s">
        <v>72</v>
      </c>
      <c r="W53" s="354"/>
      <c r="X53" s="355">
        <v>0</v>
      </c>
      <c r="Y53" s="98" t="s">
        <v>72</v>
      </c>
      <c r="Z53" s="354"/>
      <c r="AA53" s="355">
        <v>424.94600000000003</v>
      </c>
      <c r="AB53" s="98" t="s">
        <v>162</v>
      </c>
      <c r="AC53" s="354"/>
      <c r="AD53" s="355">
        <v>53.686999999999998</v>
      </c>
      <c r="AE53" s="98" t="s">
        <v>162</v>
      </c>
      <c r="AF53" s="354"/>
      <c r="AG53" s="355">
        <v>0</v>
      </c>
      <c r="AH53" s="98" t="s">
        <v>72</v>
      </c>
      <c r="AI53" s="354"/>
      <c r="AJ53" s="355">
        <v>0</v>
      </c>
      <c r="AK53" s="98" t="s">
        <v>72</v>
      </c>
      <c r="AL53" s="354"/>
      <c r="AM53" s="355">
        <v>0</v>
      </c>
      <c r="AN53" s="98" t="s">
        <v>72</v>
      </c>
      <c r="AO53" s="354"/>
      <c r="AP53" s="355">
        <v>0</v>
      </c>
      <c r="AQ53" s="98" t="s">
        <v>72</v>
      </c>
      <c r="AR53" s="354"/>
      <c r="AS53" s="355">
        <v>145.66800000000001</v>
      </c>
      <c r="AT53" s="98" t="s">
        <v>162</v>
      </c>
      <c r="AU53" s="354"/>
      <c r="AV53" s="355">
        <v>234.24299999999999</v>
      </c>
      <c r="AW53" s="98" t="s">
        <v>162</v>
      </c>
      <c r="AX53" s="354"/>
      <c r="AY53" s="355">
        <v>0</v>
      </c>
      <c r="AZ53" s="98" t="s">
        <v>72</v>
      </c>
      <c r="BA53" s="354"/>
      <c r="BB53" s="355">
        <v>0</v>
      </c>
      <c r="BC53" s="98" t="s">
        <v>72</v>
      </c>
      <c r="BD53" s="354"/>
      <c r="BE53" s="355">
        <v>287.82400000000001</v>
      </c>
      <c r="BF53" s="98" t="s">
        <v>162</v>
      </c>
      <c r="BG53" s="354"/>
      <c r="BH53" s="355">
        <v>0</v>
      </c>
      <c r="BI53" s="98" t="s">
        <v>72</v>
      </c>
      <c r="BJ53" s="354"/>
      <c r="BK53" s="355">
        <v>0</v>
      </c>
      <c r="BL53" s="98" t="s">
        <v>72</v>
      </c>
      <c r="BM53" s="354"/>
      <c r="BN53" s="355">
        <v>746.80499999999995</v>
      </c>
      <c r="BO53" s="98" t="s">
        <v>162</v>
      </c>
      <c r="BP53" s="354"/>
      <c r="BQ53" s="355">
        <v>150.02500000000001</v>
      </c>
      <c r="BR53" s="98" t="s">
        <v>162</v>
      </c>
      <c r="BS53" s="354"/>
      <c r="BT53" s="355">
        <v>35.387999999999998</v>
      </c>
      <c r="BU53" s="98" t="s">
        <v>162</v>
      </c>
      <c r="BV53" s="354"/>
      <c r="BW53" s="235"/>
      <c r="BX53" s="98"/>
      <c r="BY53" s="354"/>
      <c r="BZ53" s="235"/>
      <c r="CA53" s="98"/>
      <c r="CB53" s="354"/>
      <c r="CC53" s="235"/>
      <c r="CD53" s="246"/>
      <c r="CE53" s="9"/>
      <c r="CF53" s="235"/>
      <c r="CG53" s="246"/>
      <c r="CH53" s="9"/>
      <c r="CI53" s="235"/>
      <c r="CJ53" s="246"/>
      <c r="CK53" s="9"/>
      <c r="CL53" s="235"/>
      <c r="CM53" s="246"/>
      <c r="CN53" s="9"/>
      <c r="CO53" s="235"/>
      <c r="CP53" s="246"/>
      <c r="CQ53" s="9"/>
      <c r="CR53" s="235"/>
      <c r="CS53" s="246"/>
      <c r="CT53" s="9"/>
      <c r="CU53" s="235"/>
      <c r="CV53" s="246"/>
      <c r="CW53" s="9"/>
      <c r="CX53" s="235"/>
      <c r="CY53" s="246"/>
      <c r="CZ53" s="9"/>
      <c r="DA53" s="235"/>
      <c r="DB53" s="246"/>
      <c r="DC53" s="9"/>
      <c r="DD53" s="235"/>
      <c r="DE53" s="246"/>
      <c r="DF53" s="9"/>
      <c r="DG53" s="235"/>
      <c r="DH53" s="246"/>
      <c r="DI53" s="9"/>
      <c r="DJ53" s="235"/>
      <c r="DK53" s="246"/>
      <c r="DL53" s="9"/>
      <c r="DM53" s="235"/>
      <c r="DN53" s="246"/>
      <c r="DO53" s="9"/>
      <c r="DP53" s="235"/>
      <c r="DQ53" s="246"/>
      <c r="DR53" s="9"/>
      <c r="DS53" s="235"/>
      <c r="DT53" s="246"/>
      <c r="DU53" s="9"/>
      <c r="DV53" s="235"/>
      <c r="DW53" s="246"/>
      <c r="DX53" s="9"/>
      <c r="DY53" s="235"/>
      <c r="DZ53" s="246"/>
      <c r="EA53" s="9"/>
      <c r="EB53" s="235"/>
      <c r="EC53" s="246"/>
      <c r="ED53" s="9"/>
      <c r="EE53" s="235"/>
      <c r="EF53" s="246"/>
      <c r="EG53" s="9"/>
      <c r="EH53" s="235"/>
      <c r="EI53" s="246"/>
      <c r="EJ53" s="9"/>
      <c r="EK53" s="235"/>
      <c r="EL53" s="246"/>
      <c r="EM53" s="9"/>
      <c r="EN53" s="235"/>
      <c r="EO53" s="246"/>
      <c r="EP53" s="9"/>
      <c r="EQ53" s="235"/>
      <c r="ER53" s="246"/>
      <c r="ES53" s="9"/>
      <c r="ET53" s="235"/>
      <c r="EU53" s="246"/>
      <c r="EV53" s="9"/>
      <c r="EW53" s="235"/>
      <c r="EX53" s="246"/>
      <c r="EY53" s="76"/>
    </row>
    <row r="54" spans="1:155" ht="14.15" customHeight="1">
      <c r="A54" s="141"/>
      <c r="B54" s="84"/>
      <c r="C54" s="84"/>
      <c r="D54" s="141"/>
      <c r="F54" s="141"/>
      <c r="G54" s="52"/>
      <c r="I54" s="141"/>
      <c r="J54" s="52"/>
      <c r="L54" s="141"/>
      <c r="M54" s="52"/>
      <c r="O54" s="141"/>
      <c r="P54" s="52"/>
      <c r="R54" s="141"/>
      <c r="S54" s="52"/>
      <c r="U54" s="84"/>
      <c r="V54" s="44"/>
      <c r="X54" s="84"/>
      <c r="Y54" s="44"/>
      <c r="AA54" s="84"/>
      <c r="AB54" s="44"/>
      <c r="AD54" s="84"/>
      <c r="AE54" s="44"/>
      <c r="AG54" s="84"/>
      <c r="AH54" s="44"/>
      <c r="AJ54" s="84"/>
      <c r="AK54" s="44"/>
      <c r="AM54" s="84"/>
      <c r="AN54" s="44"/>
      <c r="AP54" s="84"/>
      <c r="AQ54" s="44"/>
      <c r="AS54" s="84"/>
      <c r="AT54" s="44"/>
      <c r="AV54" s="84"/>
      <c r="AW54" s="44"/>
      <c r="AY54" s="84"/>
      <c r="AZ54" s="44"/>
      <c r="BB54" s="84"/>
      <c r="BC54" s="44"/>
      <c r="BE54" s="84"/>
      <c r="BF54" s="44"/>
      <c r="BH54" s="84"/>
      <c r="BI54" s="44"/>
      <c r="BK54" s="84"/>
      <c r="BL54" s="44"/>
      <c r="BN54" s="84"/>
      <c r="BO54" s="44"/>
      <c r="BQ54" s="84"/>
      <c r="BR54" s="44"/>
      <c r="BT54" s="84"/>
      <c r="BU54" s="44"/>
      <c r="BW54" s="84"/>
      <c r="BX54" s="44"/>
      <c r="BZ54" s="84"/>
      <c r="CA54" s="44"/>
      <c r="CC54" s="84"/>
      <c r="CD54" s="84"/>
      <c r="CF54" s="84"/>
      <c r="CG54" s="84"/>
      <c r="CI54" s="84"/>
      <c r="CJ54" s="84"/>
      <c r="CL54" s="84"/>
      <c r="CM54" s="84"/>
      <c r="CO54" s="84"/>
      <c r="CP54" s="84"/>
      <c r="CR54" s="84"/>
      <c r="CS54" s="84"/>
      <c r="CU54" s="84"/>
      <c r="CV54" s="84"/>
      <c r="CX54" s="84"/>
      <c r="CY54" s="84"/>
      <c r="DA54" s="84"/>
      <c r="DB54" s="84"/>
      <c r="DD54" s="84"/>
      <c r="DE54" s="84"/>
      <c r="DG54" s="84"/>
      <c r="DH54" s="84"/>
      <c r="DJ54" s="84"/>
      <c r="DK54" s="84"/>
      <c r="DM54" s="84"/>
      <c r="DN54" s="84"/>
      <c r="DP54" s="84"/>
      <c r="DQ54" s="84"/>
      <c r="DS54" s="84"/>
      <c r="DT54" s="84"/>
      <c r="DV54" s="84"/>
      <c r="DW54" s="84"/>
      <c r="DY54" s="84"/>
      <c r="DZ54" s="84"/>
      <c r="EB54" s="84"/>
      <c r="EC54" s="84"/>
      <c r="EE54" s="84"/>
      <c r="EF54" s="84"/>
      <c r="EH54" s="84"/>
      <c r="EI54" s="84"/>
      <c r="EK54" s="84"/>
      <c r="EL54" s="84"/>
      <c r="EN54" s="84"/>
      <c r="EO54" s="84"/>
      <c r="EQ54" s="84"/>
      <c r="ER54" s="84"/>
      <c r="ET54" s="84"/>
      <c r="EU54" s="84"/>
      <c r="EW54" s="84"/>
      <c r="EX54" s="84"/>
    </row>
    <row r="55" spans="1:155" ht="15" customHeight="1" thickBot="1"/>
    <row r="56" spans="1:155" ht="14.15" customHeight="1">
      <c r="A56" s="394"/>
      <c r="B56" s="395"/>
      <c r="C56" s="395"/>
      <c r="D56" s="395"/>
      <c r="E56" s="396"/>
      <c r="F56" s="70"/>
    </row>
    <row r="57" spans="1:155" ht="14.15" customHeight="1">
      <c r="A57" s="397" t="s">
        <v>146</v>
      </c>
      <c r="C57" s="384" t="s">
        <v>147</v>
      </c>
      <c r="E57" s="398"/>
      <c r="F57" s="70"/>
    </row>
    <row r="58" spans="1:155" ht="14.15" customHeight="1">
      <c r="A58" s="399"/>
      <c r="E58" s="398"/>
      <c r="F58" s="70"/>
    </row>
    <row r="59" spans="1:155" ht="14.15" customHeight="1">
      <c r="A59" s="397" t="s">
        <v>148</v>
      </c>
      <c r="E59" s="398"/>
      <c r="F59" s="70"/>
    </row>
    <row r="60" spans="1:155" ht="14.15" customHeight="1">
      <c r="A60" s="399"/>
      <c r="E60" s="398"/>
      <c r="F60" s="70"/>
    </row>
    <row r="61" spans="1:155" ht="14.15" customHeight="1">
      <c r="A61" s="397" t="s">
        <v>331</v>
      </c>
      <c r="B61" s="400"/>
      <c r="C61" s="384" t="s">
        <v>149</v>
      </c>
      <c r="D61" s="401">
        <v>46188</v>
      </c>
      <c r="E61" s="398"/>
      <c r="F61" s="70"/>
    </row>
    <row r="62" spans="1:155" ht="15" customHeight="1" thickBot="1">
      <c r="A62" s="402"/>
      <c r="B62" s="403"/>
      <c r="C62" s="403"/>
      <c r="D62" s="403"/>
      <c r="E62" s="404"/>
      <c r="F62" s="70"/>
    </row>
    <row r="63" spans="1:155" ht="14.15" customHeight="1">
      <c r="A63" s="70"/>
      <c r="B63" s="317"/>
      <c r="C63" s="317"/>
      <c r="D63" s="6"/>
      <c r="E63" s="6"/>
    </row>
    <row r="64" spans="1:155" ht="14.15" customHeight="1"/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</sheetData>
  <mergeCells count="100">
    <mergeCell ref="F10:G11"/>
    <mergeCell ref="F9:G9"/>
    <mergeCell ref="AD10:AE11"/>
    <mergeCell ref="AD9:AE9"/>
    <mergeCell ref="AA9:AB9"/>
    <mergeCell ref="AA10:AB11"/>
    <mergeCell ref="R10:S11"/>
    <mergeCell ref="R9:S9"/>
    <mergeCell ref="U9:V9"/>
    <mergeCell ref="U10:V11"/>
    <mergeCell ref="X10:Y11"/>
    <mergeCell ref="X9:Y9"/>
    <mergeCell ref="I9:J9"/>
    <mergeCell ref="I10:J11"/>
    <mergeCell ref="L10:M11"/>
    <mergeCell ref="L9:M9"/>
    <mergeCell ref="AG9:AH9"/>
    <mergeCell ref="AG10:AH11"/>
    <mergeCell ref="AJ9:AK9"/>
    <mergeCell ref="AJ10:AK11"/>
    <mergeCell ref="O9:P9"/>
    <mergeCell ref="O10:P11"/>
    <mergeCell ref="AM9:AN9"/>
    <mergeCell ref="AM10:AN11"/>
    <mergeCell ref="BH10:BI11"/>
    <mergeCell ref="BH9:BI9"/>
    <mergeCell ref="BK9:BL9"/>
    <mergeCell ref="BK10:BL11"/>
    <mergeCell ref="AP10:AQ11"/>
    <mergeCell ref="AP9:AQ9"/>
    <mergeCell ref="AS10:AT11"/>
    <mergeCell ref="AS9:AT9"/>
    <mergeCell ref="AV10:AW11"/>
    <mergeCell ref="AV9:AW9"/>
    <mergeCell ref="BB10:BC11"/>
    <mergeCell ref="BB9:BC9"/>
    <mergeCell ref="AY9:AZ9"/>
    <mergeCell ref="AY10:AZ11"/>
    <mergeCell ref="BE9:BF9"/>
    <mergeCell ref="BE10:BF11"/>
    <mergeCell ref="CC9:CD9"/>
    <mergeCell ref="CC10:CD11"/>
    <mergeCell ref="CF9:CG9"/>
    <mergeCell ref="CF10:CG11"/>
    <mergeCell ref="BZ10:CA11"/>
    <mergeCell ref="BZ9:CA9"/>
    <mergeCell ref="BW9:BX9"/>
    <mergeCell ref="BW10:BX11"/>
    <mergeCell ref="BN10:BO11"/>
    <mergeCell ref="BN9:BO9"/>
    <mergeCell ref="BQ9:BR9"/>
    <mergeCell ref="BQ10:BR11"/>
    <mergeCell ref="BT10:BU11"/>
    <mergeCell ref="BT9:BU9"/>
    <mergeCell ref="CI9:CJ9"/>
    <mergeCell ref="CI10:CJ11"/>
    <mergeCell ref="DD10:DE11"/>
    <mergeCell ref="DD9:DE9"/>
    <mergeCell ref="DG9:DH9"/>
    <mergeCell ref="DG10:DH11"/>
    <mergeCell ref="CL10:CM11"/>
    <mergeCell ref="CL9:CM9"/>
    <mergeCell ref="CO10:CP11"/>
    <mergeCell ref="CO9:CP9"/>
    <mergeCell ref="CR10:CS11"/>
    <mergeCell ref="CR9:CS9"/>
    <mergeCell ref="CX10:CY11"/>
    <mergeCell ref="CX9:CY9"/>
    <mergeCell ref="CU9:CV9"/>
    <mergeCell ref="CU10:CV11"/>
    <mergeCell ref="DA9:DB9"/>
    <mergeCell ref="DA10:DB11"/>
    <mergeCell ref="DY9:DZ9"/>
    <mergeCell ref="DY10:DZ11"/>
    <mergeCell ref="EB9:EC9"/>
    <mergeCell ref="EB10:EC11"/>
    <mergeCell ref="DV10:DW11"/>
    <mergeCell ref="DV9:DW9"/>
    <mergeCell ref="DS9:DT9"/>
    <mergeCell ref="DS10:DT11"/>
    <mergeCell ref="DJ10:DK11"/>
    <mergeCell ref="DJ9:DK9"/>
    <mergeCell ref="DM9:DN9"/>
    <mergeCell ref="DM10:DN11"/>
    <mergeCell ref="DP10:DQ11"/>
    <mergeCell ref="DP9:DQ9"/>
    <mergeCell ref="EE9:EF9"/>
    <mergeCell ref="EE10:EF11"/>
    <mergeCell ref="EH10:EI11"/>
    <mergeCell ref="EH9:EI9"/>
    <mergeCell ref="EK10:EL11"/>
    <mergeCell ref="EK9:EL9"/>
    <mergeCell ref="EN10:EO11"/>
    <mergeCell ref="EN9:EO9"/>
    <mergeCell ref="EW9:EX9"/>
    <mergeCell ref="EW10:EX11"/>
    <mergeCell ref="ET10:EU11"/>
    <mergeCell ref="ET9:EU9"/>
    <mergeCell ref="EQ9:ER9"/>
    <mergeCell ref="EQ10:ER11"/>
  </mergeCells>
  <dataValidations count="1">
    <dataValidation type="list" allowBlank="1" sqref="G51 G41:G44 Y41:Y44 AB41:AB44 AE41:AE44 AH41:AH44 AK41:AK44 AN41:AN44 AQ41:AQ44 AT41:AT44 AW41:AW44 AZ41:AZ44 BC41:BC44 BF41:BF44 BI41:BI44 BL41:BL44 BO41:BO44 BR41:BR44 BU41:BU44 BX41:BX44 CA41:CA44 CA47:CA51 Y51 AB51 AE51 AH51 AK51 AN51 AQ51 AT51 AW51 AZ51 BC51 BL51 BO51 BR51 BU51 BX51 CA53 G24:G29 J24:J29 M24:M29 P24:P29 S24:S29 V24:V29 Y24:Y29 AB24:AB29 AE24:AE29 AH24:AH29 AK24:AK29 AN24:AN29 AQ24:AQ29 AT24:AT29 AW24:AW29 AZ24:AZ29 BC24:BC29 BF24:BF29 BI24:BI29 BL24:BL29 BO24:BO29 BR24:BR29 BU24:BU29 G32:G38 J32:J38 M32:M38 P32:P38 S32:S38 V32:V38 Y32:Y38 AB32:AB38 AE32:AE38 AH32:AH38 AK32:AK38 AN32:AN38 AQ32:AQ38 AT32:AT38 AW32:AW38 AZ32:AZ38 BC32:BC38 BF32:BF38 BI32:BI38 BL32:BL38 BO32:BO38 BR32:BR38 BU32:BU38 M41:M44 J41:J44 V41:V44 M51 P51 J51 G17:G21 J17:J21 M17:M21 P17:P21 S17:S21 V17:V21 Y17:Y21 AB17:AB21 AE17:AE21 AH17:AH21 AK17:AK21 AN17:AN21 AQ17:AQ21 AT17:AT21 AW17:AW21 AZ17:AZ21 BC17:BC21 BF17:BF21 BI17:BI21 BL17:BL21 BO17:BO21 BR17:BR21 BU17:BU21 BX17:BX21 CA17:CA21 BX24:BX29 CA24:CA29 BX32:BX38 CA32:CA38 P41:P44 S41:S44 V51 S51" xr:uid="{00000000-0002-0000-06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285"/>
  <sheetViews>
    <sheetView showRuler="0" zoomScaleNormal="100" workbookViewId="0">
      <selection sqref="A1:XFD1048576"/>
    </sheetView>
  </sheetViews>
  <sheetFormatPr defaultColWidth="13.7265625" defaultRowHeight="12.5"/>
  <cols>
    <col min="1" max="1" width="17" customWidth="1"/>
    <col min="2" max="2" width="64" customWidth="1"/>
    <col min="3" max="3" width="9.1796875" customWidth="1"/>
    <col min="4" max="4" width="11" customWidth="1"/>
    <col min="5" max="5" width="1.1796875" customWidth="1"/>
    <col min="6" max="6" width="16.453125" customWidth="1"/>
    <col min="7" max="7" width="6.7265625" customWidth="1"/>
    <col min="8" max="8" width="12.26953125" customWidth="1"/>
    <col min="9" max="9" width="6.7265625" customWidth="1"/>
    <col min="10" max="10" width="13.26953125" customWidth="1"/>
    <col min="11" max="11" width="6.54296875" customWidth="1"/>
    <col min="12" max="12" width="13.26953125" customWidth="1"/>
    <col min="13" max="13" width="6.7265625" customWidth="1"/>
    <col min="14" max="14" width="13.26953125" customWidth="1"/>
    <col min="15" max="15" width="6.54296875" customWidth="1"/>
    <col min="16" max="16" width="13.26953125" customWidth="1"/>
    <col min="17" max="17" width="6.7265625" customWidth="1"/>
    <col min="18" max="18" width="13.26953125" customWidth="1"/>
    <col min="19" max="19" width="6.54296875" customWidth="1"/>
    <col min="20" max="20" width="13.26953125" customWidth="1"/>
    <col min="21" max="21" width="6.7265625" customWidth="1"/>
    <col min="22" max="22" width="1.1796875" customWidth="1"/>
    <col min="23" max="23" width="14.26953125" customWidth="1"/>
    <col min="24" max="24" width="6.54296875" customWidth="1"/>
    <col min="25" max="25" width="3.26953125" customWidth="1"/>
    <col min="26" max="38" width="9.54296875" customWidth="1"/>
    <col min="39" max="59" width="9.453125" customWidth="1"/>
  </cols>
  <sheetData>
    <row r="1" spans="1:25" ht="22.5" customHeight="1">
      <c r="A1" s="377" t="s">
        <v>0</v>
      </c>
    </row>
    <row r="2" spans="1:25" ht="23.25" customHeight="1"/>
    <row r="3" spans="1:25" ht="22.5" customHeight="1">
      <c r="A3" s="376" t="s">
        <v>1</v>
      </c>
    </row>
    <row r="4" spans="1:25" ht="16.75" customHeight="1">
      <c r="A4" s="378"/>
      <c r="B4" s="286"/>
      <c r="C4" s="363"/>
      <c r="D4" s="75"/>
      <c r="E4" s="75"/>
      <c r="F4" s="75"/>
      <c r="G4" s="75"/>
      <c r="H4" s="75"/>
    </row>
    <row r="5" spans="1:25" ht="16.75" customHeight="1" thickBot="1"/>
    <row r="6" spans="1:25" ht="22.5" customHeight="1">
      <c r="A6" s="385" t="s">
        <v>2</v>
      </c>
      <c r="B6" s="386"/>
      <c r="C6" s="388"/>
      <c r="D6" s="70"/>
    </row>
    <row r="7" spans="1:25" ht="23.25" customHeight="1" thickBot="1">
      <c r="A7" s="389" t="s">
        <v>630</v>
      </c>
      <c r="B7" s="390"/>
      <c r="C7" s="392"/>
      <c r="D7" s="70"/>
    </row>
    <row r="8" spans="1:25" ht="14.15" customHeight="1">
      <c r="A8" s="70"/>
      <c r="B8" s="70"/>
      <c r="C8" s="6"/>
    </row>
    <row r="9" spans="1:25" ht="15" customHeight="1">
      <c r="F9" s="453">
        <v>10</v>
      </c>
      <c r="G9" s="454"/>
      <c r="H9" s="453">
        <v>11</v>
      </c>
      <c r="I9" s="454"/>
      <c r="J9" s="453">
        <v>12</v>
      </c>
      <c r="K9" s="454"/>
      <c r="L9" s="453">
        <v>20</v>
      </c>
      <c r="M9" s="454"/>
      <c r="N9" s="453">
        <v>30</v>
      </c>
      <c r="O9" s="454"/>
      <c r="P9" s="453">
        <v>31</v>
      </c>
      <c r="Q9" s="454"/>
      <c r="R9" s="453">
        <v>32</v>
      </c>
      <c r="S9" s="454"/>
      <c r="T9" s="453">
        <v>50</v>
      </c>
      <c r="U9" s="454"/>
      <c r="V9" s="252"/>
      <c r="W9" s="453">
        <v>199</v>
      </c>
      <c r="X9" s="454"/>
      <c r="Y9" s="99"/>
    </row>
    <row r="10" spans="1:25" ht="17.5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435" t="s">
        <v>631</v>
      </c>
      <c r="G10" s="444"/>
      <c r="H10" s="444"/>
      <c r="I10" s="444"/>
      <c r="J10" s="444"/>
      <c r="K10" s="444"/>
      <c r="L10" s="444"/>
      <c r="M10" s="444"/>
      <c r="N10" s="444"/>
      <c r="O10" s="444"/>
      <c r="P10" s="444"/>
      <c r="Q10" s="444"/>
      <c r="R10" s="444"/>
      <c r="S10" s="444"/>
      <c r="T10" s="444"/>
      <c r="U10" s="436"/>
      <c r="V10" s="9"/>
      <c r="W10" s="358" t="s">
        <v>55</v>
      </c>
      <c r="X10" s="364"/>
      <c r="Y10" s="76"/>
    </row>
    <row r="11" spans="1:25" ht="34.15" customHeight="1">
      <c r="A11" s="359" t="s">
        <v>8</v>
      </c>
      <c r="B11" s="78"/>
      <c r="C11" s="79"/>
      <c r="D11" s="360" t="s">
        <v>9</v>
      </c>
      <c r="E11" s="9"/>
      <c r="F11" s="414" t="s">
        <v>128</v>
      </c>
      <c r="G11" s="415"/>
      <c r="H11" s="414" t="s">
        <v>131</v>
      </c>
      <c r="I11" s="476"/>
      <c r="J11" s="475" t="s">
        <v>133</v>
      </c>
      <c r="K11" s="415"/>
      <c r="L11" s="414" t="s">
        <v>136</v>
      </c>
      <c r="M11" s="415"/>
      <c r="N11" s="414" t="s">
        <v>138</v>
      </c>
      <c r="O11" s="415"/>
      <c r="P11" s="414" t="s">
        <v>140</v>
      </c>
      <c r="Q11" s="415"/>
      <c r="R11" s="414" t="s">
        <v>142</v>
      </c>
      <c r="S11" s="415"/>
      <c r="T11" s="414" t="s">
        <v>632</v>
      </c>
      <c r="U11" s="415"/>
      <c r="V11" s="9"/>
      <c r="W11" s="414" t="s">
        <v>19</v>
      </c>
      <c r="X11" s="415"/>
      <c r="Y11" s="76"/>
    </row>
    <row r="12" spans="1:25" ht="22.5" customHeight="1">
      <c r="A12" s="80"/>
      <c r="B12" s="81"/>
      <c r="C12" s="81"/>
      <c r="D12" s="82"/>
      <c r="E12" s="9"/>
      <c r="F12" s="18" t="s">
        <v>55</v>
      </c>
      <c r="G12" s="17" t="s">
        <v>20</v>
      </c>
      <c r="H12" s="348"/>
      <c r="I12" s="322" t="s">
        <v>20</v>
      </c>
      <c r="J12" s="365"/>
      <c r="K12" s="17" t="s">
        <v>20</v>
      </c>
      <c r="L12" s="323" t="s">
        <v>55</v>
      </c>
      <c r="M12" s="17" t="s">
        <v>20</v>
      </c>
      <c r="N12" s="323" t="s">
        <v>55</v>
      </c>
      <c r="O12" s="17" t="s">
        <v>20</v>
      </c>
      <c r="P12" s="18" t="s">
        <v>55</v>
      </c>
      <c r="Q12" s="17" t="s">
        <v>20</v>
      </c>
      <c r="R12" s="18" t="s">
        <v>55</v>
      </c>
      <c r="S12" s="17" t="s">
        <v>20</v>
      </c>
      <c r="T12" s="18" t="s">
        <v>55</v>
      </c>
      <c r="U12" s="17" t="s">
        <v>20</v>
      </c>
      <c r="V12" s="9"/>
      <c r="W12" s="18" t="s">
        <v>55</v>
      </c>
      <c r="X12" s="17" t="s">
        <v>20</v>
      </c>
      <c r="Y12" s="76"/>
    </row>
    <row r="13" spans="1:25" ht="25" customHeight="1">
      <c r="A13" s="77"/>
      <c r="B13" s="83"/>
      <c r="C13" s="42"/>
      <c r="D13" s="77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W13" s="84"/>
      <c r="X13" s="84"/>
    </row>
    <row r="14" spans="1:25" ht="20.9" customHeight="1">
      <c r="A14" s="85"/>
      <c r="B14" s="19" t="s">
        <v>633</v>
      </c>
      <c r="C14" s="259" t="s">
        <v>55</v>
      </c>
      <c r="D14" s="260"/>
      <c r="E14" s="76"/>
    </row>
    <row r="15" spans="1:25" ht="14.15" customHeight="1">
      <c r="A15" s="22" t="s">
        <v>634</v>
      </c>
      <c r="B15" s="23" t="s">
        <v>635</v>
      </c>
      <c r="C15" s="361" t="s">
        <v>342</v>
      </c>
      <c r="D15" s="24" t="s">
        <v>26</v>
      </c>
      <c r="E15" s="9" t="s">
        <v>55</v>
      </c>
      <c r="F15" s="276">
        <v>0</v>
      </c>
      <c r="G15" s="112" t="s">
        <v>252</v>
      </c>
      <c r="H15" s="276">
        <v>137.13</v>
      </c>
      <c r="I15" s="112" t="s">
        <v>265</v>
      </c>
      <c r="J15" s="276">
        <v>871.33199999999999</v>
      </c>
      <c r="K15" s="112" t="s">
        <v>265</v>
      </c>
      <c r="L15" s="276">
        <v>0</v>
      </c>
      <c r="M15" s="112" t="s">
        <v>252</v>
      </c>
      <c r="N15" s="276">
        <v>16.614999999999998</v>
      </c>
      <c r="O15" s="112" t="s">
        <v>265</v>
      </c>
      <c r="P15" s="276">
        <v>0</v>
      </c>
      <c r="Q15" s="112" t="s">
        <v>252</v>
      </c>
      <c r="R15" s="276">
        <v>1020.875</v>
      </c>
      <c r="S15" s="112" t="s">
        <v>265</v>
      </c>
      <c r="T15" s="276">
        <v>0</v>
      </c>
      <c r="U15" s="112" t="s">
        <v>252</v>
      </c>
      <c r="V15" s="9"/>
      <c r="W15" s="362">
        <f>F15+L15+N15+T15+H15+J15+P15+R15</f>
        <v>2045.952</v>
      </c>
      <c r="X15" s="112" t="s">
        <v>265</v>
      </c>
      <c r="Y15" s="76"/>
    </row>
    <row r="16" spans="1:25" ht="15" customHeight="1">
      <c r="A16" s="38" t="s">
        <v>636</v>
      </c>
      <c r="B16" s="39" t="s">
        <v>637</v>
      </c>
      <c r="C16" s="51" t="s">
        <v>129</v>
      </c>
      <c r="D16" s="41" t="s">
        <v>26</v>
      </c>
      <c r="E16" s="9"/>
      <c r="F16" s="284">
        <v>0</v>
      </c>
      <c r="G16" s="104" t="s">
        <v>252</v>
      </c>
      <c r="H16" s="284">
        <v>1.1399999999999999</v>
      </c>
      <c r="I16" s="104" t="s">
        <v>134</v>
      </c>
      <c r="J16" s="284">
        <v>25.53</v>
      </c>
      <c r="K16" s="104" t="s">
        <v>134</v>
      </c>
      <c r="L16" s="284">
        <v>0</v>
      </c>
      <c r="M16" s="96" t="s">
        <v>252</v>
      </c>
      <c r="N16" s="284">
        <v>0.52</v>
      </c>
      <c r="O16" s="104" t="s">
        <v>134</v>
      </c>
      <c r="P16" s="284">
        <v>0</v>
      </c>
      <c r="Q16" s="104" t="s">
        <v>252</v>
      </c>
      <c r="R16" s="284">
        <v>4.82</v>
      </c>
      <c r="S16" s="104" t="s">
        <v>134</v>
      </c>
      <c r="T16" s="284">
        <v>0</v>
      </c>
      <c r="U16" s="104" t="s">
        <v>252</v>
      </c>
      <c r="V16" s="9"/>
      <c r="W16" s="310">
        <f>F16+L16+N16+T16+H16+J16+P16+R16</f>
        <v>32.010000000000005</v>
      </c>
      <c r="X16" s="104" t="s">
        <v>134</v>
      </c>
      <c r="Y16" s="76"/>
    </row>
    <row r="17" spans="1:25" ht="15" customHeight="1">
      <c r="A17" s="42"/>
      <c r="B17" s="77"/>
      <c r="C17" s="42"/>
      <c r="D17" s="42"/>
      <c r="F17" s="84"/>
      <c r="G17" s="84"/>
      <c r="H17" s="84"/>
      <c r="I17" s="84"/>
      <c r="J17" s="84"/>
      <c r="K17" s="84"/>
      <c r="L17" s="84"/>
      <c r="M17" s="44"/>
      <c r="N17" s="84"/>
      <c r="O17" s="84"/>
      <c r="P17" s="84"/>
      <c r="Q17" s="84"/>
      <c r="R17" s="84"/>
      <c r="S17" s="84"/>
      <c r="T17" s="84"/>
      <c r="U17" s="84"/>
      <c r="W17" s="84"/>
      <c r="X17" s="84"/>
    </row>
    <row r="18" spans="1:25" ht="20.9" customHeight="1">
      <c r="A18" s="85"/>
      <c r="B18" s="19" t="s">
        <v>187</v>
      </c>
      <c r="C18" s="259" t="s">
        <v>55</v>
      </c>
      <c r="D18" s="86"/>
      <c r="E18" s="76"/>
    </row>
    <row r="19" spans="1:25" ht="14.15" customHeight="1">
      <c r="A19" s="215" t="s">
        <v>638</v>
      </c>
      <c r="B19" s="216" t="s">
        <v>639</v>
      </c>
      <c r="C19" s="217" t="s">
        <v>542</v>
      </c>
      <c r="D19" s="218" t="s">
        <v>26</v>
      </c>
      <c r="E19" s="9"/>
      <c r="F19" s="276">
        <v>0</v>
      </c>
      <c r="G19" s="98" t="s">
        <v>172</v>
      </c>
      <c r="H19" s="277">
        <v>673.25599999999997</v>
      </c>
      <c r="I19" s="98" t="s">
        <v>48</v>
      </c>
      <c r="J19" s="277">
        <v>8469.7510000000002</v>
      </c>
      <c r="K19" s="98" t="s">
        <v>48</v>
      </c>
      <c r="L19" s="277">
        <v>0</v>
      </c>
      <c r="M19" s="98" t="s">
        <v>172</v>
      </c>
      <c r="N19" s="277">
        <v>691.80700000000002</v>
      </c>
      <c r="O19" s="98" t="s">
        <v>48</v>
      </c>
      <c r="P19" s="277">
        <v>0</v>
      </c>
      <c r="Q19" s="98" t="s">
        <v>172</v>
      </c>
      <c r="R19" s="277">
        <v>7916.701</v>
      </c>
      <c r="S19" s="98" t="s">
        <v>48</v>
      </c>
      <c r="T19" s="277">
        <v>0</v>
      </c>
      <c r="U19" s="98" t="s">
        <v>172</v>
      </c>
      <c r="V19" s="354"/>
      <c r="W19" s="362">
        <f>F19+L19+N19++T19+H19+J19+P19+R19</f>
        <v>17751.514999999999</v>
      </c>
      <c r="X19" s="112" t="s">
        <v>48</v>
      </c>
      <c r="Y19" s="76"/>
    </row>
    <row r="20" spans="1:25" ht="14.15" customHeight="1">
      <c r="A20" s="220" t="s">
        <v>640</v>
      </c>
      <c r="B20" s="221" t="s">
        <v>641</v>
      </c>
      <c r="C20" s="222" t="s">
        <v>542</v>
      </c>
      <c r="D20" s="223" t="s">
        <v>26</v>
      </c>
      <c r="E20" s="9"/>
      <c r="F20" s="271">
        <v>0</v>
      </c>
      <c r="G20" s="106" t="s">
        <v>172</v>
      </c>
      <c r="H20" s="53">
        <v>92.143000000000001</v>
      </c>
      <c r="I20" s="37" t="s">
        <v>48</v>
      </c>
      <c r="J20" s="53">
        <v>1750.8430000000001</v>
      </c>
      <c r="K20" s="37" t="s">
        <v>48</v>
      </c>
      <c r="L20" s="53">
        <v>0</v>
      </c>
      <c r="M20" s="37" t="s">
        <v>172</v>
      </c>
      <c r="N20" s="53">
        <v>460.93400000000003</v>
      </c>
      <c r="O20" s="37" t="s">
        <v>48</v>
      </c>
      <c r="P20" s="53">
        <v>0</v>
      </c>
      <c r="Q20" s="37" t="s">
        <v>172</v>
      </c>
      <c r="R20" s="53">
        <v>1703.1389999999999</v>
      </c>
      <c r="S20" s="37" t="s">
        <v>48</v>
      </c>
      <c r="T20" s="53">
        <v>0</v>
      </c>
      <c r="U20" s="37" t="s">
        <v>172</v>
      </c>
      <c r="V20" s="354"/>
      <c r="W20" s="278">
        <f>F20+L20+N20++T20+H20+J20+P20+R20</f>
        <v>4007.0590000000002</v>
      </c>
      <c r="X20" s="96" t="s">
        <v>48</v>
      </c>
      <c r="Y20" s="76"/>
    </row>
    <row r="21" spans="1:25" ht="14.15" customHeight="1">
      <c r="A21" s="220" t="s">
        <v>642</v>
      </c>
      <c r="B21" s="221" t="s">
        <v>643</v>
      </c>
      <c r="C21" s="222" t="s">
        <v>542</v>
      </c>
      <c r="D21" s="223" t="s">
        <v>26</v>
      </c>
      <c r="E21" s="9"/>
      <c r="F21" s="271">
        <v>0</v>
      </c>
      <c r="G21" s="292" t="s">
        <v>172</v>
      </c>
      <c r="H21" s="53">
        <v>97.099000000000004</v>
      </c>
      <c r="I21" s="37" t="s">
        <v>48</v>
      </c>
      <c r="J21" s="53">
        <v>698.577</v>
      </c>
      <c r="K21" s="106" t="s">
        <v>48</v>
      </c>
      <c r="L21" s="53">
        <v>0</v>
      </c>
      <c r="M21" s="37" t="s">
        <v>172</v>
      </c>
      <c r="N21" s="53">
        <v>83.131</v>
      </c>
      <c r="O21" s="37" t="s">
        <v>48</v>
      </c>
      <c r="P21" s="53">
        <v>0</v>
      </c>
      <c r="Q21" s="37" t="s">
        <v>172</v>
      </c>
      <c r="R21" s="53">
        <v>2435.4070000000002</v>
      </c>
      <c r="S21" s="37" t="s">
        <v>48</v>
      </c>
      <c r="T21" s="53">
        <v>0</v>
      </c>
      <c r="U21" s="37" t="s">
        <v>172</v>
      </c>
      <c r="V21" s="354"/>
      <c r="W21" s="278">
        <f>F21+L21+N21++T21+H21+J21+P21+R21</f>
        <v>3314.2139999999999</v>
      </c>
      <c r="X21" s="96" t="s">
        <v>48</v>
      </c>
      <c r="Y21" s="76"/>
    </row>
    <row r="22" spans="1:25" ht="14.15" customHeight="1">
      <c r="A22" s="220" t="s">
        <v>644</v>
      </c>
      <c r="B22" s="221" t="s">
        <v>645</v>
      </c>
      <c r="C22" s="222" t="s">
        <v>542</v>
      </c>
      <c r="D22" s="223" t="s">
        <v>26</v>
      </c>
      <c r="E22" s="9"/>
      <c r="F22" s="271">
        <v>0</v>
      </c>
      <c r="G22" s="98" t="s">
        <v>172</v>
      </c>
      <c r="H22" s="53">
        <v>7.4569999999999999</v>
      </c>
      <c r="I22" s="37" t="s">
        <v>48</v>
      </c>
      <c r="J22" s="53">
        <v>56.844999999999999</v>
      </c>
      <c r="K22" s="98" t="s">
        <v>48</v>
      </c>
      <c r="L22" s="53">
        <v>0</v>
      </c>
      <c r="M22" s="37" t="s">
        <v>172</v>
      </c>
      <c r="N22" s="53">
        <v>11.215999999999999</v>
      </c>
      <c r="O22" s="37" t="s">
        <v>48</v>
      </c>
      <c r="P22" s="53">
        <v>0</v>
      </c>
      <c r="Q22" s="37" t="s">
        <v>172</v>
      </c>
      <c r="R22" s="53">
        <v>40.905999999999999</v>
      </c>
      <c r="S22" s="37" t="s">
        <v>48</v>
      </c>
      <c r="T22" s="53">
        <v>0</v>
      </c>
      <c r="U22" s="37" t="s">
        <v>172</v>
      </c>
      <c r="V22" s="354"/>
      <c r="W22" s="278">
        <f>F22+L22+N22+T22+H22+J22+P22+R22</f>
        <v>116.42400000000001</v>
      </c>
      <c r="X22" s="96" t="s">
        <v>48</v>
      </c>
      <c r="Y22" s="76"/>
    </row>
    <row r="23" spans="1:25" ht="15" customHeight="1">
      <c r="A23" s="224" t="s">
        <v>646</v>
      </c>
      <c r="B23" s="225" t="s">
        <v>647</v>
      </c>
      <c r="C23" s="226" t="s">
        <v>542</v>
      </c>
      <c r="D23" s="227" t="s">
        <v>165</v>
      </c>
      <c r="E23" s="9"/>
      <c r="F23" s="310">
        <f>SUM(F19:F20)</f>
        <v>0</v>
      </c>
      <c r="G23" s="37" t="s">
        <v>172</v>
      </c>
      <c r="H23" s="311">
        <f>SUM(H19:H20)</f>
        <v>765.399</v>
      </c>
      <c r="I23" s="37" t="s">
        <v>48</v>
      </c>
      <c r="J23" s="311">
        <f>SUM(J19:J20)</f>
        <v>10220.594000000001</v>
      </c>
      <c r="K23" s="37" t="s">
        <v>48</v>
      </c>
      <c r="L23" s="311">
        <f>SUM(L19:L20)</f>
        <v>0</v>
      </c>
      <c r="M23" s="37" t="s">
        <v>172</v>
      </c>
      <c r="N23" s="311">
        <f>SUM(N19:N20)</f>
        <v>1152.741</v>
      </c>
      <c r="O23" s="37" t="s">
        <v>48</v>
      </c>
      <c r="P23" s="311">
        <f>SUM(P19:P20)</f>
        <v>0</v>
      </c>
      <c r="Q23" s="37" t="s">
        <v>172</v>
      </c>
      <c r="R23" s="311">
        <f>SUM(R19:R20)</f>
        <v>9619.84</v>
      </c>
      <c r="S23" s="37" t="s">
        <v>48</v>
      </c>
      <c r="T23" s="311">
        <f>SUM(T19:T20)</f>
        <v>0</v>
      </c>
      <c r="U23" s="37" t="s">
        <v>172</v>
      </c>
      <c r="V23" s="354"/>
      <c r="W23" s="310">
        <f>SUM(W19:W20)</f>
        <v>21758.574000000001</v>
      </c>
      <c r="X23" s="104" t="s">
        <v>48</v>
      </c>
      <c r="Y23" s="76"/>
    </row>
    <row r="24" spans="1:25" ht="15" customHeight="1">
      <c r="A24" s="294"/>
      <c r="B24" s="295"/>
      <c r="C24" s="294"/>
      <c r="D24" s="294"/>
      <c r="F24" s="77"/>
      <c r="G24" s="239"/>
      <c r="H24" s="77"/>
      <c r="I24" s="239"/>
      <c r="J24" s="77"/>
      <c r="K24" s="239"/>
      <c r="L24" s="77"/>
      <c r="M24" s="239"/>
      <c r="N24" s="77"/>
      <c r="O24" s="239"/>
      <c r="P24" s="77"/>
      <c r="Q24" s="239"/>
      <c r="R24" s="77"/>
      <c r="S24" s="239"/>
      <c r="T24" s="77"/>
      <c r="U24" s="239"/>
      <c r="W24" s="77"/>
      <c r="X24" s="77"/>
    </row>
    <row r="25" spans="1:25" ht="14.15" customHeight="1">
      <c r="A25" s="215" t="s">
        <v>648</v>
      </c>
      <c r="B25" s="216" t="s">
        <v>649</v>
      </c>
      <c r="C25" s="217" t="s">
        <v>542</v>
      </c>
      <c r="D25" s="218" t="s">
        <v>26</v>
      </c>
      <c r="E25" s="9"/>
      <c r="F25" s="276">
        <v>0</v>
      </c>
      <c r="G25" s="112" t="s">
        <v>172</v>
      </c>
      <c r="H25" s="276">
        <v>292.63200000000001</v>
      </c>
      <c r="I25" s="112" t="s">
        <v>48</v>
      </c>
      <c r="J25" s="276">
        <v>2608.7339999999999</v>
      </c>
      <c r="K25" s="112" t="s">
        <v>48</v>
      </c>
      <c r="L25" s="276">
        <v>0</v>
      </c>
      <c r="M25" s="112" t="s">
        <v>172</v>
      </c>
      <c r="N25" s="276">
        <v>355.31799999999998</v>
      </c>
      <c r="O25" s="112" t="s">
        <v>48</v>
      </c>
      <c r="P25" s="276">
        <v>0</v>
      </c>
      <c r="Q25" s="112" t="s">
        <v>172</v>
      </c>
      <c r="R25" s="276">
        <v>3019.5949999999998</v>
      </c>
      <c r="S25" s="112" t="s">
        <v>48</v>
      </c>
      <c r="T25" s="276">
        <v>0</v>
      </c>
      <c r="U25" s="112" t="s">
        <v>172</v>
      </c>
      <c r="V25" s="9"/>
      <c r="W25" s="362">
        <f>F25+L25+N25++T25+H25+J25+P25+R25</f>
        <v>6276.2790000000005</v>
      </c>
      <c r="X25" s="112" t="s">
        <v>48</v>
      </c>
      <c r="Y25" s="76"/>
    </row>
    <row r="26" spans="1:25" ht="15" customHeight="1">
      <c r="A26" s="224" t="s">
        <v>650</v>
      </c>
      <c r="B26" s="225" t="s">
        <v>651</v>
      </c>
      <c r="C26" s="226" t="s">
        <v>542</v>
      </c>
      <c r="D26" s="227" t="s">
        <v>165</v>
      </c>
      <c r="E26" s="9"/>
      <c r="F26" s="310">
        <f>+F23+F25</f>
        <v>0</v>
      </c>
      <c r="G26" s="104" t="s">
        <v>172</v>
      </c>
      <c r="H26" s="310">
        <f>+H23+H25</f>
        <v>1058.0309999999999</v>
      </c>
      <c r="I26" s="104" t="s">
        <v>48</v>
      </c>
      <c r="J26" s="310">
        <f>+J23+J25</f>
        <v>12829.328000000001</v>
      </c>
      <c r="K26" s="104" t="s">
        <v>48</v>
      </c>
      <c r="L26" s="310">
        <f>+L23+L25</f>
        <v>0</v>
      </c>
      <c r="M26" s="104" t="s">
        <v>172</v>
      </c>
      <c r="N26" s="310">
        <f>+N23+N25</f>
        <v>1508.059</v>
      </c>
      <c r="O26" s="104" t="s">
        <v>48</v>
      </c>
      <c r="P26" s="310">
        <f>+P23+P25</f>
        <v>0</v>
      </c>
      <c r="Q26" s="104" t="s">
        <v>172</v>
      </c>
      <c r="R26" s="310">
        <f>+R23+R25</f>
        <v>12639.434999999999</v>
      </c>
      <c r="S26" s="104" t="s">
        <v>48</v>
      </c>
      <c r="T26" s="310">
        <f>+T23+T25</f>
        <v>0</v>
      </c>
      <c r="U26" s="104" t="s">
        <v>172</v>
      </c>
      <c r="V26" s="9"/>
      <c r="W26" s="310">
        <f>+W23+W25</f>
        <v>28034.853000000003</v>
      </c>
      <c r="X26" s="104" t="s">
        <v>48</v>
      </c>
      <c r="Y26" s="76"/>
    </row>
    <row r="27" spans="1:25" ht="16.75" customHeight="1">
      <c r="A27" s="84"/>
      <c r="B27" s="84"/>
      <c r="C27" s="141"/>
      <c r="D27" s="141"/>
      <c r="F27" s="84"/>
      <c r="G27" s="84"/>
      <c r="H27" s="84"/>
      <c r="I27" s="84"/>
      <c r="J27" s="84"/>
      <c r="K27" s="84"/>
      <c r="L27" s="84"/>
      <c r="M27" s="84"/>
      <c r="N27" s="84"/>
      <c r="O27" s="84"/>
      <c r="P27" s="84"/>
      <c r="Q27" s="84"/>
      <c r="R27" s="84"/>
      <c r="S27" s="84"/>
      <c r="T27" s="84"/>
      <c r="U27" s="84"/>
      <c r="W27" s="84"/>
      <c r="X27" s="84"/>
    </row>
    <row r="28" spans="1:25" ht="15" customHeight="1" thickBot="1"/>
    <row r="29" spans="1:25" ht="14.15" customHeight="1">
      <c r="A29" s="382"/>
      <c r="B29" s="84"/>
      <c r="C29" s="84"/>
      <c r="D29" s="140"/>
      <c r="E29" s="76"/>
    </row>
    <row r="30" spans="1:25" ht="14.15" customHeight="1">
      <c r="A30" s="393" t="s">
        <v>146</v>
      </c>
      <c r="C30" s="71" t="s">
        <v>147</v>
      </c>
      <c r="E30" s="76"/>
    </row>
    <row r="31" spans="1:25" ht="14.15" customHeight="1">
      <c r="A31" s="383"/>
      <c r="E31" s="76"/>
    </row>
    <row r="32" spans="1:25" ht="14.15" customHeight="1">
      <c r="A32" s="393" t="s">
        <v>148</v>
      </c>
      <c r="E32" s="76"/>
    </row>
    <row r="33" spans="1:5" ht="14.15" customHeight="1">
      <c r="A33" s="383"/>
      <c r="E33" s="76"/>
    </row>
    <row r="34" spans="1:5" ht="14.15" customHeight="1">
      <c r="A34" s="393" t="s">
        <v>331</v>
      </c>
      <c r="B34" s="70"/>
      <c r="C34" s="71" t="s">
        <v>149</v>
      </c>
      <c r="D34" s="381">
        <v>46188</v>
      </c>
      <c r="E34" s="76"/>
    </row>
    <row r="35" spans="1:5" ht="15" customHeight="1" thickBot="1">
      <c r="A35" s="92"/>
      <c r="E35" s="76"/>
    </row>
    <row r="36" spans="1:5" ht="14.15" customHeight="1">
      <c r="A36" s="84"/>
      <c r="B36" s="128"/>
      <c r="C36" s="141"/>
      <c r="D36" s="141"/>
    </row>
    <row r="37" spans="1:5" ht="14.15" customHeight="1"/>
    <row r="38" spans="1:5" ht="14.15" customHeight="1"/>
    <row r="39" spans="1:5" ht="14.15" customHeight="1"/>
    <row r="40" spans="1:5" ht="14.15" customHeight="1"/>
    <row r="41" spans="1:5" ht="14.15" customHeight="1"/>
    <row r="42" spans="1:5" ht="14.15" customHeight="1"/>
    <row r="43" spans="1:5" ht="14.15" customHeight="1"/>
    <row r="44" spans="1:5" ht="14.15" customHeight="1"/>
    <row r="45" spans="1:5" ht="14.15" customHeight="1"/>
    <row r="46" spans="1:5" ht="14.15" customHeight="1"/>
    <row r="47" spans="1:5" ht="14.15" customHeight="1"/>
    <row r="48" spans="1:5" ht="14.15" customHeight="1"/>
    <row r="49" ht="14.15" customHeight="1"/>
    <row r="50" ht="14.15" customHeight="1"/>
    <row r="51" ht="14.15" customHeight="1"/>
    <row r="52" ht="14.15" customHeight="1"/>
    <row r="53" ht="14.15" customHeight="1"/>
    <row r="54" ht="14.15" customHeight="1"/>
    <row r="55" ht="14.15" customHeight="1"/>
    <row r="56" ht="14.15" customHeight="1"/>
    <row r="57" ht="14.15" customHeight="1"/>
    <row r="58" ht="14.15" customHeight="1"/>
    <row r="59" ht="14.15" customHeight="1"/>
    <row r="60" ht="14.15" customHeight="1"/>
    <row r="61" ht="14.15" customHeight="1"/>
    <row r="62" ht="14.15" customHeight="1"/>
    <row r="63" ht="14.15" customHeight="1"/>
    <row r="64" ht="14.15" customHeight="1"/>
    <row r="65" ht="14.15" customHeight="1"/>
    <row r="66" ht="14.15" customHeight="1"/>
    <row r="67" ht="14.15" customHeight="1"/>
    <row r="68" ht="14.15" customHeight="1"/>
    <row r="69" ht="14.15" customHeight="1"/>
    <row r="70" ht="14.15" customHeight="1"/>
    <row r="71" ht="14.15" customHeight="1"/>
    <row r="72" ht="14.15" customHeight="1"/>
    <row r="73" ht="14.15" customHeight="1"/>
    <row r="74" ht="14.15" customHeight="1"/>
    <row r="75" ht="14.15" customHeight="1"/>
    <row r="76" ht="14.15" customHeight="1"/>
    <row r="77" ht="14.15" customHeight="1"/>
    <row r="78" ht="14.15" customHeight="1"/>
    <row r="79" ht="14.15" customHeight="1"/>
    <row r="80" ht="14.15" customHeight="1"/>
    <row r="81" ht="14.15" customHeight="1"/>
    <row r="82" ht="14.15" customHeight="1"/>
    <row r="83" ht="14.15" customHeight="1"/>
    <row r="84" ht="14.15" customHeight="1"/>
    <row r="85" ht="14.15" customHeight="1"/>
    <row r="86" ht="14.15" customHeight="1"/>
    <row r="87" ht="14.15" customHeight="1"/>
    <row r="88" ht="14.15" customHeight="1"/>
    <row r="89" ht="14.15" customHeight="1"/>
    <row r="90" ht="14.15" customHeight="1"/>
    <row r="91" ht="14.15" customHeight="1"/>
    <row r="92" ht="14.15" customHeight="1"/>
    <row r="93" ht="14.15" customHeight="1"/>
    <row r="94" ht="14.15" customHeight="1"/>
    <row r="95" ht="14.15" customHeight="1"/>
    <row r="96" ht="14.15" customHeight="1"/>
    <row r="97" ht="14.15" customHeight="1"/>
    <row r="98" ht="14.15" customHeight="1"/>
    <row r="99" ht="14.15" customHeight="1"/>
    <row r="100" ht="14.15" customHeight="1"/>
    <row r="101" ht="14.15" customHeight="1"/>
    <row r="102" ht="14.15" customHeight="1"/>
    <row r="103" ht="14.15" customHeight="1"/>
    <row r="104" ht="14.15" customHeight="1"/>
    <row r="105" ht="14.15" customHeight="1"/>
    <row r="106" ht="14.15" customHeight="1"/>
    <row r="107" ht="14.15" customHeight="1"/>
    <row r="108" ht="14.15" customHeight="1"/>
    <row r="109" ht="14.15" customHeight="1"/>
    <row r="110" ht="14.15" customHeight="1"/>
    <row r="111" ht="14.15" customHeight="1"/>
    <row r="112" ht="14.15" customHeight="1"/>
    <row r="113" ht="14.15" customHeight="1"/>
    <row r="114" ht="14.15" customHeight="1"/>
    <row r="115" ht="14.15" customHeight="1"/>
    <row r="116" ht="14.15" customHeight="1"/>
    <row r="117" ht="14.15" customHeight="1"/>
    <row r="118" ht="14.15" customHeight="1"/>
    <row r="119" ht="14.15" customHeight="1"/>
    <row r="120" ht="14.15" customHeight="1"/>
    <row r="121" ht="14.15" customHeight="1"/>
    <row r="122" ht="14.15" customHeight="1"/>
    <row r="123" ht="14.15" customHeight="1"/>
    <row r="124" ht="14.15" customHeight="1"/>
    <row r="125" ht="14.15" customHeight="1"/>
    <row r="126" ht="14.15" customHeight="1"/>
    <row r="127" ht="14.15" customHeight="1"/>
    <row r="128" ht="14.15" customHeight="1"/>
    <row r="129" ht="14.15" customHeight="1"/>
    <row r="130" ht="14.15" customHeight="1"/>
    <row r="131" ht="14.15" customHeight="1"/>
    <row r="132" ht="14.15" customHeight="1"/>
    <row r="133" ht="14.15" customHeight="1"/>
    <row r="134" ht="14.15" customHeight="1"/>
    <row r="135" ht="14.15" customHeight="1"/>
    <row r="136" ht="14.15" customHeight="1"/>
    <row r="137" ht="14.15" customHeight="1"/>
    <row r="138" ht="14.15" customHeight="1"/>
    <row r="139" ht="14.15" customHeight="1"/>
    <row r="140" ht="14.15" customHeight="1"/>
    <row r="141" ht="14.15" customHeight="1"/>
    <row r="142" ht="14.15" customHeight="1"/>
    <row r="143" ht="14.15" customHeight="1"/>
    <row r="144" ht="14.15" customHeight="1"/>
    <row r="145" ht="14.15" customHeight="1"/>
    <row r="146" ht="14.15" customHeight="1"/>
    <row r="147" ht="14.15" customHeight="1"/>
    <row r="148" ht="14.15" customHeight="1"/>
    <row r="149" ht="14.15" customHeight="1"/>
    <row r="150" ht="14.15" customHeight="1"/>
    <row r="151" ht="14.15" customHeight="1"/>
    <row r="152" ht="14.15" customHeight="1"/>
    <row r="153" ht="14.15" customHeight="1"/>
    <row r="154" ht="14.15" customHeight="1"/>
    <row r="155" ht="14.15" customHeight="1"/>
    <row r="156" ht="14.15" customHeight="1"/>
    <row r="157" ht="14.15" customHeight="1"/>
    <row r="158" ht="14.15" customHeight="1"/>
    <row r="159" ht="14.15" customHeight="1"/>
    <row r="160" ht="14.15" customHeight="1"/>
    <row r="161" ht="14.15" customHeight="1"/>
    <row r="162" ht="14.15" customHeight="1"/>
    <row r="163" ht="14.15" customHeight="1"/>
    <row r="164" ht="14.15" customHeight="1"/>
    <row r="165" ht="14.15" customHeight="1"/>
    <row r="166" ht="14.15" customHeight="1"/>
    <row r="167" ht="14.15" customHeight="1"/>
    <row r="168" ht="14.15" customHeight="1"/>
    <row r="169" ht="14.15" customHeight="1"/>
    <row r="170" ht="14.15" customHeight="1"/>
    <row r="171" ht="14.15" customHeight="1"/>
    <row r="172" ht="14.15" customHeight="1"/>
    <row r="173" ht="14.15" customHeight="1"/>
    <row r="174" ht="14.15" customHeight="1"/>
    <row r="175" ht="14.15" customHeight="1"/>
    <row r="176" ht="14.15" customHeight="1"/>
    <row r="177" ht="14.15" customHeight="1"/>
    <row r="178" ht="14.15" customHeight="1"/>
    <row r="179" ht="14.15" customHeight="1"/>
    <row r="180" ht="14.15" customHeight="1"/>
    <row r="181" ht="14.15" customHeight="1"/>
    <row r="182" ht="14.15" customHeight="1"/>
    <row r="183" ht="14.15" customHeight="1"/>
    <row r="184" ht="14.15" customHeight="1"/>
    <row r="185" ht="14.15" customHeight="1"/>
    <row r="186" ht="14.15" customHeight="1"/>
    <row r="187" ht="14.15" customHeight="1"/>
    <row r="188" ht="14.15" customHeight="1"/>
    <row r="189" ht="14.15" customHeight="1"/>
    <row r="190" ht="14.15" customHeight="1"/>
    <row r="191" ht="14.15" customHeight="1"/>
    <row r="192" ht="14.15" customHeight="1"/>
    <row r="193" ht="14.15" customHeight="1"/>
    <row r="194" ht="14.15" customHeight="1"/>
    <row r="195" ht="14.15" customHeight="1"/>
    <row r="196" ht="14.15" customHeight="1"/>
    <row r="197" ht="14.15" customHeight="1"/>
    <row r="198" ht="14.15" customHeight="1"/>
    <row r="199" ht="14.15" customHeight="1"/>
    <row r="200" ht="14.15" customHeight="1"/>
    <row r="201" ht="14.15" customHeight="1"/>
    <row r="202" ht="14.15" customHeight="1"/>
    <row r="203" ht="14.15" customHeight="1"/>
    <row r="204" ht="14.15" customHeight="1"/>
    <row r="205" ht="14.15" customHeight="1"/>
    <row r="206" ht="14.15" customHeight="1"/>
    <row r="207" ht="14.15" customHeight="1"/>
    <row r="208" ht="14.15" customHeight="1"/>
    <row r="209" ht="14.15" customHeight="1"/>
    <row r="210" ht="14.15" customHeight="1"/>
    <row r="211" ht="14.15" customHeight="1"/>
    <row r="212" ht="14.15" customHeight="1"/>
    <row r="213" ht="14.15" customHeight="1"/>
    <row r="214" ht="14.15" customHeight="1"/>
    <row r="215" ht="14.15" customHeight="1"/>
    <row r="216" ht="14.15" customHeight="1"/>
    <row r="217" ht="14.15" customHeight="1"/>
    <row r="218" ht="14.15" customHeight="1"/>
    <row r="219" ht="14.15" customHeight="1"/>
    <row r="220" ht="14.15" customHeight="1"/>
    <row r="221" ht="14.15" customHeight="1"/>
    <row r="222" ht="14.15" customHeight="1"/>
    <row r="223" ht="14.15" customHeight="1"/>
    <row r="224" ht="14.15" customHeight="1"/>
    <row r="225" ht="14.15" customHeight="1"/>
    <row r="226" ht="14.15" customHeight="1"/>
    <row r="227" ht="14.15" customHeight="1"/>
    <row r="228" ht="14.15" customHeight="1"/>
    <row r="229" ht="14.15" customHeight="1"/>
    <row r="230" ht="14.15" customHeight="1"/>
    <row r="231" ht="14.15" customHeight="1"/>
    <row r="232" ht="14.15" customHeight="1"/>
    <row r="233" ht="14.15" customHeight="1"/>
    <row r="234" ht="14.15" customHeight="1"/>
    <row r="235" ht="14.15" customHeight="1"/>
    <row r="236" ht="14.15" customHeight="1"/>
    <row r="237" ht="14.15" customHeight="1"/>
    <row r="238" ht="14.15" customHeight="1"/>
    <row r="239" ht="14.15" customHeight="1"/>
    <row r="240" ht="14.15" customHeight="1"/>
    <row r="241" ht="14.15" customHeight="1"/>
    <row r="242" ht="14.15" customHeight="1"/>
    <row r="243" ht="14.15" customHeight="1"/>
    <row r="244" ht="14.15" customHeight="1"/>
    <row r="245" ht="14.15" customHeight="1"/>
    <row r="246" ht="14.15" customHeight="1"/>
    <row r="247" ht="14.15" customHeight="1"/>
    <row r="248" ht="14.15" customHeight="1"/>
    <row r="249" ht="14.15" customHeight="1"/>
    <row r="250" ht="14.15" customHeight="1"/>
    <row r="251" ht="14.15" customHeight="1"/>
    <row r="252" ht="14.15" customHeight="1"/>
    <row r="253" ht="14.15" customHeight="1"/>
    <row r="254" ht="14.15" customHeight="1"/>
    <row r="255" ht="14.15" customHeight="1"/>
    <row r="256" ht="14.15" customHeight="1"/>
    <row r="257" ht="14.15" customHeight="1"/>
    <row r="258" ht="14.15" customHeight="1"/>
    <row r="259" ht="14.15" customHeight="1"/>
    <row r="260" ht="14.15" customHeight="1"/>
    <row r="261" ht="14.15" customHeight="1"/>
    <row r="262" ht="14.15" customHeight="1"/>
    <row r="263" ht="14.15" customHeight="1"/>
    <row r="264" ht="14.15" customHeight="1"/>
    <row r="265" ht="14.15" customHeight="1"/>
    <row r="266" ht="14.15" customHeight="1"/>
    <row r="267" ht="14.15" customHeight="1"/>
    <row r="268" ht="14.15" customHeight="1"/>
    <row r="269" ht="14.15" customHeight="1"/>
    <row r="270" ht="14.15" customHeight="1"/>
    <row r="271" ht="14.15" customHeight="1"/>
    <row r="272" ht="14.15" customHeight="1"/>
    <row r="273" ht="14.15" customHeight="1"/>
    <row r="274" ht="14.15" customHeight="1"/>
    <row r="275" ht="14.15" customHeight="1"/>
    <row r="276" ht="14.15" customHeight="1"/>
    <row r="277" ht="14.15" customHeight="1"/>
    <row r="278" ht="14.15" customHeight="1"/>
    <row r="279" ht="14.15" customHeight="1"/>
    <row r="280" ht="14.15" customHeight="1"/>
    <row r="281" ht="14.15" customHeight="1"/>
    <row r="282" ht="14.15" customHeight="1"/>
    <row r="283" ht="14.15" customHeight="1"/>
    <row r="284" ht="14.15" customHeight="1"/>
    <row r="285" ht="14.15" customHeight="1"/>
  </sheetData>
  <mergeCells count="19">
    <mergeCell ref="T11:U11"/>
    <mergeCell ref="R11:S11"/>
    <mergeCell ref="R9:S9"/>
    <mergeCell ref="T9:U9"/>
    <mergeCell ref="W11:X11"/>
    <mergeCell ref="W9:X9"/>
    <mergeCell ref="J9:K9"/>
    <mergeCell ref="J11:K11"/>
    <mergeCell ref="L11:M11"/>
    <mergeCell ref="L9:M9"/>
    <mergeCell ref="F10:U10"/>
    <mergeCell ref="N9:O9"/>
    <mergeCell ref="P9:Q9"/>
    <mergeCell ref="P11:Q11"/>
    <mergeCell ref="N11:O11"/>
    <mergeCell ref="H11:I11"/>
    <mergeCell ref="H9:I9"/>
    <mergeCell ref="F9:G9"/>
    <mergeCell ref="F11:G11"/>
  </mergeCells>
  <dataValidations count="1">
    <dataValidation type="list" allowBlank="1" sqref="M23 O23 G23 Q23 I23 K23 G15:G16 I15:I16 K15:K16 M15:M16 O15:O16 Q15:Q16 S15:S16 U15:U16 X15:X16 X19:X23 X25:X26 G26 I26 K26 M26 O26 Q26 S26 U26 S23 U23" xr:uid="{00000000-0002-0000-07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0"/>
  <sheetViews>
    <sheetView showRuler="0" workbookViewId="0">
      <selection sqref="A1:XFD1048576"/>
    </sheetView>
  </sheetViews>
  <sheetFormatPr defaultColWidth="13.7265625" defaultRowHeight="12.5"/>
  <cols>
    <col min="1" max="1" width="7.26953125" customWidth="1"/>
    <col min="2" max="2" width="77.1796875" customWidth="1"/>
    <col min="3" max="3" width="6.1796875" customWidth="1"/>
    <col min="4" max="4" width="9.7265625" customWidth="1"/>
    <col min="5" max="5" width="8.26953125" customWidth="1"/>
    <col min="6" max="6" width="18.26953125" customWidth="1"/>
    <col min="7" max="7" width="6.54296875" customWidth="1"/>
    <col min="8" max="8" width="6.1796875" customWidth="1"/>
  </cols>
  <sheetData>
    <row r="1" spans="1:8" ht="22.5" customHeight="1">
      <c r="A1" s="377" t="s">
        <v>0</v>
      </c>
    </row>
    <row r="2" spans="1:8" ht="22.5" customHeight="1"/>
    <row r="3" spans="1:8" ht="23.25" customHeight="1">
      <c r="A3" s="376" t="s">
        <v>1</v>
      </c>
    </row>
    <row r="4" spans="1:8" ht="16.75" customHeight="1">
      <c r="A4" s="378"/>
      <c r="B4" s="269"/>
      <c r="C4" s="363"/>
      <c r="D4" s="75"/>
      <c r="E4" s="75"/>
      <c r="F4" s="75"/>
      <c r="G4" s="75"/>
      <c r="H4" s="75"/>
    </row>
    <row r="5" spans="1:8" ht="16.75" customHeight="1" thickBot="1"/>
    <row r="6" spans="1:8" ht="22.5" customHeight="1">
      <c r="A6" s="385" t="s">
        <v>2</v>
      </c>
      <c r="B6" s="386"/>
      <c r="C6" s="387"/>
      <c r="D6" s="386"/>
      <c r="E6" s="386"/>
      <c r="F6" s="388"/>
      <c r="G6" s="70"/>
    </row>
    <row r="7" spans="1:8" ht="22.5" customHeight="1" thickBot="1">
      <c r="A7" s="389" t="s">
        <v>652</v>
      </c>
      <c r="B7" s="390"/>
      <c r="C7" s="391"/>
      <c r="D7" s="390"/>
      <c r="E7" s="390"/>
      <c r="F7" s="392"/>
      <c r="G7" s="70"/>
    </row>
    <row r="8" spans="1:8" ht="14.15" customHeight="1">
      <c r="A8" s="70"/>
      <c r="B8" s="70"/>
      <c r="C8" s="6"/>
      <c r="D8" s="70"/>
      <c r="E8" s="70"/>
      <c r="F8" s="47"/>
    </row>
    <row r="9" spans="1:8" ht="15" customHeight="1" thickBot="1">
      <c r="F9" s="453">
        <v>10</v>
      </c>
      <c r="G9" s="454"/>
      <c r="H9" s="99"/>
    </row>
    <row r="10" spans="1:8" ht="17.5" customHeight="1">
      <c r="A10" s="2" t="s">
        <v>4</v>
      </c>
      <c r="B10" s="3" t="s">
        <v>5</v>
      </c>
      <c r="C10" s="4" t="s">
        <v>6</v>
      </c>
      <c r="D10" s="143" t="s">
        <v>7</v>
      </c>
      <c r="E10" s="9"/>
      <c r="F10" s="366" t="s">
        <v>653</v>
      </c>
      <c r="G10" s="288"/>
      <c r="H10" s="76"/>
    </row>
    <row r="11" spans="1:8" ht="17.5" customHeight="1">
      <c r="A11" s="7" t="s">
        <v>8</v>
      </c>
      <c r="B11" s="78"/>
      <c r="C11" s="79"/>
      <c r="D11" s="8" t="s">
        <v>9</v>
      </c>
      <c r="E11" s="9"/>
      <c r="F11" s="356" t="s">
        <v>654</v>
      </c>
      <c r="G11" s="372"/>
      <c r="H11" s="76"/>
    </row>
    <row r="12" spans="1:8" ht="18.399999999999999" customHeight="1">
      <c r="A12" s="80"/>
      <c r="B12" s="81"/>
      <c r="C12" s="81"/>
      <c r="D12" s="82"/>
      <c r="E12" s="9"/>
      <c r="F12" s="373"/>
      <c r="G12" s="367" t="s">
        <v>20</v>
      </c>
      <c r="H12" s="76"/>
    </row>
    <row r="13" spans="1:8" ht="14.15" customHeight="1">
      <c r="A13" s="84"/>
      <c r="B13" s="374"/>
      <c r="C13" s="141"/>
      <c r="D13" s="84"/>
      <c r="F13" s="84"/>
      <c r="G13" s="84"/>
    </row>
    <row r="14" spans="1:8" ht="15" customHeight="1"/>
    <row r="15" spans="1:8" ht="20.9" customHeight="1">
      <c r="A15" s="85"/>
      <c r="B15" s="19" t="s">
        <v>655</v>
      </c>
      <c r="C15" s="259" t="s">
        <v>55</v>
      </c>
      <c r="D15" s="86"/>
      <c r="E15" s="76"/>
    </row>
    <row r="16" spans="1:8" ht="14.15" customHeight="1">
      <c r="A16" s="22" t="s">
        <v>656</v>
      </c>
      <c r="B16" s="23" t="s">
        <v>657</v>
      </c>
      <c r="C16" s="48" t="s">
        <v>107</v>
      </c>
      <c r="D16" s="24" t="s">
        <v>26</v>
      </c>
      <c r="E16" s="9" t="s">
        <v>55</v>
      </c>
      <c r="F16" s="368">
        <v>1992.14</v>
      </c>
      <c r="G16" s="112"/>
      <c r="H16" s="76"/>
    </row>
    <row r="17" spans="1:8" ht="14.15" customHeight="1">
      <c r="A17" s="29" t="s">
        <v>658</v>
      </c>
      <c r="B17" s="30" t="s">
        <v>659</v>
      </c>
      <c r="C17" s="50" t="s">
        <v>107</v>
      </c>
      <c r="D17" s="32" t="s">
        <v>26</v>
      </c>
      <c r="E17" s="9"/>
      <c r="F17" s="369">
        <v>491.26</v>
      </c>
      <c r="G17" s="96"/>
      <c r="H17" s="76"/>
    </row>
    <row r="18" spans="1:8" ht="14.15" customHeight="1">
      <c r="A18" s="29" t="s">
        <v>660</v>
      </c>
      <c r="B18" s="30" t="s">
        <v>661</v>
      </c>
      <c r="C18" s="50" t="s">
        <v>107</v>
      </c>
      <c r="D18" s="32" t="s">
        <v>26</v>
      </c>
      <c r="E18" s="9"/>
      <c r="F18" s="369">
        <v>374</v>
      </c>
      <c r="G18" s="96"/>
      <c r="H18" s="76"/>
    </row>
    <row r="19" spans="1:8" ht="14.15" customHeight="1">
      <c r="A19" s="29" t="s">
        <v>662</v>
      </c>
      <c r="B19" s="30" t="s">
        <v>663</v>
      </c>
      <c r="C19" s="50" t="s">
        <v>107</v>
      </c>
      <c r="D19" s="32" t="s">
        <v>26</v>
      </c>
      <c r="E19" s="9"/>
      <c r="F19" s="369">
        <v>678.05</v>
      </c>
      <c r="G19" s="96"/>
      <c r="H19" s="76"/>
    </row>
    <row r="20" spans="1:8" ht="14.15" customHeight="1">
      <c r="A20" s="29" t="s">
        <v>664</v>
      </c>
      <c r="B20" s="30" t="s">
        <v>665</v>
      </c>
      <c r="C20" s="50" t="s">
        <v>107</v>
      </c>
      <c r="D20" s="32" t="s">
        <v>26</v>
      </c>
      <c r="E20" s="9"/>
      <c r="F20" s="369">
        <v>1174.25</v>
      </c>
      <c r="G20" s="96"/>
      <c r="H20" s="76"/>
    </row>
    <row r="21" spans="1:8" ht="15" customHeight="1">
      <c r="A21" s="38" t="s">
        <v>666</v>
      </c>
      <c r="B21" s="39" t="s">
        <v>667</v>
      </c>
      <c r="C21" s="51" t="s">
        <v>107</v>
      </c>
      <c r="D21" s="41" t="s">
        <v>165</v>
      </c>
      <c r="E21" s="9"/>
      <c r="F21" s="370">
        <f>SUM(F16:F20)</f>
        <v>4709.7</v>
      </c>
      <c r="G21" s="104"/>
      <c r="H21" s="76"/>
    </row>
    <row r="22" spans="1:8" ht="14.15" customHeight="1">
      <c r="A22" s="42"/>
      <c r="B22" s="77"/>
      <c r="C22" s="42"/>
      <c r="D22" s="42"/>
      <c r="F22" s="84"/>
      <c r="G22" s="84"/>
    </row>
    <row r="23" spans="1:8" ht="20.9" customHeight="1">
      <c r="A23" s="85"/>
      <c r="B23" s="19" t="s">
        <v>668</v>
      </c>
      <c r="C23" s="259" t="s">
        <v>55</v>
      </c>
      <c r="D23" s="86"/>
      <c r="E23" s="76"/>
    </row>
    <row r="24" spans="1:8" ht="14.15" customHeight="1">
      <c r="A24" s="145" t="s">
        <v>669</v>
      </c>
      <c r="B24" s="146" t="s">
        <v>670</v>
      </c>
      <c r="C24" s="165" t="s">
        <v>107</v>
      </c>
      <c r="D24" s="166" t="s">
        <v>165</v>
      </c>
      <c r="E24" s="9"/>
      <c r="F24" s="371">
        <v>95.46</v>
      </c>
      <c r="G24" s="246"/>
      <c r="H24" s="76"/>
    </row>
    <row r="25" spans="1:8" ht="14.15" customHeight="1">
      <c r="A25" s="141"/>
      <c r="B25" s="84"/>
      <c r="C25" s="141"/>
      <c r="D25" s="141"/>
      <c r="F25" s="84"/>
      <c r="G25" s="84"/>
    </row>
    <row r="26" spans="1:8" ht="14.15" customHeight="1"/>
    <row r="27" spans="1:8" ht="14.15" customHeight="1">
      <c r="A27" s="382"/>
      <c r="B27" s="84"/>
      <c r="C27" s="84"/>
      <c r="D27" s="140"/>
      <c r="E27" s="76"/>
    </row>
    <row r="28" spans="1:8" ht="14.15" customHeight="1">
      <c r="A28" s="383" t="s">
        <v>671</v>
      </c>
      <c r="C28" s="384" t="s">
        <v>147</v>
      </c>
      <c r="E28" s="76"/>
    </row>
    <row r="29" spans="1:8" ht="14.15" customHeight="1">
      <c r="A29" s="383"/>
      <c r="E29" s="76"/>
    </row>
    <row r="30" spans="1:8" ht="14.15" customHeight="1">
      <c r="A30" s="383" t="s">
        <v>672</v>
      </c>
      <c r="B30" s="1"/>
      <c r="C30" s="384" t="s">
        <v>673</v>
      </c>
      <c r="D30" s="72"/>
      <c r="E30" s="76"/>
    </row>
    <row r="31" spans="1:8" ht="14.15" customHeight="1">
      <c r="A31" s="76"/>
      <c r="E31" s="76"/>
    </row>
    <row r="32" spans="1:8" ht="15" customHeight="1">
      <c r="A32" s="92"/>
      <c r="E32" s="76"/>
    </row>
    <row r="33" spans="1:4" ht="14.15" customHeight="1">
      <c r="A33" s="84"/>
      <c r="B33" s="84"/>
      <c r="C33" s="141"/>
      <c r="D33" s="84"/>
    </row>
    <row r="34" spans="1:4" ht="14.15" customHeight="1"/>
    <row r="35" spans="1:4" ht="15" customHeight="1"/>
    <row r="36" spans="1:4" ht="15" customHeight="1"/>
    <row r="37" spans="1:4" ht="15" customHeight="1"/>
    <row r="38" spans="1:4" ht="15" customHeight="1"/>
    <row r="39" spans="1:4" ht="15" customHeight="1"/>
    <row r="40" spans="1:4" ht="15" customHeight="1"/>
    <row r="41" spans="1:4" ht="15" customHeight="1"/>
    <row r="42" spans="1:4" ht="15" customHeight="1"/>
    <row r="43" spans="1:4" ht="15" customHeight="1"/>
    <row r="44" spans="1:4" ht="15" customHeight="1"/>
    <row r="45" spans="1:4" ht="15" customHeight="1"/>
    <row r="46" spans="1:4" ht="15" customHeight="1"/>
    <row r="47" spans="1:4" ht="15" customHeight="1"/>
    <row r="48" spans="1:4" ht="15" customHeight="1"/>
    <row r="49" ht="15" customHeight="1"/>
    <row r="50" ht="15" customHeight="1"/>
  </sheetData>
  <mergeCells count="1">
    <mergeCell ref="F9:G9"/>
  </mergeCells>
  <dataValidations count="1">
    <dataValidation type="list" allowBlank="1" sqref="G16:G21 G24" xr:uid="{00000000-0002-0000-0800-000000000000}"/>
  </dataValidations>
  <pageMargins left="0.75" right="0.75" top="1" bottom="1" header="0.5" footer="0.5"/>
  <pageSetup paperSize="9" orientation="portrait" verticalDpi="0" r:id="rId1"/>
  <headerFooter>
    <oddFooter>&amp;L_x000D_&amp;1#&amp;"Aptos"&amp;10&amp;K000000 SW Business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7</vt:i4>
      </vt:variant>
    </vt:vector>
  </HeadingPairs>
  <TitlesOfParts>
    <vt:vector size="16" baseType="lpstr">
      <vt:lpstr>E3</vt:lpstr>
      <vt:lpstr>E3a</vt:lpstr>
      <vt:lpstr>E4</vt:lpstr>
      <vt:lpstr>E6</vt:lpstr>
      <vt:lpstr>E7</vt:lpstr>
      <vt:lpstr>E8</vt:lpstr>
      <vt:lpstr>E9</vt:lpstr>
      <vt:lpstr>E10</vt:lpstr>
      <vt:lpstr>E11</vt:lpstr>
      <vt:lpstr>'E11'!Print_Area</vt:lpstr>
      <vt:lpstr>'E3'!Print_Area</vt:lpstr>
      <vt:lpstr>E3a!Print_Area</vt:lpstr>
      <vt:lpstr>'E4'!Print_Area</vt:lpstr>
      <vt:lpstr>'E6'!Print_Area</vt:lpstr>
      <vt:lpstr>'E8'!Print_Area</vt:lpstr>
      <vt:lpstr>'E9'!Print_Area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2026-10-21T12:06:43Z</dcterms:created>
  <dcterms:modified xsi:type="dcterms:W3CDTF">2026-10-21T12:06:48Z</dcterms:modified>
  <cp:category/>
  <cp:contentStatus/>
</cp:coreProperties>
</file>