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showInkAnnotation="0" autoCompressPictures="0" defaultThemeVersion="166925"/>
  <xr:revisionPtr revIDLastSave="0" documentId="8_{B294E000-3D88-4FBB-A5D7-C0E93805297A}" xr6:coauthVersionLast="47" xr6:coauthVersionMax="47" xr10:uidLastSave="{00000000-0000-0000-0000-000000000000}"/>
  <bookViews>
    <workbookView xWindow="-120" yWindow="-120" windowWidth="38640" windowHeight="21120" tabRatio="500" xr2:uid="{00000000-000D-0000-FFFF-FFFF00000000}"/>
  </bookViews>
  <sheets>
    <sheet name="E3" sheetId="1" r:id="rId1"/>
    <sheet name="E3a" sheetId="2" r:id="rId2"/>
    <sheet name="E4" sheetId="3" r:id="rId3"/>
    <sheet name="E6" sheetId="4" r:id="rId4"/>
    <sheet name="E7" sheetId="5" r:id="rId5"/>
    <sheet name="E8" sheetId="6" r:id="rId6"/>
    <sheet name="E9" sheetId="7" r:id="rId7"/>
    <sheet name="E10" sheetId="8" r:id="rId8"/>
    <sheet name="E11" sheetId="9" r:id="rId9"/>
  </sheets>
  <definedNames>
    <definedName name="_reportyear">#REF!</definedName>
    <definedName name="_xlnm.Print_Area" localSheetId="8">'E11'!$A$1:$S$36</definedName>
    <definedName name="_xlnm.Print_Area" localSheetId="0">'E3'!$A$1:$BG$76</definedName>
    <definedName name="_xlnm.Print_Area" localSheetId="1">E3a!$A$1:$BF$65</definedName>
    <definedName name="_xlnm.Print_Area" localSheetId="2">'E4'!$A$1:$R$86</definedName>
    <definedName name="_xlnm.Print_Area" localSheetId="3">'E6'!$A$1:$X$65</definedName>
    <definedName name="_xlnm.Print_Area" localSheetId="5">'E8'!$A$1:$AD$72</definedName>
    <definedName name="_xlnm.Print_Area" localSheetId="6">'E9'!$A$1:$BP$61</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4" l="1"/>
  <c r="N28" i="4"/>
  <c r="P28" i="4"/>
  <c r="R28" i="4"/>
  <c r="T28" i="4"/>
  <c r="N35" i="4"/>
  <c r="P35" i="4"/>
  <c r="R35" i="4"/>
  <c r="T35" i="4"/>
  <c r="N37" i="4"/>
  <c r="P37" i="4"/>
  <c r="R37" i="4"/>
  <c r="T37" i="4"/>
  <c r="N52" i="5"/>
  <c r="L52" i="5"/>
  <c r="J52" i="5"/>
  <c r="H52" i="5"/>
  <c r="F52" i="5"/>
  <c r="AB59" i="6"/>
  <c r="L75" i="5"/>
  <c r="J75" i="5"/>
  <c r="H75" i="5"/>
  <c r="N72" i="5"/>
  <c r="N73" i="5"/>
  <c r="N74" i="5"/>
  <c r="N75" i="5"/>
  <c r="N71" i="5"/>
  <c r="F75" i="5"/>
  <c r="N51" i="5"/>
  <c r="N50" i="5"/>
  <c r="N49" i="5"/>
  <c r="N48" i="5"/>
  <c r="F21" i="9"/>
  <c r="W25" i="8"/>
  <c r="T23" i="8"/>
  <c r="T26" i="8" s="1"/>
  <c r="R23" i="8"/>
  <c r="R26" i="8" s="1"/>
  <c r="P23" i="8"/>
  <c r="P26" i="8" s="1"/>
  <c r="N23" i="8"/>
  <c r="N26" i="8" s="1"/>
  <c r="L23" i="8"/>
  <c r="L26" i="8" s="1"/>
  <c r="J23" i="8"/>
  <c r="J26" i="8" s="1"/>
  <c r="H23" i="8"/>
  <c r="H26" i="8" s="1"/>
  <c r="F23" i="8"/>
  <c r="F26" i="8" s="1"/>
  <c r="W22" i="8"/>
  <c r="W21" i="8"/>
  <c r="W20" i="8"/>
  <c r="W19" i="8"/>
  <c r="W23" i="8" s="1"/>
  <c r="W26" i="8" s="1"/>
  <c r="W16" i="8"/>
  <c r="W15" i="8"/>
  <c r="EW51" i="7"/>
  <c r="ET51" i="7"/>
  <c r="EQ51" i="7"/>
  <c r="EN51" i="7"/>
  <c r="EK51" i="7"/>
  <c r="EH51" i="7"/>
  <c r="EE51" i="7"/>
  <c r="EB51" i="7"/>
  <c r="DY51" i="7"/>
  <c r="DV51" i="7"/>
  <c r="DS51" i="7"/>
  <c r="DP51" i="7"/>
  <c r="DM51" i="7"/>
  <c r="DJ51" i="7"/>
  <c r="DG51" i="7"/>
  <c r="DD51" i="7"/>
  <c r="DA51" i="7"/>
  <c r="CX51" i="7"/>
  <c r="CU51" i="7"/>
  <c r="CR51" i="7"/>
  <c r="CO51" i="7"/>
  <c r="CL51" i="7"/>
  <c r="CI51" i="7"/>
  <c r="CF51" i="7"/>
  <c r="CC51" i="7"/>
  <c r="BZ51" i="7"/>
  <c r="BW51" i="7"/>
  <c r="BT51" i="7"/>
  <c r="BQ51" i="7"/>
  <c r="BN51" i="7"/>
  <c r="BK51" i="7"/>
  <c r="BH51" i="7"/>
  <c r="BE51" i="7"/>
  <c r="BB51" i="7"/>
  <c r="AY51" i="7"/>
  <c r="AV51" i="7"/>
  <c r="AS51" i="7"/>
  <c r="AP51" i="7"/>
  <c r="AM51" i="7"/>
  <c r="AJ51" i="7"/>
  <c r="AG51" i="7"/>
  <c r="AD51" i="7"/>
  <c r="AA51" i="7"/>
  <c r="X51" i="7"/>
  <c r="U51" i="7"/>
  <c r="R51" i="7"/>
  <c r="O51" i="7"/>
  <c r="L51" i="7"/>
  <c r="I51" i="7"/>
  <c r="F51" i="7"/>
  <c r="AB62" i="6"/>
  <c r="AB61" i="6"/>
  <c r="Z58" i="6"/>
  <c r="Z60" i="6" s="1"/>
  <c r="X58" i="6"/>
  <c r="X60" i="6" s="1"/>
  <c r="V58" i="6"/>
  <c r="V60" i="6" s="1"/>
  <c r="T58" i="6"/>
  <c r="T60" i="6" s="1"/>
  <c r="R58" i="6"/>
  <c r="R60" i="6" s="1"/>
  <c r="P58" i="6"/>
  <c r="P60" i="6" s="1"/>
  <c r="N58" i="6"/>
  <c r="N60" i="6" s="1"/>
  <c r="L58" i="6"/>
  <c r="L60" i="6" s="1"/>
  <c r="J58" i="6"/>
  <c r="J60" i="6" s="1"/>
  <c r="H58" i="6"/>
  <c r="H60" i="6" s="1"/>
  <c r="F58" i="6"/>
  <c r="AB57" i="6"/>
  <c r="AB56" i="6"/>
  <c r="AB55" i="6"/>
  <c r="AB54" i="6"/>
  <c r="AB53" i="6"/>
  <c r="AB52" i="6"/>
  <c r="AB51" i="6"/>
  <c r="AB36" i="6"/>
  <c r="AB35" i="6"/>
  <c r="Z34" i="6"/>
  <c r="X34" i="6"/>
  <c r="V34" i="6"/>
  <c r="T34" i="6"/>
  <c r="R34" i="6"/>
  <c r="P34" i="6"/>
  <c r="N34" i="6"/>
  <c r="L34" i="6"/>
  <c r="J34" i="6"/>
  <c r="H34" i="6"/>
  <c r="F34" i="6"/>
  <c r="AB33" i="6"/>
  <c r="AB32" i="6"/>
  <c r="AB31" i="6"/>
  <c r="AB30" i="6"/>
  <c r="AB29" i="6"/>
  <c r="AB28" i="6"/>
  <c r="AB27" i="6"/>
  <c r="AB34" i="6" s="1"/>
  <c r="AB24" i="6"/>
  <c r="AB23" i="6"/>
  <c r="Z22" i="6"/>
  <c r="X22" i="6"/>
  <c r="V22" i="6"/>
  <c r="T22" i="6"/>
  <c r="R22" i="6"/>
  <c r="P22" i="6"/>
  <c r="N22" i="6"/>
  <c r="L22" i="6"/>
  <c r="J22" i="6"/>
  <c r="H22" i="6"/>
  <c r="F22" i="6"/>
  <c r="AB21" i="6"/>
  <c r="AB20" i="6"/>
  <c r="AB19" i="6"/>
  <c r="AB18" i="6"/>
  <c r="AB17" i="6"/>
  <c r="AB16" i="6"/>
  <c r="AB15" i="6"/>
  <c r="N68" i="5"/>
  <c r="N67" i="5"/>
  <c r="N64" i="5"/>
  <c r="N63" i="5"/>
  <c r="N62" i="5"/>
  <c r="N61" i="5"/>
  <c r="N60" i="5"/>
  <c r="N59" i="5"/>
  <c r="N57" i="5"/>
  <c r="N56" i="5"/>
  <c r="N55" i="5"/>
  <c r="L45" i="5"/>
  <c r="J45" i="5"/>
  <c r="H45" i="5"/>
  <c r="F45" i="5"/>
  <c r="N45" i="5" s="1"/>
  <c r="N44" i="5"/>
  <c r="N43" i="5"/>
  <c r="N42" i="5"/>
  <c r="N41" i="5"/>
  <c r="N40" i="5"/>
  <c r="L37" i="5"/>
  <c r="J37" i="5"/>
  <c r="H37" i="5"/>
  <c r="F37" i="5"/>
  <c r="N37" i="5" s="1"/>
  <c r="N36" i="5"/>
  <c r="N35" i="5"/>
  <c r="N34" i="5"/>
  <c r="N33" i="5"/>
  <c r="N30" i="5"/>
  <c r="N29" i="5"/>
  <c r="N28" i="5"/>
  <c r="N27" i="5"/>
  <c r="N26" i="5"/>
  <c r="N25" i="5"/>
  <c r="N22" i="5"/>
  <c r="N21" i="5"/>
  <c r="N20" i="5"/>
  <c r="N19" i="5"/>
  <c r="N18" i="5"/>
  <c r="N17" i="5"/>
  <c r="N16" i="5"/>
  <c r="V54" i="4"/>
  <c r="V53" i="4"/>
  <c r="V50" i="4"/>
  <c r="V49" i="4"/>
  <c r="V45" i="4"/>
  <c r="V44" i="4"/>
  <c r="V43" i="4"/>
  <c r="V40" i="4"/>
  <c r="V39" i="4"/>
  <c r="V38" i="4"/>
  <c r="L37" i="4"/>
  <c r="J37" i="4"/>
  <c r="H37" i="4"/>
  <c r="F37" i="4"/>
  <c r="V36" i="4"/>
  <c r="L35" i="4"/>
  <c r="J35" i="4"/>
  <c r="H35" i="4"/>
  <c r="F35" i="4"/>
  <c r="V35" i="4" s="1"/>
  <c r="V34" i="4"/>
  <c r="V33" i="4"/>
  <c r="V32" i="4"/>
  <c r="V31" i="4"/>
  <c r="L28" i="4"/>
  <c r="J28" i="4"/>
  <c r="H28" i="4"/>
  <c r="F28" i="4"/>
  <c r="V27" i="4"/>
  <c r="V26" i="4"/>
  <c r="V25" i="4"/>
  <c r="V24" i="4"/>
  <c r="V21" i="4"/>
  <c r="V20" i="4"/>
  <c r="V19" i="4"/>
  <c r="V18" i="4"/>
  <c r="V17" i="4"/>
  <c r="J76" i="3"/>
  <c r="H75" i="3"/>
  <c r="F74" i="3"/>
  <c r="K60" i="3"/>
  <c r="H59" i="3"/>
  <c r="J59" i="3" s="1"/>
  <c r="F58" i="3"/>
  <c r="J57" i="3"/>
  <c r="J56" i="3"/>
  <c r="J55" i="3"/>
  <c r="J54" i="3"/>
  <c r="J53" i="3"/>
  <c r="I47" i="3"/>
  <c r="H47" i="3"/>
  <c r="G47" i="3"/>
  <c r="F47" i="3"/>
  <c r="J46" i="3"/>
  <c r="J45" i="3"/>
  <c r="J47" i="3" s="1"/>
  <c r="J44" i="3"/>
  <c r="J43" i="3"/>
  <c r="O22" i="3"/>
  <c r="O21" i="3"/>
  <c r="N20" i="3"/>
  <c r="M20" i="3"/>
  <c r="L20" i="3"/>
  <c r="K20" i="3"/>
  <c r="O20" i="3" s="1"/>
  <c r="I20" i="3"/>
  <c r="H20" i="3"/>
  <c r="G20" i="3"/>
  <c r="F20" i="3"/>
  <c r="J20" i="3" s="1"/>
  <c r="O19" i="3"/>
  <c r="J19" i="3"/>
  <c r="O18" i="3"/>
  <c r="J18" i="3"/>
  <c r="O17" i="3"/>
  <c r="J17" i="3"/>
  <c r="O16" i="3"/>
  <c r="J16" i="3"/>
  <c r="BD50" i="2"/>
  <c r="BD49" i="2"/>
  <c r="BB47" i="2"/>
  <c r="AZ47" i="2"/>
  <c r="AX47" i="2"/>
  <c r="AV47" i="2"/>
  <c r="AT47" i="2"/>
  <c r="AR47" i="2"/>
  <c r="AP47" i="2"/>
  <c r="AN47" i="2"/>
  <c r="AL47" i="2"/>
  <c r="AJ47" i="2"/>
  <c r="AH47" i="2"/>
  <c r="AF47" i="2"/>
  <c r="AD47" i="2"/>
  <c r="AB47" i="2"/>
  <c r="Z47" i="2"/>
  <c r="X47" i="2"/>
  <c r="V47" i="2"/>
  <c r="T47" i="2"/>
  <c r="J47" i="2"/>
  <c r="BD47" i="2" s="1"/>
  <c r="BD42" i="2"/>
  <c r="BB40" i="2"/>
  <c r="BB43" i="2" s="1"/>
  <c r="AZ40" i="2"/>
  <c r="AZ43" i="2" s="1"/>
  <c r="AX40" i="2"/>
  <c r="AX43" i="2" s="1"/>
  <c r="AV40" i="2"/>
  <c r="AV43" i="2" s="1"/>
  <c r="AT40" i="2"/>
  <c r="AT43" i="2" s="1"/>
  <c r="AR40" i="2"/>
  <c r="AR43" i="2" s="1"/>
  <c r="AP40" i="2"/>
  <c r="AP43" i="2" s="1"/>
  <c r="AN40" i="2"/>
  <c r="AN43" i="2" s="1"/>
  <c r="AL40" i="2"/>
  <c r="AL43" i="2" s="1"/>
  <c r="AJ40" i="2"/>
  <c r="AJ43" i="2" s="1"/>
  <c r="AH40" i="2"/>
  <c r="AH43" i="2" s="1"/>
  <c r="AF40" i="2"/>
  <c r="AF43" i="2" s="1"/>
  <c r="AD40" i="2"/>
  <c r="AD43" i="2" s="1"/>
  <c r="AB40" i="2"/>
  <c r="AB43" i="2" s="1"/>
  <c r="Z40" i="2"/>
  <c r="Z43" i="2" s="1"/>
  <c r="X40" i="2"/>
  <c r="X43" i="2" s="1"/>
  <c r="V40" i="2"/>
  <c r="V43" i="2" s="1"/>
  <c r="T40" i="2"/>
  <c r="T43" i="2" s="1"/>
  <c r="J40" i="2"/>
  <c r="BD39" i="2"/>
  <c r="BD38" i="2"/>
  <c r="BD37" i="2"/>
  <c r="BD34" i="2"/>
  <c r="BD32" i="2"/>
  <c r="BB30" i="2"/>
  <c r="BB33" i="2" s="1"/>
  <c r="AZ30" i="2"/>
  <c r="AZ33" i="2" s="1"/>
  <c r="AX30" i="2"/>
  <c r="AX33" i="2" s="1"/>
  <c r="AV30" i="2"/>
  <c r="AV33" i="2" s="1"/>
  <c r="AT30" i="2"/>
  <c r="AT33" i="2" s="1"/>
  <c r="AR30" i="2"/>
  <c r="AR33" i="2" s="1"/>
  <c r="AP30" i="2"/>
  <c r="AP33" i="2" s="1"/>
  <c r="AN30" i="2"/>
  <c r="AN33" i="2" s="1"/>
  <c r="AL30" i="2"/>
  <c r="AL33" i="2" s="1"/>
  <c r="AJ30" i="2"/>
  <c r="AJ33" i="2" s="1"/>
  <c r="AH30" i="2"/>
  <c r="AH33" i="2" s="1"/>
  <c r="AF30" i="2"/>
  <c r="AF33" i="2" s="1"/>
  <c r="AD30" i="2"/>
  <c r="AD33" i="2" s="1"/>
  <c r="AB30" i="2"/>
  <c r="AB33" i="2" s="1"/>
  <c r="Z30" i="2"/>
  <c r="Z33" i="2" s="1"/>
  <c r="X30" i="2"/>
  <c r="X33" i="2" s="1"/>
  <c r="V30" i="2"/>
  <c r="V33" i="2" s="1"/>
  <c r="T30" i="2"/>
  <c r="T33" i="2" s="1"/>
  <c r="J30" i="2"/>
  <c r="BD29" i="2"/>
  <c r="BD28" i="2"/>
  <c r="BD27" i="2"/>
  <c r="BD23" i="2"/>
  <c r="BB21" i="2"/>
  <c r="AZ21" i="2"/>
  <c r="AX21" i="2"/>
  <c r="AV21" i="2"/>
  <c r="AT21" i="2"/>
  <c r="AR21" i="2"/>
  <c r="AP21" i="2"/>
  <c r="AN21" i="2"/>
  <c r="AL21" i="2"/>
  <c r="AJ21" i="2"/>
  <c r="AH21" i="2"/>
  <c r="AF21" i="2"/>
  <c r="AD21" i="2"/>
  <c r="AB21" i="2"/>
  <c r="Z21" i="2"/>
  <c r="X21" i="2"/>
  <c r="V21" i="2"/>
  <c r="T21" i="2"/>
  <c r="J21" i="2"/>
  <c r="BD20" i="2"/>
  <c r="BD19" i="2"/>
  <c r="BD18" i="2"/>
  <c r="BD65" i="1"/>
  <c r="BD64" i="1"/>
  <c r="BD63" i="1"/>
  <c r="BD62" i="1"/>
  <c r="BD61" i="1"/>
  <c r="BD60" i="1"/>
  <c r="BD59" i="1"/>
  <c r="BD58" i="1"/>
  <c r="BD55" i="1"/>
  <c r="BD54" i="1"/>
  <c r="BD53" i="1"/>
  <c r="BD52" i="1"/>
  <c r="BD51" i="1"/>
  <c r="BD50" i="1"/>
  <c r="BD49" i="1"/>
  <c r="BD48" i="1"/>
  <c r="BD47" i="1"/>
  <c r="BD46" i="1"/>
  <c r="BD45" i="1"/>
  <c r="BD18" i="1"/>
  <c r="BD17" i="1"/>
  <c r="BD16" i="1"/>
  <c r="V28" i="4" l="1"/>
  <c r="V37" i="4"/>
  <c r="AB22" i="6"/>
  <c r="J46" i="2"/>
  <c r="J24" i="2"/>
  <c r="BD21" i="2"/>
  <c r="T46" i="2"/>
  <c r="T24" i="2"/>
  <c r="T48" i="2" s="1"/>
  <c r="V46" i="2"/>
  <c r="V24" i="2"/>
  <c r="V48" i="2" s="1"/>
  <c r="X46" i="2"/>
  <c r="X24" i="2"/>
  <c r="X48" i="2" s="1"/>
  <c r="Z46" i="2"/>
  <c r="Z24" i="2"/>
  <c r="Z48" i="2" s="1"/>
  <c r="AB46" i="2"/>
  <c r="AB24" i="2"/>
  <c r="AB48" i="2" s="1"/>
  <c r="AD46" i="2"/>
  <c r="AD24" i="2"/>
  <c r="AD48" i="2" s="1"/>
  <c r="AF46" i="2"/>
  <c r="AF24" i="2"/>
  <c r="AF48" i="2" s="1"/>
  <c r="AH46" i="2"/>
  <c r="AH24" i="2"/>
  <c r="AH48" i="2" s="1"/>
  <c r="AJ46" i="2"/>
  <c r="AJ24" i="2"/>
  <c r="AJ48" i="2" s="1"/>
  <c r="AL46" i="2"/>
  <c r="AL24" i="2"/>
  <c r="AL48" i="2" s="1"/>
  <c r="AN46" i="2"/>
  <c r="AN24" i="2"/>
  <c r="AN48" i="2" s="1"/>
  <c r="AP46" i="2"/>
  <c r="AP24" i="2"/>
  <c r="AP48" i="2" s="1"/>
  <c r="AR46" i="2"/>
  <c r="AR24" i="2"/>
  <c r="AR48" i="2" s="1"/>
  <c r="AT46" i="2"/>
  <c r="AT24" i="2"/>
  <c r="AT48" i="2" s="1"/>
  <c r="AV46" i="2"/>
  <c r="AV24" i="2"/>
  <c r="AV48" i="2" s="1"/>
  <c r="AX46" i="2"/>
  <c r="AX24" i="2"/>
  <c r="AX48" i="2" s="1"/>
  <c r="AZ46" i="2"/>
  <c r="AZ24" i="2"/>
  <c r="AZ48" i="2" s="1"/>
  <c r="BB46" i="2"/>
  <c r="BB24" i="2"/>
  <c r="BB48" i="2" s="1"/>
  <c r="J33" i="2"/>
  <c r="BD33" i="2" s="1"/>
  <c r="BD30" i="2"/>
  <c r="J43" i="2"/>
  <c r="BD43" i="2" s="1"/>
  <c r="BD40" i="2"/>
  <c r="N31" i="3"/>
  <c r="M31" i="3"/>
  <c r="L31" i="3"/>
  <c r="K31" i="3"/>
  <c r="O31" i="3" s="1"/>
  <c r="N30" i="3"/>
  <c r="M30" i="3"/>
  <c r="L30" i="3"/>
  <c r="K30" i="3"/>
  <c r="O30" i="3" s="1"/>
  <c r="N29" i="3"/>
  <c r="M29" i="3"/>
  <c r="L29" i="3"/>
  <c r="K29" i="3"/>
  <c r="O29" i="3" s="1"/>
  <c r="N28" i="3"/>
  <c r="N32" i="3" s="1"/>
  <c r="M28" i="3"/>
  <c r="M32" i="3" s="1"/>
  <c r="L28" i="3"/>
  <c r="L32" i="3" s="1"/>
  <c r="K28" i="3"/>
  <c r="F60" i="6"/>
  <c r="AB60" i="6" s="1"/>
  <c r="AB58" i="6"/>
  <c r="K32" i="3" l="1"/>
  <c r="O32" i="3" s="1"/>
  <c r="O28" i="3"/>
  <c r="J48" i="2"/>
  <c r="BD48" i="2" s="1"/>
  <c r="BD24" i="2"/>
  <c r="BD46" i="2"/>
</calcChain>
</file>

<file path=xl/sharedStrings.xml><?xml version="1.0" encoding="utf-8"?>
<sst xmlns="http://schemas.openxmlformats.org/spreadsheetml/2006/main" count="4588" uniqueCount="672">
  <si>
    <t>SCOTTISH WATER</t>
  </si>
  <si>
    <t>ANNUAL RETURN INFORMATION REQUIREMENTS 2024-25</t>
  </si>
  <si>
    <t>SECTION E : OPERATING COSTS AND EFFICIENCY</t>
  </si>
  <si>
    <t>Table E3: PPP project analysis</t>
  </si>
  <si>
    <t>Line</t>
  </si>
  <si>
    <t>Description</t>
  </si>
  <si>
    <t>Units</t>
  </si>
  <si>
    <t>Field</t>
  </si>
  <si>
    <t>Highland</t>
  </si>
  <si>
    <t>Tay</t>
  </si>
  <si>
    <t>Aberdeen</t>
  </si>
  <si>
    <t>Moray Coast</t>
  </si>
  <si>
    <t>AVSE</t>
  </si>
  <si>
    <t>Levenmouth</t>
  </si>
  <si>
    <t>Dalmuir</t>
  </si>
  <si>
    <t>Daldowie</t>
  </si>
  <si>
    <t>MSI</t>
  </si>
  <si>
    <t>Total</t>
  </si>
  <si>
    <t>ref.</t>
  </si>
  <si>
    <t>type</t>
  </si>
  <si>
    <t>CG</t>
  </si>
  <si>
    <t xml:space="preserve"> </t>
  </si>
  <si>
    <t>Project data</t>
  </si>
  <si>
    <t>contract ended 28/05/22</t>
  </si>
  <si>
    <t>contract ended 30/09/22</t>
  </si>
  <si>
    <t>E3.0</t>
  </si>
  <si>
    <t>Name</t>
  </si>
  <si>
    <t>I</t>
  </si>
  <si>
    <t>Ft William</t>
  </si>
  <si>
    <t>Inverness</t>
  </si>
  <si>
    <t>Hatton</t>
  </si>
  <si>
    <t>Nigg</t>
  </si>
  <si>
    <t>Persley</t>
  </si>
  <si>
    <t>Peterhead</t>
  </si>
  <si>
    <t>Fraserburgh</t>
  </si>
  <si>
    <t>Lossiemouth</t>
  </si>
  <si>
    <t>Buckie</t>
  </si>
  <si>
    <t>Banff/Macduff</t>
  </si>
  <si>
    <t>Seafield</t>
  </si>
  <si>
    <t>Newbridge</t>
  </si>
  <si>
    <t>East Calder</t>
  </si>
  <si>
    <t>Blackburn</t>
  </si>
  <si>
    <t>Whitburn</t>
  </si>
  <si>
    <t>Meadowhead</t>
  </si>
  <si>
    <t>Stevenston</t>
  </si>
  <si>
    <t>Inverclyde</t>
  </si>
  <si>
    <t>E3.1</t>
  </si>
  <si>
    <t>Annual average resident connected population</t>
  </si>
  <si>
    <t>I/C</t>
  </si>
  <si>
    <t>B2</t>
  </si>
  <si>
    <t>A1</t>
  </si>
  <si>
    <t>E3.2</t>
  </si>
  <si>
    <t>Annual average non-resident connected population</t>
  </si>
  <si>
    <t>B3</t>
  </si>
  <si>
    <t>E3.3</t>
  </si>
  <si>
    <t>Population equivalent of total load received</t>
  </si>
  <si>
    <t>Scope of works</t>
  </si>
  <si>
    <t>E3.4</t>
  </si>
  <si>
    <t>Sewerage</t>
  </si>
  <si>
    <t>1/0</t>
  </si>
  <si>
    <t>E3.5</t>
  </si>
  <si>
    <t>Sewage treatment</t>
  </si>
  <si>
    <t>E3.6</t>
  </si>
  <si>
    <t>Sludge treatment</t>
  </si>
  <si>
    <t>E3.7</t>
  </si>
  <si>
    <t>Terminal pumping station</t>
  </si>
  <si>
    <t>E3.8</t>
  </si>
  <si>
    <t>Other (state details)</t>
  </si>
  <si>
    <t>Sewage treatment - effluent consent standard</t>
  </si>
  <si>
    <t>E3.9</t>
  </si>
  <si>
    <t>Suspended solids consent</t>
  </si>
  <si>
    <t>mg/l</t>
  </si>
  <si>
    <t>N</t>
  </si>
  <si>
    <t>E3.10</t>
  </si>
  <si>
    <t>BOD consent</t>
  </si>
  <si>
    <t>E3.11</t>
  </si>
  <si>
    <t>COD consent</t>
  </si>
  <si>
    <t>E3.12</t>
  </si>
  <si>
    <t>Ammonia consent</t>
  </si>
  <si>
    <t>E3.13</t>
  </si>
  <si>
    <t>Phosphate consent</t>
  </si>
  <si>
    <t>E3.14</t>
  </si>
  <si>
    <t>Compliance with effluent consent standard</t>
  </si>
  <si>
    <t>%</t>
  </si>
  <si>
    <t>Treatment works category</t>
  </si>
  <si>
    <t>E3.15</t>
  </si>
  <si>
    <t>Primary</t>
  </si>
  <si>
    <t>E3.16</t>
  </si>
  <si>
    <t>Secondary activated sludge</t>
  </si>
  <si>
    <t>E3.17</t>
  </si>
  <si>
    <t>Secondary biological</t>
  </si>
  <si>
    <t>E3.18</t>
  </si>
  <si>
    <t>Tertiary A1</t>
  </si>
  <si>
    <t>E3.19</t>
  </si>
  <si>
    <t>Tertiary A2</t>
  </si>
  <si>
    <t>E3.20</t>
  </si>
  <si>
    <t>Tertiary B1</t>
  </si>
  <si>
    <t>E3.21</t>
  </si>
  <si>
    <t>Tertiary B2</t>
  </si>
  <si>
    <t>Sewerage data</t>
  </si>
  <si>
    <t>E3.22</t>
  </si>
  <si>
    <t>Total length of sewer</t>
  </si>
  <si>
    <t>km</t>
  </si>
  <si>
    <t>E3.23</t>
  </si>
  <si>
    <t>Length of critical sewer</t>
  </si>
  <si>
    <t>E3.24</t>
  </si>
  <si>
    <t>Number of pumping stations</t>
  </si>
  <si>
    <t>nr</t>
  </si>
  <si>
    <t>E3.25</t>
  </si>
  <si>
    <r>
      <rPr>
        <sz val="10"/>
        <color rgb="FF000000"/>
        <rFont val="CG Omega"/>
      </rPr>
      <t>Capacity of pumping stations (m</t>
    </r>
    <r>
      <rPr>
        <vertAlign val="superscript"/>
        <sz val="10"/>
        <color rgb="FF000000"/>
        <rFont val="CG Omega"/>
      </rPr>
      <t>3</t>
    </r>
    <r>
      <rPr>
        <sz val="10"/>
        <color rgb="FF000000"/>
        <rFont val="CG Omega"/>
      </rPr>
      <t>/d)</t>
    </r>
  </si>
  <si>
    <r>
      <rPr>
        <sz val="10"/>
        <color rgb="FF000000"/>
        <rFont val="Arial"/>
      </rPr>
      <t>m</t>
    </r>
    <r>
      <rPr>
        <vertAlign val="superscript"/>
        <sz val="10"/>
        <color rgb="FF000000"/>
        <rFont val="Arial"/>
      </rPr>
      <t>3</t>
    </r>
    <r>
      <rPr>
        <sz val="10"/>
        <color rgb="FF000000"/>
        <rFont val="Arial"/>
      </rPr>
      <t>/day</t>
    </r>
  </si>
  <si>
    <t>E3.26</t>
  </si>
  <si>
    <t>Capacity of pumping stations (kW)</t>
  </si>
  <si>
    <t>kW</t>
  </si>
  <si>
    <t>E3.27</t>
  </si>
  <si>
    <t>Number of combined pumping stations</t>
  </si>
  <si>
    <t>E3.28</t>
  </si>
  <si>
    <r>
      <rPr>
        <sz val="10"/>
        <color rgb="FF000000"/>
        <rFont val="CG Omega"/>
      </rPr>
      <t>Capacity of combined pumping stations (m</t>
    </r>
    <r>
      <rPr>
        <vertAlign val="superscript"/>
        <sz val="10"/>
        <color rgb="FF000000"/>
        <rFont val="CG Omega"/>
      </rPr>
      <t>3</t>
    </r>
    <r>
      <rPr>
        <sz val="10"/>
        <color rgb="FF000000"/>
        <rFont val="CG Omega"/>
      </rPr>
      <t>/d)</t>
    </r>
  </si>
  <si>
    <t>E3.29</t>
  </si>
  <si>
    <t>Number of stormwater pumping stations</t>
  </si>
  <si>
    <t>E3.30</t>
  </si>
  <si>
    <r>
      <rPr>
        <sz val="10"/>
        <color rgb="FF000000"/>
        <rFont val="CG Omega"/>
      </rPr>
      <t>Capacity of stormwater pumping stations (m</t>
    </r>
    <r>
      <rPr>
        <vertAlign val="superscript"/>
        <sz val="10"/>
        <color rgb="FF000000"/>
        <rFont val="CG Omega"/>
      </rPr>
      <t>3</t>
    </r>
    <r>
      <rPr>
        <sz val="10"/>
        <color rgb="FF000000"/>
        <rFont val="CG Omega"/>
      </rPr>
      <t>/d)</t>
    </r>
  </si>
  <si>
    <t>E3.31</t>
  </si>
  <si>
    <t>Number of combined sewer overflows</t>
  </si>
  <si>
    <t>E3.32</t>
  </si>
  <si>
    <t>Number of combined sewer overflows (screened)</t>
  </si>
  <si>
    <t>Sludge treatment and disposal data</t>
  </si>
  <si>
    <t>E3.33</t>
  </si>
  <si>
    <t>Farmland untreated</t>
  </si>
  <si>
    <t>ttds</t>
  </si>
  <si>
    <t>E3.34</t>
  </si>
  <si>
    <t>Farmland conventional</t>
  </si>
  <si>
    <t>E3.35</t>
  </si>
  <si>
    <t>Farmland advanced</t>
  </si>
  <si>
    <t>B4</t>
  </si>
  <si>
    <t>E3.36</t>
  </si>
  <si>
    <t>Incineration</t>
  </si>
  <si>
    <t>E3.37</t>
  </si>
  <si>
    <t>Landfill</t>
  </si>
  <si>
    <t>E3.38</t>
  </si>
  <si>
    <t>Composted</t>
  </si>
  <si>
    <t>E3.39</t>
  </si>
  <si>
    <t>Land reclamation</t>
  </si>
  <si>
    <t>E3.40</t>
  </si>
  <si>
    <t xml:space="preserve">Other </t>
  </si>
  <si>
    <t>Prepared by:  ……………………………………………..</t>
  </si>
  <si>
    <t>Checked by:  ……………………………………………..</t>
  </si>
  <si>
    <t xml:space="preserve">Authorised by:  </t>
  </si>
  <si>
    <t>Date:</t>
  </si>
  <si>
    <t>Table E3a: PPP cost analysis</t>
  </si>
  <si>
    <t>E3a.0</t>
  </si>
  <si>
    <t>Sewerage costs</t>
  </si>
  <si>
    <t>E3a.1</t>
  </si>
  <si>
    <t>Estimated direct operating cost</t>
  </si>
  <si>
    <t>£m</t>
  </si>
  <si>
    <t>D6</t>
  </si>
  <si>
    <t>DX</t>
  </si>
  <si>
    <t>E3a.2</t>
  </si>
  <si>
    <t>Rates paid by the PPP contractor</t>
  </si>
  <si>
    <t>E3a.3</t>
  </si>
  <si>
    <t>SEPA charges paid by the PPP contractor</t>
  </si>
  <si>
    <t>A2</t>
  </si>
  <si>
    <t>E3a.4</t>
  </si>
  <si>
    <t>Total direct cost</t>
  </si>
  <si>
    <t>C</t>
  </si>
  <si>
    <t>E3a.5</t>
  </si>
  <si>
    <t>Scottish Water general &amp; support expenditure</t>
  </si>
  <si>
    <t>C4</t>
  </si>
  <si>
    <t>CX</t>
  </si>
  <si>
    <t>E3a.6</t>
  </si>
  <si>
    <t>Scottish Water SEPA charges</t>
  </si>
  <si>
    <t>BX</t>
  </si>
  <si>
    <t>E3a.7</t>
  </si>
  <si>
    <t>Total sewerage cost</t>
  </si>
  <si>
    <t>Sewage treatment costs</t>
  </si>
  <si>
    <t>E3a.8</t>
  </si>
  <si>
    <t>E3a.9</t>
  </si>
  <si>
    <t>E3a.10</t>
  </si>
  <si>
    <t>E3a.11</t>
  </si>
  <si>
    <t>E3a.12</t>
  </si>
  <si>
    <t>E3a.13</t>
  </si>
  <si>
    <t>E3a.14</t>
  </si>
  <si>
    <t>Total sewage treatment cost</t>
  </si>
  <si>
    <t>E3a.15</t>
  </si>
  <si>
    <t>Estimated terminal pumping cost</t>
  </si>
  <si>
    <t>M</t>
  </si>
  <si>
    <t>Sludge treatment and disposal costs</t>
  </si>
  <si>
    <t>E3a.16</t>
  </si>
  <si>
    <t>A3</t>
  </si>
  <si>
    <t>E3a.17</t>
  </si>
  <si>
    <t>E3a.18</t>
  </si>
  <si>
    <t>E3a.19</t>
  </si>
  <si>
    <t>E3a.20</t>
  </si>
  <si>
    <t>E3a.21</t>
  </si>
  <si>
    <t>E3a.22</t>
  </si>
  <si>
    <t>Total sludge treatment &amp; disposal cost</t>
  </si>
  <si>
    <t>Total cost analysis</t>
  </si>
  <si>
    <t>E3a.23</t>
  </si>
  <si>
    <t>E3a.24</t>
  </si>
  <si>
    <t>Total Scottish Water cost</t>
  </si>
  <si>
    <t>E3a.25</t>
  </si>
  <si>
    <t>Total operating cost</t>
  </si>
  <si>
    <t>E3a.26</t>
  </si>
  <si>
    <t>Annual charge</t>
  </si>
  <si>
    <t>E3a.27</t>
  </si>
  <si>
    <t>Public sector capital equivalent value</t>
  </si>
  <si>
    <t>Contract information</t>
  </si>
  <si>
    <t>E3a.28</t>
  </si>
  <si>
    <t>Contract period</t>
  </si>
  <si>
    <t>years</t>
  </si>
  <si>
    <t>E3a.29</t>
  </si>
  <si>
    <t>Contract end date</t>
  </si>
  <si>
    <t>dd/mm/yy</t>
  </si>
  <si>
    <t>16/12/29</t>
  </si>
  <si>
    <t>25/06/31</t>
  </si>
  <si>
    <t>29/04/29</t>
  </si>
  <si>
    <t>30/10/40</t>
  </si>
  <si>
    <t>14/06/26</t>
  </si>
  <si>
    <t>31/03/26</t>
  </si>
  <si>
    <t>29/09/32</t>
  </si>
  <si>
    <t xml:space="preserve">Authorised by: </t>
  </si>
  <si>
    <t>Table E4: Water resources and treatment</t>
  </si>
  <si>
    <t>Number of own sources</t>
  </si>
  <si>
    <t>Total number of sources</t>
  </si>
  <si>
    <t>Own source outputs</t>
  </si>
  <si>
    <t>Total source outputs</t>
  </si>
  <si>
    <t>Area 1</t>
  </si>
  <si>
    <t>Area 2</t>
  </si>
  <si>
    <t>Area 3</t>
  </si>
  <si>
    <t>Area 4</t>
  </si>
  <si>
    <t>Source types</t>
  </si>
  <si>
    <t xml:space="preserve">Number </t>
  </si>
  <si>
    <t>Average daily output (Ml/d)</t>
  </si>
  <si>
    <t>Ml/d</t>
  </si>
  <si>
    <t>E4.0</t>
  </si>
  <si>
    <t>Area name</t>
  </si>
  <si>
    <t>-</t>
  </si>
  <si>
    <t>North</t>
  </si>
  <si>
    <t>East</t>
  </si>
  <si>
    <t>South</t>
  </si>
  <si>
    <t>West</t>
  </si>
  <si>
    <t>E4.1</t>
  </si>
  <si>
    <t>Impounding reservoirs</t>
  </si>
  <si>
    <t>nr, Ml/d</t>
  </si>
  <si>
    <t>E4.2</t>
  </si>
  <si>
    <t>Lochs</t>
  </si>
  <si>
    <t>E4.3</t>
  </si>
  <si>
    <t>River and burn abstractions</t>
  </si>
  <si>
    <t>E4.4</t>
  </si>
  <si>
    <t>Boreholes</t>
  </si>
  <si>
    <t>E4.5</t>
  </si>
  <si>
    <t>E4.6</t>
  </si>
  <si>
    <t>Bulk water exports</t>
  </si>
  <si>
    <t>AX</t>
  </si>
  <si>
    <t>E4.7</t>
  </si>
  <si>
    <t>Bulk water imports</t>
  </si>
  <si>
    <t>Proportional breakdown of source output produced</t>
  </si>
  <si>
    <t>Proportion of own source output</t>
  </si>
  <si>
    <t>E4.8</t>
  </si>
  <si>
    <t>E4.9</t>
  </si>
  <si>
    <t>E4.10</t>
  </si>
  <si>
    <t>E4.11</t>
  </si>
  <si>
    <t>E4.12</t>
  </si>
  <si>
    <t>Peak demand and pumping head</t>
  </si>
  <si>
    <t>E4.13</t>
  </si>
  <si>
    <t>Peak demand - peak to average ratio</t>
  </si>
  <si>
    <t>C3</t>
  </si>
  <si>
    <t>E4.14</t>
  </si>
  <si>
    <t>Average pumping head - resources and treatment</t>
  </si>
  <si>
    <t>m</t>
  </si>
  <si>
    <t>Resource and treatment - Costs</t>
  </si>
  <si>
    <t>Resources and treatment costs (operational area)</t>
  </si>
  <si>
    <t>E4.15</t>
  </si>
  <si>
    <t>Power</t>
  </si>
  <si>
    <t>E4.16</t>
  </si>
  <si>
    <t>Service charges by SEPA</t>
  </si>
  <si>
    <t>E4.17</t>
  </si>
  <si>
    <t>Total direct costs</t>
  </si>
  <si>
    <t>E4.18</t>
  </si>
  <si>
    <t>General and support costs</t>
  </si>
  <si>
    <t>E4.19</t>
  </si>
  <si>
    <t>Functional expenditure</t>
  </si>
  <si>
    <t>Total nr of works</t>
  </si>
  <si>
    <t>Total volume dist'n input</t>
  </si>
  <si>
    <t>Tot. prop'n of D.I.</t>
  </si>
  <si>
    <t>Operating costs</t>
  </si>
  <si>
    <t>Water treatment works by process type</t>
  </si>
  <si>
    <t>Prop'n (0-1)</t>
  </si>
  <si>
    <t>E4.20</t>
  </si>
  <si>
    <t>Simple disinfection</t>
  </si>
  <si>
    <t>nr, Ml/d, £m</t>
  </si>
  <si>
    <t>E4.21</t>
  </si>
  <si>
    <t>W1</t>
  </si>
  <si>
    <t>E4.22</t>
  </si>
  <si>
    <t>W2</t>
  </si>
  <si>
    <t>E4.23</t>
  </si>
  <si>
    <t>W3</t>
  </si>
  <si>
    <t>E4.24</t>
  </si>
  <si>
    <t>W4</t>
  </si>
  <si>
    <t>E4.25</t>
  </si>
  <si>
    <t>Total numbers of works</t>
  </si>
  <si>
    <t>E4.26</t>
  </si>
  <si>
    <t>Total distribution input</t>
  </si>
  <si>
    <t>E4.27</t>
  </si>
  <si>
    <t>Total operating costs</t>
  </si>
  <si>
    <t>nr of works</t>
  </si>
  <si>
    <t>Prop'n of D.I.</t>
  </si>
  <si>
    <t>Water treatment works by size band</t>
  </si>
  <si>
    <t>E4.28</t>
  </si>
  <si>
    <t>Size band &lt;=1 Ml/d</t>
  </si>
  <si>
    <t>nr, £m</t>
  </si>
  <si>
    <t>E4.29</t>
  </si>
  <si>
    <t>Size band &gt;1 - &lt;=2.5 Ml/d</t>
  </si>
  <si>
    <t>E4.30</t>
  </si>
  <si>
    <t>Size band &gt;2.5 - &lt;=5 Ml/d</t>
  </si>
  <si>
    <t>E4.31</t>
  </si>
  <si>
    <t>Size band &gt;5 - &lt;=10 Ml/d</t>
  </si>
  <si>
    <t>E4.32</t>
  </si>
  <si>
    <t>Size band &gt;10 - &lt;=25 Ml/d</t>
  </si>
  <si>
    <t>E4.33</t>
  </si>
  <si>
    <t>Size band &gt;25 - &lt;=50 Ml/d</t>
  </si>
  <si>
    <t>E4.34</t>
  </si>
  <si>
    <t>Size band &gt;50 - &lt;=100 Ml/d</t>
  </si>
  <si>
    <t>E4.35</t>
  </si>
  <si>
    <t>Size band &gt;100 - &lt;=175 Ml/d</t>
  </si>
  <si>
    <t>E4.36</t>
  </si>
  <si>
    <t>Size band &gt;175 Ml/d</t>
  </si>
  <si>
    <t>E4.37</t>
  </si>
  <si>
    <t>Total number of works</t>
  </si>
  <si>
    <t>E4.38</t>
  </si>
  <si>
    <t>Proportion of distribution input - total</t>
  </si>
  <si>
    <t>E4.39</t>
  </si>
  <si>
    <t>17/06/2025</t>
  </si>
  <si>
    <t xml:space="preserve">                                                                                                                                                                                                                                                                                                                                                                                                                                                                                                                                                                                                                                                                                                                                                                                                                                                                                                                                                                                                                                                                                                                                                                                                                                                                                                                                                                                                                                                                                                                                                                                                                                                                                                                                                                                                                                                                                                                                                                                                                                                                                                                                                                                                                                                                                                                                                                                                                                                                                                                                                                                                                                                                                                                                                                                                                                                                                                                                                                                                                                                                                                                                                                                                                                                                                                                                                                                                                                                                                                                                                                                                                                                                                                                                                                                                                                                                                                                                                                                                                                                                                                                                                                                                                                                                                                                                                                                                                                                                                                                                                                                                                                                                                                                                                                                                                                                                                                                                                                                                                                                                                                                                                                                                                                                                                                                                                                                                                                                                                                                                                                                                                                                                                                                                                                                                                                                                                                                                                                                                                                                                                                                                                                                                                                                                                                                                                                                                                                                                                                                                                                                                                                                                                                                                                                                                                                                                                                                                                                                                                                                                                                                                                                                                                                                                                                                                                                                                                                                                                                                                                                                                                                                                                                                                                                                                                                                                                                                                                                                                                                                                                                                                                                                                                                                                                                                                                                                                                                                                                                                                                                                                                                                                                                                                                                                                                                                                                                                                                                                                                                                                                                                                                                                                                                      </t>
  </si>
  <si>
    <t xml:space="preserve">Table E6: Water distribution            </t>
  </si>
  <si>
    <t>Report year 2024-25</t>
  </si>
  <si>
    <t>Area 5</t>
  </si>
  <si>
    <t>Area 6</t>
  </si>
  <si>
    <t>Area 7</t>
  </si>
  <si>
    <t>Area 8</t>
  </si>
  <si>
    <t>Area data</t>
  </si>
  <si>
    <t>E6.0</t>
  </si>
  <si>
    <t>E6.1</t>
  </si>
  <si>
    <t>000</t>
  </si>
  <si>
    <t>E6.2</t>
  </si>
  <si>
    <t>Total connected properties</t>
  </si>
  <si>
    <t>E6.3</t>
  </si>
  <si>
    <t>Volume of water delivered to households</t>
  </si>
  <si>
    <t>E6.4</t>
  </si>
  <si>
    <t>Volume of water delivered to non-households</t>
  </si>
  <si>
    <t>E6.5</t>
  </si>
  <si>
    <t xml:space="preserve">Area  </t>
  </si>
  <si>
    <r>
      <rPr>
        <sz val="10"/>
        <color rgb="FF000000"/>
        <rFont val="CG Omega"/>
      </rPr>
      <t>km</t>
    </r>
    <r>
      <rPr>
        <vertAlign val="superscript"/>
        <sz val="10"/>
        <color rgb="FF000000"/>
        <rFont val="CG Omega"/>
      </rPr>
      <t>2</t>
    </r>
  </si>
  <si>
    <t>E6.6</t>
  </si>
  <si>
    <t>Number of supply zones</t>
  </si>
  <si>
    <t>Distribution costs</t>
  </si>
  <si>
    <t>E6.7</t>
  </si>
  <si>
    <t>E6.8</t>
  </si>
  <si>
    <t>E6.9</t>
  </si>
  <si>
    <t>E6.10</t>
  </si>
  <si>
    <t>E6.11</t>
  </si>
  <si>
    <t>Water mains data</t>
  </si>
  <si>
    <t>E6.12</t>
  </si>
  <si>
    <t>Potable mains: Band 1  (&lt;=165mm)</t>
  </si>
  <si>
    <t>E6.13</t>
  </si>
  <si>
    <t>Potable mains: Band 2  (166 - 320mm)</t>
  </si>
  <si>
    <t>E6.14</t>
  </si>
  <si>
    <t>Potable mains: Band 3  (321 - 625mm)</t>
  </si>
  <si>
    <t>E6.15</t>
  </si>
  <si>
    <t>Potable mains: Band 4  (&gt;625mm)</t>
  </si>
  <si>
    <t>E6.16</t>
  </si>
  <si>
    <t>Total length of mains</t>
  </si>
  <si>
    <t>E6.17</t>
  </si>
  <si>
    <t>Total length of unlined iron mains</t>
  </si>
  <si>
    <t>E6.18</t>
  </si>
  <si>
    <t>Total length of mains &gt; 320mm diameter</t>
  </si>
  <si>
    <t>E6.19</t>
  </si>
  <si>
    <t>Water mains bursts</t>
  </si>
  <si>
    <t>E6.20</t>
  </si>
  <si>
    <t>Leakage level</t>
  </si>
  <si>
    <t>E6.21</t>
  </si>
  <si>
    <t>Properties reported for low pressure</t>
  </si>
  <si>
    <t>Pumping stations</t>
  </si>
  <si>
    <t>E6.22</t>
  </si>
  <si>
    <t>Total number of pumping stations</t>
  </si>
  <si>
    <t>E6.23</t>
  </si>
  <si>
    <t>Total capacity of pumping stations</t>
  </si>
  <si>
    <r>
      <rPr>
        <sz val="10"/>
        <color rgb="FF000000"/>
        <rFont val="CG Omega"/>
      </rPr>
      <t>m</t>
    </r>
    <r>
      <rPr>
        <vertAlign val="superscript"/>
        <sz val="10"/>
        <color rgb="FF000000"/>
        <rFont val="CG Omega"/>
      </rPr>
      <t>3</t>
    </r>
    <r>
      <rPr>
        <sz val="10"/>
        <color rgb="FF000000"/>
        <rFont val="CG Omega"/>
      </rPr>
      <t>/d</t>
    </r>
  </si>
  <si>
    <t>E6.24</t>
  </si>
  <si>
    <t>Total capacity of booster pumping stations</t>
  </si>
  <si>
    <t>E6.25</t>
  </si>
  <si>
    <t>Average pumping head</t>
  </si>
  <si>
    <t>Service reservoirs</t>
  </si>
  <si>
    <t>E6.26</t>
  </si>
  <si>
    <t>Total number of service reservoirs</t>
  </si>
  <si>
    <t>E6.27</t>
  </si>
  <si>
    <t>Total capacity of service reservoirs</t>
  </si>
  <si>
    <t>Ml</t>
  </si>
  <si>
    <t>Water towers</t>
  </si>
  <si>
    <t>E6.28</t>
  </si>
  <si>
    <t>Total number of water towers</t>
  </si>
  <si>
    <t>E6.29</t>
  </si>
  <si>
    <t>Total capacity of tower towers</t>
  </si>
  <si>
    <t>Table E7: Wastewater explanatory factors - sewerage &amp; sewage treatment by area</t>
  </si>
  <si>
    <t>E7.0</t>
  </si>
  <si>
    <t>E7.1</t>
  </si>
  <si>
    <t>E7.2</t>
  </si>
  <si>
    <t>E7.3</t>
  </si>
  <si>
    <t>Volume of sewage collected (daily average)</t>
  </si>
  <si>
    <t>E7.4</t>
  </si>
  <si>
    <t>E7.5</t>
  </si>
  <si>
    <t>Area of sewerage district</t>
  </si>
  <si>
    <t>E7.6</t>
  </si>
  <si>
    <t>Drained area</t>
  </si>
  <si>
    <t>E7.7</t>
  </si>
  <si>
    <t>Annual precipitation</t>
  </si>
  <si>
    <t>mm</t>
  </si>
  <si>
    <t>E7.8</t>
  </si>
  <si>
    <t>E7.9</t>
  </si>
  <si>
    <t>Total length of lateral sewer</t>
  </si>
  <si>
    <t>E7.10</t>
  </si>
  <si>
    <t>Length of combined sewer</t>
  </si>
  <si>
    <t>E7.11</t>
  </si>
  <si>
    <t>Length of separate stormwater sewer</t>
  </si>
  <si>
    <t>E7.12</t>
  </si>
  <si>
    <t>Length of sewer &gt; 1000 mm diameter</t>
  </si>
  <si>
    <t>E7.14</t>
  </si>
  <si>
    <t>Sewer collapses</t>
  </si>
  <si>
    <t>E7.15</t>
  </si>
  <si>
    <t>E7.16</t>
  </si>
  <si>
    <t>E7.17</t>
  </si>
  <si>
    <t>E7.18</t>
  </si>
  <si>
    <t>E7.19</t>
  </si>
  <si>
    <t>Sustainable Urban Drainage Systems (SUDS)</t>
  </si>
  <si>
    <t>E7.20</t>
  </si>
  <si>
    <t>SUDS ponds</t>
  </si>
  <si>
    <t>E7.21</t>
  </si>
  <si>
    <t>SUDS basins</t>
  </si>
  <si>
    <t>E7.22</t>
  </si>
  <si>
    <t>Filter trenches</t>
  </si>
  <si>
    <t>E7.23</t>
  </si>
  <si>
    <t>Swales</t>
  </si>
  <si>
    <t>E7.24</t>
  </si>
  <si>
    <t>Other (e.g. wetland)</t>
  </si>
  <si>
    <t>E7.25</t>
  </si>
  <si>
    <t>Total SUDS</t>
  </si>
  <si>
    <t>SUDS costs</t>
  </si>
  <si>
    <t>E7.26</t>
  </si>
  <si>
    <t>A4</t>
  </si>
  <si>
    <t>E7.27</t>
  </si>
  <si>
    <t>E7.28</t>
  </si>
  <si>
    <t>E7.29</t>
  </si>
  <si>
    <t>E7.30</t>
  </si>
  <si>
    <t>E7.31</t>
  </si>
  <si>
    <t>E7.32</t>
  </si>
  <si>
    <r>
      <rPr>
        <sz val="10"/>
        <color rgb="FF000000"/>
        <rFont val="CG Omega"/>
      </rPr>
      <t>Total capacity of pumping stations (m</t>
    </r>
    <r>
      <rPr>
        <vertAlign val="superscript"/>
        <sz val="10"/>
        <color rgb="FF000000"/>
        <rFont val="CG Omega"/>
      </rPr>
      <t>3</t>
    </r>
    <r>
      <rPr>
        <sz val="10"/>
        <color rgb="FF000000"/>
        <rFont val="CG Omega"/>
      </rPr>
      <t>/d)</t>
    </r>
  </si>
  <si>
    <t>E7.33</t>
  </si>
  <si>
    <t>Total capacity of pumping stations (kW)</t>
  </si>
  <si>
    <t>E7.34</t>
  </si>
  <si>
    <t xml:space="preserve">m </t>
  </si>
  <si>
    <t>C5</t>
  </si>
  <si>
    <t>E7.35</t>
  </si>
  <si>
    <t>Total number of combined pumping stations</t>
  </si>
  <si>
    <t>E7.36</t>
  </si>
  <si>
    <t>Total capacity of combined pumping stations</t>
  </si>
  <si>
    <t>E7.37</t>
  </si>
  <si>
    <t>Total number of stormwater pumping stations</t>
  </si>
  <si>
    <t>E7.38</t>
  </si>
  <si>
    <t>Total capacity of stormwater pumping stations</t>
  </si>
  <si>
    <t>E7.39</t>
  </si>
  <si>
    <t xml:space="preserve">Number of combined sewer overflows </t>
  </si>
  <si>
    <t>E7.40</t>
  </si>
  <si>
    <t>Sewage treatment works</t>
  </si>
  <si>
    <t>E7.41</t>
  </si>
  <si>
    <t>Number of sewage treatment works</t>
  </si>
  <si>
    <t>E7.42</t>
  </si>
  <si>
    <t>Total load</t>
  </si>
  <si>
    <t>kg BOD/day</t>
  </si>
  <si>
    <t>E7.43</t>
  </si>
  <si>
    <t>E7.44</t>
  </si>
  <si>
    <t>E7.45</t>
  </si>
  <si>
    <t>E7.46</t>
  </si>
  <si>
    <t>E7.47</t>
  </si>
  <si>
    <t>Table E8: Wastewater explanatory factors - sewage treatment works</t>
  </si>
  <si>
    <t>Treatment category</t>
  </si>
  <si>
    <t>Sec activated sludge</t>
  </si>
  <si>
    <t>Sec biological</t>
  </si>
  <si>
    <t>Septic tanks</t>
  </si>
  <si>
    <t>Sea preliminary</t>
  </si>
  <si>
    <t>Sea screened</t>
  </si>
  <si>
    <t>Sea unscreened</t>
  </si>
  <si>
    <t>Numbers</t>
  </si>
  <si>
    <t>E8.1</t>
  </si>
  <si>
    <t>Size band 0</t>
  </si>
  <si>
    <t>E8.2</t>
  </si>
  <si>
    <t>Size band 1</t>
  </si>
  <si>
    <t>E8.3</t>
  </si>
  <si>
    <t>Size band 2</t>
  </si>
  <si>
    <t>E8.4</t>
  </si>
  <si>
    <t>Size band 3</t>
  </si>
  <si>
    <t>E8.5</t>
  </si>
  <si>
    <t>Size band 4</t>
  </si>
  <si>
    <t>E8.6</t>
  </si>
  <si>
    <t>Size band 5</t>
  </si>
  <si>
    <t>E8.7</t>
  </si>
  <si>
    <t>Size band 6 (large works)</t>
  </si>
  <si>
    <t>E8.8</t>
  </si>
  <si>
    <t>Total sewage treatment works</t>
  </si>
  <si>
    <t>E8.9</t>
  </si>
  <si>
    <t>Small sewage treatment works with ammonia consent 5-10 mg/l</t>
  </si>
  <si>
    <t>E8.10</t>
  </si>
  <si>
    <t>Small sewage treatment works with ammonia consent &lt;=5 mg/l</t>
  </si>
  <si>
    <t>Loading (average daily load)</t>
  </si>
  <si>
    <t>Total excluding septic tanks</t>
  </si>
  <si>
    <t>E8.11</t>
  </si>
  <si>
    <r>
      <rPr>
        <sz val="10"/>
        <color rgb="FF000000"/>
        <rFont val="CG Omega"/>
      </rPr>
      <t>kg BOD</t>
    </r>
    <r>
      <rPr>
        <vertAlign val="subscript"/>
        <sz val="10"/>
        <color rgb="FF000000"/>
        <rFont val="CG Omega"/>
      </rPr>
      <t>5</t>
    </r>
    <r>
      <rPr>
        <sz val="10"/>
        <color rgb="FF000000"/>
        <rFont val="CG Omega"/>
      </rPr>
      <t>/day</t>
    </r>
  </si>
  <si>
    <t>E8.12</t>
  </si>
  <si>
    <t>E8.13</t>
  </si>
  <si>
    <t>E8.14</t>
  </si>
  <si>
    <t>E8.15</t>
  </si>
  <si>
    <t>E8.16</t>
  </si>
  <si>
    <t>E8.17</t>
  </si>
  <si>
    <t>E8.18</t>
  </si>
  <si>
    <t>Total load received</t>
  </si>
  <si>
    <t>E8.19</t>
  </si>
  <si>
    <t>E8.20</t>
  </si>
  <si>
    <t>Compliance</t>
  </si>
  <si>
    <t>`</t>
  </si>
  <si>
    <t>E8.21</t>
  </si>
  <si>
    <t>E8.22</t>
  </si>
  <si>
    <t>E8.23</t>
  </si>
  <si>
    <t>E8.24</t>
  </si>
  <si>
    <t>E8.25</t>
  </si>
  <si>
    <t>E8.26</t>
  </si>
  <si>
    <t>E8.27</t>
  </si>
  <si>
    <t>E8.28</t>
  </si>
  <si>
    <t>Average compliance by works - all sizes</t>
  </si>
  <si>
    <t>E8.29</t>
  </si>
  <si>
    <t>E8.30</t>
  </si>
  <si>
    <t>Costs</t>
  </si>
  <si>
    <t>E8.31</t>
  </si>
  <si>
    <t>Direct costs for works in size band 0</t>
  </si>
  <si>
    <t>£000</t>
  </si>
  <si>
    <t>E8.32</t>
  </si>
  <si>
    <t>Direct costs for works in size band 1</t>
  </si>
  <si>
    <t>E8.33</t>
  </si>
  <si>
    <t>Direct costs for works in size band 2</t>
  </si>
  <si>
    <t>E8.34</t>
  </si>
  <si>
    <t>Direct costs for works in size band 3</t>
  </si>
  <si>
    <t>E8.35</t>
  </si>
  <si>
    <t>Direct costs for works in size band 4</t>
  </si>
  <si>
    <t>E8.36</t>
  </si>
  <si>
    <t>Direct costs for works in size band 5</t>
  </si>
  <si>
    <t>E8.37</t>
  </si>
  <si>
    <t>Direct costs for works in size band 6 (large works)</t>
  </si>
  <si>
    <t>E8.38</t>
  </si>
  <si>
    <t>Direct costs for all sewage treatment works</t>
  </si>
  <si>
    <t>E8.39</t>
  </si>
  <si>
    <t>General and support expenditure</t>
  </si>
  <si>
    <t>E8.40</t>
  </si>
  <si>
    <t>E8.41</t>
  </si>
  <si>
    <t>Power costs</t>
  </si>
  <si>
    <t>E8.42</t>
  </si>
  <si>
    <t>Service charges SEPA</t>
  </si>
  <si>
    <t>Authorised by</t>
  </si>
  <si>
    <t>Table E9: Large sewage treatment works information database</t>
  </si>
  <si>
    <t>Works size</t>
  </si>
  <si>
    <t>E9.0</t>
  </si>
  <si>
    <t>Allanfearn</t>
  </si>
  <si>
    <t>Allers</t>
  </si>
  <si>
    <t>Alloa</t>
  </si>
  <si>
    <t>Ardoch</t>
  </si>
  <si>
    <t>Carbarns</t>
  </si>
  <si>
    <t>Dalderse</t>
  </si>
  <si>
    <t>Dalmarnock</t>
  </si>
  <si>
    <t>Dunfermline</t>
  </si>
  <si>
    <t>Dunnswood</t>
  </si>
  <si>
    <t>Erskine</t>
  </si>
  <si>
    <t>Hamilton</t>
  </si>
  <si>
    <t>Inverurie</t>
  </si>
  <si>
    <t>Kinneil</t>
  </si>
  <si>
    <t>Kirkcaldy</t>
  </si>
  <si>
    <t>Laighpark</t>
  </si>
  <si>
    <t>Perth</t>
  </si>
  <si>
    <t>Philipshill</t>
  </si>
  <si>
    <t>Shieldhall</t>
  </si>
  <si>
    <t>Stirling</t>
  </si>
  <si>
    <t>Troqueer</t>
  </si>
  <si>
    <t>E9.0a</t>
  </si>
  <si>
    <t>Name of operational area</t>
  </si>
  <si>
    <t>E9.1</t>
  </si>
  <si>
    <t>E9.2</t>
  </si>
  <si>
    <t>E9.3</t>
  </si>
  <si>
    <t>Trade effluent load received by works</t>
  </si>
  <si>
    <t>kg/COD/day</t>
  </si>
  <si>
    <t>E9.4</t>
  </si>
  <si>
    <t>Tanker load received by works</t>
  </si>
  <si>
    <t>E9.5</t>
  </si>
  <si>
    <t>E9.6</t>
  </si>
  <si>
    <t>E9.7</t>
  </si>
  <si>
    <t>E9.8</t>
  </si>
  <si>
    <t>E9.9</t>
  </si>
  <si>
    <t>E9.10</t>
  </si>
  <si>
    <t>E9.11</t>
  </si>
  <si>
    <t>E9.12</t>
  </si>
  <si>
    <t>E9.13</t>
  </si>
  <si>
    <t>E9.14</t>
  </si>
  <si>
    <t>E9.15</t>
  </si>
  <si>
    <t>E9.16</t>
  </si>
  <si>
    <t>E9.17</t>
  </si>
  <si>
    <t>E9.18</t>
  </si>
  <si>
    <t>Sludge</t>
  </si>
  <si>
    <t>E9.19</t>
  </si>
  <si>
    <t>Own sludge</t>
  </si>
  <si>
    <t>E9.20</t>
  </si>
  <si>
    <t xml:space="preserve">Own sludge costs </t>
  </si>
  <si>
    <t>E9.21</t>
  </si>
  <si>
    <t>Sludge centre</t>
  </si>
  <si>
    <t>E9.22</t>
  </si>
  <si>
    <t xml:space="preserve">Sludge centre costs </t>
  </si>
  <si>
    <t>Works cost</t>
  </si>
  <si>
    <t>E9.23</t>
  </si>
  <si>
    <t>E9.24</t>
  </si>
  <si>
    <t>E9.25</t>
  </si>
  <si>
    <t>E9.26</t>
  </si>
  <si>
    <t>E9.27</t>
  </si>
  <si>
    <t>E9.28</t>
  </si>
  <si>
    <t>Estimated terminal pumping station costs</t>
  </si>
  <si>
    <t>Authorised by:</t>
  </si>
  <si>
    <t>Table E10: Sludge treatment and disposal</t>
  </si>
  <si>
    <t>Disposal category</t>
  </si>
  <si>
    <t>Other</t>
  </si>
  <si>
    <t>Sludge volumes</t>
  </si>
  <si>
    <t>E10.1</t>
  </si>
  <si>
    <t>Resident population served</t>
  </si>
  <si>
    <t>E10.2</t>
  </si>
  <si>
    <t>Amount of sewage sludge</t>
  </si>
  <si>
    <t>E10.3</t>
  </si>
  <si>
    <t>Sludge treatment direct costs</t>
  </si>
  <si>
    <t>E10.4</t>
  </si>
  <si>
    <t>Sludge disposal direct costs</t>
  </si>
  <si>
    <t>E10.5</t>
  </si>
  <si>
    <t>Sludge treatment &amp; disposal: Power costs</t>
  </si>
  <si>
    <t>E10.6</t>
  </si>
  <si>
    <t>Sludge treatment &amp; disposal: Service charges SEPA</t>
  </si>
  <si>
    <t>E10.7</t>
  </si>
  <si>
    <t>Sludge treatment &amp; disposal: Total direct costs</t>
  </si>
  <si>
    <t>E10.8</t>
  </si>
  <si>
    <t>Sludge treatment and disposal: General and support expenditure</t>
  </si>
  <si>
    <t>E10.9</t>
  </si>
  <si>
    <t>Sludge Treatment and disposal: Functional expenditure</t>
  </si>
  <si>
    <t>Table E11: employee numbers - Full-time equivalents</t>
  </si>
  <si>
    <t>Report year</t>
  </si>
  <si>
    <t>2024-25</t>
  </si>
  <si>
    <t>Delivery of water and wastewater services</t>
  </si>
  <si>
    <t>E11.1</t>
  </si>
  <si>
    <t>Operations</t>
  </si>
  <si>
    <t>E11.2</t>
  </si>
  <si>
    <t>Capital planning and delivery</t>
  </si>
  <si>
    <t>E11.3</t>
  </si>
  <si>
    <t>Laboratory services</t>
  </si>
  <si>
    <t>E11.4</t>
  </si>
  <si>
    <t>Customer service and billing</t>
  </si>
  <si>
    <t>E11.5</t>
  </si>
  <si>
    <t>Directors, management and support including regulation and strategy</t>
  </si>
  <si>
    <t>E11.6</t>
  </si>
  <si>
    <t>Total employee numbers (core services)</t>
  </si>
  <si>
    <t>Commercial or non-core services</t>
  </si>
  <si>
    <t>E11.7</t>
  </si>
  <si>
    <t>Total employee numbers (commercial or non-core services)</t>
  </si>
  <si>
    <t>Prepared by:  ……………………………………………...…..</t>
  </si>
  <si>
    <t xml:space="preserve">Checked by: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</si>
</sst>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quot;#0;#0;_(@_)"/>
    <numFmt numFmtId="165" formatCode="#,##0.000;&quot;-&quot;#,##0.000;#,##0.000;_(@_)"/>
    <numFmt numFmtId="166" formatCode="#,##0;&quot;-&quot;#,##0;#,##0;_(@_)"/>
    <numFmt numFmtId="167" formatCode="#0.000;&quot;-&quot;#0.000;#0.000;_(@_)"/>
    <numFmt numFmtId="168" formatCode="m/d/yyyy"/>
    <numFmt numFmtId="169" formatCode="* #,##0.000;* &quot;-&quot;#,##0.000;* &quot;—&quot;;_(@_)"/>
    <numFmt numFmtId="170" formatCode="#,##0.00;&quot;-&quot;#,##0.00;#,##0.00;_(@_)"/>
    <numFmt numFmtId="171" formatCode="dd/mm/yy"/>
    <numFmt numFmtId="172" formatCode="#0.00;&quot;-&quot;#0.00;#0.00;_(@_)"/>
    <numFmt numFmtId="173" formatCode="#0.0%;&quot;-&quot;#0.0%;&quot;-&quot;\%;_(@_)"/>
    <numFmt numFmtId="174" formatCode="#0%;&quot;-&quot;#0%;&quot;-&quot;\%;_(@_)"/>
    <numFmt numFmtId="175" formatCode="#0.#######################%;&quot;-&quot;#0.#######################%;&quot;-&quot;\%;_(@_)"/>
  </numFmts>
  <fonts count="26">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2"/>
      <color rgb="FF000000"/>
      <name val="Arial"/>
    </font>
    <font>
      <b/>
      <sz val="14"/>
      <color rgb="FF000000"/>
      <name val="Arial"/>
    </font>
    <font>
      <b/>
      <sz val="10"/>
      <color rgb="FF000000"/>
      <name val="Arial"/>
    </font>
    <font>
      <u/>
      <sz val="10"/>
      <color rgb="FF0000FF"/>
      <name val="Arial"/>
    </font>
    <font>
      <b/>
      <sz val="12"/>
      <color rgb="FF3366FF"/>
      <name val="Arial"/>
    </font>
    <font>
      <sz val="16"/>
      <color rgb="FF000000"/>
      <name val="Arial"/>
    </font>
    <font>
      <sz val="11"/>
      <color rgb="FF000000"/>
      <name val="Arial"/>
    </font>
    <font>
      <b/>
      <sz val="16"/>
      <color rgb="FF3366FF"/>
      <name val="Arial"/>
    </font>
    <font>
      <b/>
      <sz val="16"/>
      <color rgb="FFFF0000"/>
      <name val="Arial"/>
    </font>
    <font>
      <sz val="10"/>
      <color rgb="FF000000"/>
      <name val="Arial Narrow"/>
    </font>
    <font>
      <b/>
      <sz val="9"/>
      <color rgb="FF000000"/>
      <name val="Arial"/>
    </font>
    <font>
      <sz val="10"/>
      <color rgb="FF000000"/>
      <name val="CG Omega"/>
    </font>
    <font>
      <vertAlign val="superscript"/>
      <sz val="10"/>
      <color rgb="FF000000"/>
      <name val="CG Omega"/>
    </font>
    <font>
      <vertAlign val="superscript"/>
      <sz val="10"/>
      <color rgb="FF000000"/>
      <name val="Arial"/>
    </font>
    <font>
      <vertAlign val="subscript"/>
      <sz val="10"/>
      <color rgb="FF000000"/>
      <name val="CG Omega"/>
    </font>
    <font>
      <sz val="10"/>
      <name val="Arial"/>
      <family val="2"/>
    </font>
    <font>
      <b/>
      <sz val="16"/>
      <name val="CG Omega"/>
      <family val="2"/>
    </font>
    <font>
      <b/>
      <sz val="12"/>
      <name val="Arial"/>
    </font>
    <font>
      <b/>
      <sz val="12"/>
      <name val="Arial"/>
      <family val="2"/>
    </font>
    <font>
      <sz val="10"/>
      <color rgb="FF000000"/>
      <name val="Arial"/>
      <family val="2"/>
    </font>
  </fonts>
  <fills count="10">
    <fill>
      <patternFill patternType="none"/>
    </fill>
    <fill>
      <patternFill patternType="gray125"/>
    </fill>
    <fill>
      <patternFill patternType="solid">
        <fgColor rgb="FFFFFF99"/>
        <bgColor indexed="64"/>
      </patternFill>
    </fill>
    <fill>
      <patternFill patternType="solid">
        <fgColor rgb="FF808080"/>
        <bgColor indexed="64"/>
      </patternFill>
    </fill>
    <fill>
      <patternFill patternType="solid">
        <fgColor rgb="FFCCFFFF"/>
        <bgColor indexed="64"/>
      </patternFill>
    </fill>
    <fill>
      <patternFill patternType="solid">
        <fgColor rgb="FFFF99CC"/>
        <bgColor indexed="64"/>
      </patternFill>
    </fill>
    <fill>
      <patternFill patternType="solid">
        <fgColor rgb="FFD9D9D9"/>
        <bgColor indexed="64"/>
      </patternFill>
    </fill>
    <fill>
      <patternFill patternType="solid">
        <fgColor rgb="FFFFFFFF"/>
        <bgColor indexed="64"/>
      </patternFill>
    </fill>
    <fill>
      <patternFill patternType="solid">
        <fgColor rgb="FFA6A6A6"/>
        <bgColor indexed="64"/>
      </patternFill>
    </fill>
    <fill>
      <patternFill patternType="solid">
        <fgColor indexed="43"/>
        <bgColor indexed="64"/>
      </patternFill>
    </fill>
  </fills>
  <borders count="114">
    <border>
      <left/>
      <right/>
      <top/>
      <bottom/>
      <diagonal/>
    </border>
    <border>
      <left/>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thin">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medium">
        <color rgb="FF000000"/>
      </top>
      <bottom/>
      <diagonal/>
    </border>
    <border>
      <left style="medium">
        <color rgb="FF000000"/>
      </left>
      <right style="medium">
        <color rgb="FF000000"/>
      </right>
      <top/>
      <bottom/>
      <diagonal/>
    </border>
    <border>
      <left/>
      <right style="thin">
        <color rgb="FF000000"/>
      </right>
      <top style="medium">
        <color rgb="FF000000"/>
      </top>
      <bottom style="thin">
        <color rgb="FF000000"/>
      </bottom>
      <diagonal/>
    </border>
    <border>
      <left/>
      <right/>
      <top style="thin">
        <color rgb="FF000000"/>
      </top>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diagonal/>
    </border>
    <border>
      <left/>
      <right/>
      <top style="medium">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thin">
        <color rgb="FF000000"/>
      </left>
      <right/>
      <top style="medium">
        <color indexed="64"/>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21" fillId="0" borderId="0"/>
    <xf numFmtId="0" fontId="21" fillId="0" borderId="0"/>
  </cellStyleXfs>
  <cellXfs count="569">
    <xf numFmtId="0" fontId="0" fillId="0" borderId="0" xfId="0"/>
    <xf numFmtId="0" fontId="1" fillId="0" borderId="0" xfId="1">
      <alignment wrapText="1"/>
    </xf>
    <xf numFmtId="0" fontId="6" fillId="2" borderId="5" xfId="0" applyFont="1" applyFill="1" applyBorder="1" applyAlignment="1">
      <alignment horizontal="center" wrapText="1"/>
    </xf>
    <xf numFmtId="0" fontId="6" fillId="2" borderId="6" xfId="0" applyFont="1" applyFill="1" applyBorder="1" applyAlignment="1">
      <alignment horizontal="left"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8" fillId="2" borderId="11" xfId="0" applyFont="1" applyFill="1" applyBorder="1" applyAlignment="1">
      <alignment horizontal="center" wrapText="1"/>
    </xf>
    <xf numFmtId="0" fontId="6" fillId="2" borderId="12" xfId="0" applyFont="1" applyFill="1" applyBorder="1" applyAlignment="1">
      <alignment horizontal="center" wrapText="1"/>
    </xf>
    <xf numFmtId="0" fontId="6" fillId="2" borderId="13" xfId="0" applyFont="1" applyFill="1" applyBorder="1" applyAlignment="1">
      <alignment wrapText="1"/>
    </xf>
    <xf numFmtId="0" fontId="1" fillId="3" borderId="14" xfId="0" applyFont="1" applyFill="1" applyBorder="1" applyAlignment="1">
      <alignment wrapText="1"/>
    </xf>
    <xf numFmtId="0" fontId="1" fillId="0" borderId="15" xfId="0" applyFont="1" applyBorder="1" applyAlignment="1">
      <alignment horizontal="center" wrapText="1"/>
    </xf>
    <xf numFmtId="0" fontId="1" fillId="0" borderId="16" xfId="0" applyFont="1" applyBorder="1" applyAlignment="1">
      <alignment wrapText="1"/>
    </xf>
    <xf numFmtId="0" fontId="1" fillId="0" borderId="17" xfId="0" applyFont="1" applyBorder="1" applyAlignment="1">
      <alignment horizontal="center" wrapText="1"/>
    </xf>
    <xf numFmtId="0" fontId="1" fillId="3" borderId="15" xfId="0" applyFont="1" applyFill="1" applyBorder="1" applyAlignment="1">
      <alignment wrapText="1"/>
    </xf>
    <xf numFmtId="0" fontId="1" fillId="0" borderId="18" xfId="0" applyFont="1" applyBorder="1" applyAlignment="1">
      <alignment horizontal="center" wrapText="1"/>
    </xf>
    <xf numFmtId="0" fontId="1" fillId="0" borderId="19" xfId="0" applyFont="1" applyBorder="1" applyAlignment="1">
      <alignment wrapText="1"/>
    </xf>
    <xf numFmtId="164" fontId="1" fillId="0" borderId="19" xfId="0" applyNumberFormat="1" applyFont="1" applyBorder="1" applyAlignment="1">
      <alignment horizontal="center" wrapText="1"/>
    </xf>
    <xf numFmtId="0" fontId="1" fillId="0" borderId="20" xfId="0" applyFont="1" applyBorder="1" applyAlignment="1">
      <alignment horizontal="center" wrapText="1"/>
    </xf>
    <xf numFmtId="0" fontId="1" fillId="4" borderId="21" xfId="0" applyFont="1" applyFill="1" applyBorder="1" applyAlignment="1">
      <alignment wrapText="1"/>
    </xf>
    <xf numFmtId="164" fontId="1" fillId="4" borderId="22" xfId="0" applyNumberFormat="1" applyFont="1" applyFill="1" applyBorder="1" applyAlignment="1">
      <alignment wrapText="1"/>
    </xf>
    <xf numFmtId="0" fontId="1" fillId="4" borderId="20" xfId="0" applyFont="1" applyFill="1" applyBorder="1" applyAlignment="1">
      <alignment wrapText="1"/>
    </xf>
    <xf numFmtId="165" fontId="1" fillId="5" borderId="15" xfId="0" applyNumberFormat="1" applyFont="1" applyFill="1" applyBorder="1" applyAlignment="1">
      <alignment horizontal="right" wrapText="1"/>
    </xf>
    <xf numFmtId="0" fontId="1" fillId="4" borderId="17" xfId="0" applyFont="1" applyFill="1" applyBorder="1" applyAlignment="1">
      <alignment horizontal="left" wrapText="1"/>
    </xf>
    <xf numFmtId="165" fontId="1" fillId="5" borderId="18" xfId="0" applyNumberFormat="1" applyFont="1" applyFill="1" applyBorder="1" applyAlignment="1">
      <alignment horizontal="right" wrapText="1"/>
    </xf>
    <xf numFmtId="0" fontId="1" fillId="4" borderId="20" xfId="0" applyFont="1" applyFill="1" applyBorder="1" applyAlignment="1">
      <alignment horizontal="left" wrapText="1"/>
    </xf>
    <xf numFmtId="0" fontId="1" fillId="0" borderId="23" xfId="0" applyFont="1" applyBorder="1" applyAlignment="1">
      <alignment horizontal="center" wrapText="1"/>
    </xf>
    <xf numFmtId="0" fontId="1" fillId="0" borderId="24" xfId="0" applyFont="1" applyBorder="1" applyAlignment="1">
      <alignment wrapText="1"/>
    </xf>
    <xf numFmtId="164" fontId="1" fillId="0" borderId="24" xfId="0" applyNumberFormat="1" applyFont="1" applyBorder="1" applyAlignment="1">
      <alignment horizontal="center" wrapText="1"/>
    </xf>
    <xf numFmtId="0" fontId="1" fillId="0" borderId="11" xfId="0" applyFont="1" applyBorder="1" applyAlignment="1">
      <alignment horizontal="center" wrapText="1"/>
    </xf>
    <xf numFmtId="164" fontId="1" fillId="4" borderId="26" xfId="0" applyNumberFormat="1" applyFont="1" applyFill="1" applyBorder="1" applyAlignment="1">
      <alignment wrapText="1"/>
    </xf>
    <xf numFmtId="0" fontId="1" fillId="4" borderId="11" xfId="0" applyFont="1" applyFill="1" applyBorder="1" applyAlignment="1">
      <alignment wrapText="1"/>
    </xf>
    <xf numFmtId="165" fontId="1" fillId="5" borderId="23" xfId="0" applyNumberFormat="1" applyFont="1" applyFill="1" applyBorder="1" applyAlignment="1">
      <alignment horizontal="right" wrapText="1"/>
    </xf>
    <xf numFmtId="0" fontId="1" fillId="4" borderId="11" xfId="0" applyFont="1" applyFill="1" applyBorder="1" applyAlignment="1">
      <alignment horizontal="left" wrapText="1"/>
    </xf>
    <xf numFmtId="0" fontId="1" fillId="0" borderId="13" xfId="0" applyFont="1" applyBorder="1" applyAlignment="1">
      <alignment horizontal="center" wrapText="1"/>
    </xf>
    <xf numFmtId="0" fontId="1" fillId="0" borderId="27" xfId="0" applyFont="1" applyBorder="1" applyAlignment="1">
      <alignment wrapText="1"/>
    </xf>
    <xf numFmtId="0" fontId="7" fillId="2" borderId="13" xfId="0" applyFont="1" applyFill="1" applyBorder="1" applyAlignment="1">
      <alignment horizontal="center" wrapText="1"/>
    </xf>
    <xf numFmtId="0" fontId="1" fillId="0" borderId="14" xfId="0" applyFont="1" applyBorder="1" applyAlignment="1">
      <alignment wrapText="1"/>
    </xf>
    <xf numFmtId="0" fontId="1" fillId="0" borderId="16" xfId="0" applyFont="1" applyBorder="1" applyAlignment="1">
      <alignment horizontal="center" wrapText="1"/>
    </xf>
    <xf numFmtId="0" fontId="1" fillId="0" borderId="28" xfId="0" applyFont="1" applyBorder="1" applyAlignment="1">
      <alignment wrapText="1"/>
    </xf>
    <xf numFmtId="164" fontId="1" fillId="4" borderId="15" xfId="0" applyNumberFormat="1" applyFont="1" applyFill="1" applyBorder="1" applyAlignment="1">
      <alignment wrapText="1"/>
    </xf>
    <xf numFmtId="0" fontId="1" fillId="4" borderId="17" xfId="0" applyFont="1" applyFill="1" applyBorder="1" applyAlignment="1">
      <alignment wrapText="1"/>
    </xf>
    <xf numFmtId="164" fontId="1" fillId="4" borderId="29" xfId="0" applyNumberFormat="1" applyFont="1" applyFill="1" applyBorder="1" applyAlignment="1">
      <alignment wrapText="1"/>
    </xf>
    <xf numFmtId="0" fontId="1" fillId="0" borderId="19" xfId="0" applyFont="1" applyBorder="1" applyAlignment="1">
      <alignment horizontal="center" wrapText="1"/>
    </xf>
    <xf numFmtId="164" fontId="1" fillId="4" borderId="18" xfId="0" applyNumberFormat="1" applyFont="1" applyFill="1" applyBorder="1" applyAlignment="1">
      <alignment wrapText="1"/>
    </xf>
    <xf numFmtId="0" fontId="1" fillId="0" borderId="24" xfId="0" applyFont="1" applyBorder="1" applyAlignment="1">
      <alignment horizontal="center" wrapText="1"/>
    </xf>
    <xf numFmtId="164" fontId="1" fillId="4" borderId="23" xfId="0" applyNumberFormat="1" applyFont="1" applyFill="1" applyBorder="1" applyAlignment="1">
      <alignment wrapText="1"/>
    </xf>
    <xf numFmtId="0" fontId="1" fillId="0" borderId="27" xfId="0" applyFont="1" applyBorder="1" applyAlignment="1">
      <alignment horizontal="center" wrapText="1"/>
    </xf>
    <xf numFmtId="0" fontId="1" fillId="3" borderId="17" xfId="0" applyFont="1" applyFill="1" applyBorder="1" applyAlignment="1">
      <alignment wrapText="1"/>
    </xf>
    <xf numFmtId="0" fontId="1" fillId="3" borderId="18" xfId="0" applyFont="1" applyFill="1" applyBorder="1" applyAlignment="1">
      <alignment wrapText="1"/>
    </xf>
    <xf numFmtId="0" fontId="1" fillId="3" borderId="20" xfId="0" applyFont="1" applyFill="1" applyBorder="1" applyAlignment="1">
      <alignment wrapText="1"/>
    </xf>
    <xf numFmtId="0" fontId="1" fillId="3" borderId="23" xfId="0" applyFont="1" applyFill="1" applyBorder="1" applyAlignment="1">
      <alignment wrapText="1"/>
    </xf>
    <xf numFmtId="0" fontId="1" fillId="3" borderId="11" xfId="0" applyFont="1" applyFill="1" applyBorder="1" applyAlignment="1">
      <alignment wrapText="1"/>
    </xf>
    <xf numFmtId="165" fontId="1" fillId="4" borderId="15" xfId="0" applyNumberFormat="1" applyFont="1" applyFill="1" applyBorder="1" applyAlignment="1">
      <alignment horizontal="right" wrapText="1"/>
    </xf>
    <xf numFmtId="0" fontId="1" fillId="3" borderId="15" xfId="0" applyFont="1" applyFill="1" applyBorder="1" applyAlignment="1">
      <alignment horizontal="right" wrapText="1"/>
    </xf>
    <xf numFmtId="0" fontId="1" fillId="3" borderId="17" xfId="0" applyFont="1" applyFill="1" applyBorder="1" applyAlignment="1">
      <alignment horizontal="left" wrapText="1"/>
    </xf>
    <xf numFmtId="165" fontId="1" fillId="4" borderId="29" xfId="0" applyNumberFormat="1" applyFont="1" applyFill="1" applyBorder="1" applyAlignment="1">
      <alignment horizontal="right" wrapText="1"/>
    </xf>
    <xf numFmtId="0" fontId="1" fillId="6" borderId="18" xfId="0" applyFont="1" applyFill="1" applyBorder="1" applyAlignment="1">
      <alignment horizontal="center" wrapText="1"/>
    </xf>
    <xf numFmtId="0" fontId="1" fillId="6" borderId="19" xfId="0" applyFont="1" applyFill="1" applyBorder="1" applyAlignment="1">
      <alignment wrapText="1"/>
    </xf>
    <xf numFmtId="0" fontId="1" fillId="6" borderId="19" xfId="0" applyFont="1" applyFill="1" applyBorder="1" applyAlignment="1">
      <alignment horizontal="center" wrapText="1"/>
    </xf>
    <xf numFmtId="0" fontId="1" fillId="6" borderId="20" xfId="0" applyFont="1" applyFill="1" applyBorder="1" applyAlignment="1">
      <alignment horizontal="center" wrapText="1"/>
    </xf>
    <xf numFmtId="165" fontId="1" fillId="6" borderId="18" xfId="0" applyNumberFormat="1" applyFont="1" applyFill="1" applyBorder="1" applyAlignment="1">
      <alignment horizontal="right" wrapText="1"/>
    </xf>
    <xf numFmtId="0" fontId="1" fillId="6" borderId="20" xfId="0" applyFont="1" applyFill="1" applyBorder="1" applyAlignment="1">
      <alignment horizontal="left" wrapText="1"/>
    </xf>
    <xf numFmtId="0" fontId="1" fillId="3" borderId="18" xfId="0" applyFont="1" applyFill="1" applyBorder="1" applyAlignment="1">
      <alignment horizontal="right" wrapText="1"/>
    </xf>
    <xf numFmtId="0" fontId="1" fillId="3" borderId="20" xfId="0" applyFont="1" applyFill="1" applyBorder="1" applyAlignment="1">
      <alignment horizontal="left" wrapText="1"/>
    </xf>
    <xf numFmtId="164" fontId="1" fillId="4" borderId="18" xfId="0" applyNumberFormat="1" applyFont="1" applyFill="1" applyBorder="1" applyAlignment="1">
      <alignment horizontal="right" wrapText="1"/>
    </xf>
    <xf numFmtId="164" fontId="1" fillId="4" borderId="22" xfId="0" applyNumberFormat="1" applyFont="1" applyFill="1" applyBorder="1" applyAlignment="1">
      <alignment horizontal="right" wrapText="1"/>
    </xf>
    <xf numFmtId="166" fontId="1" fillId="5" borderId="18" xfId="0" applyNumberFormat="1" applyFont="1" applyFill="1" applyBorder="1" applyAlignment="1">
      <alignment horizontal="right" wrapText="1"/>
    </xf>
    <xf numFmtId="166" fontId="1" fillId="4" borderId="18" xfId="0" applyNumberFormat="1" applyFont="1" applyFill="1" applyBorder="1" applyAlignment="1">
      <alignment horizontal="right" wrapText="1"/>
    </xf>
    <xf numFmtId="166" fontId="1" fillId="4" borderId="22" xfId="0" applyNumberFormat="1" applyFont="1" applyFill="1" applyBorder="1" applyAlignment="1">
      <alignment horizontal="right" wrapText="1"/>
    </xf>
    <xf numFmtId="164" fontId="1" fillId="4" borderId="23" xfId="0" applyNumberFormat="1" applyFont="1" applyFill="1" applyBorder="1" applyAlignment="1">
      <alignment horizontal="right" wrapText="1"/>
    </xf>
    <xf numFmtId="0" fontId="1" fillId="3" borderId="23" xfId="0" applyFont="1" applyFill="1" applyBorder="1" applyAlignment="1">
      <alignment horizontal="right" wrapText="1"/>
    </xf>
    <xf numFmtId="0" fontId="1" fillId="3" borderId="11" xfId="0" applyFont="1" applyFill="1" applyBorder="1" applyAlignment="1">
      <alignment horizontal="left" wrapText="1"/>
    </xf>
    <xf numFmtId="164" fontId="1" fillId="4" borderId="26" xfId="0" applyNumberFormat="1" applyFont="1" applyFill="1" applyBorder="1" applyAlignment="1">
      <alignment horizontal="right" wrapText="1"/>
    </xf>
    <xf numFmtId="166" fontId="1" fillId="5" borderId="23" xfId="0" applyNumberFormat="1" applyFont="1" applyFill="1" applyBorder="1" applyAlignment="1">
      <alignment horizontal="right" wrapText="1"/>
    </xf>
    <xf numFmtId="0" fontId="1" fillId="0" borderId="30" xfId="0" applyFont="1" applyBorder="1" applyAlignment="1">
      <alignment wrapText="1"/>
    </xf>
    <xf numFmtId="0" fontId="1" fillId="0" borderId="1" xfId="0" applyFont="1" applyBorder="1" applyAlignment="1">
      <alignment wrapText="1"/>
    </xf>
    <xf numFmtId="167" fontId="1" fillId="4" borderId="15" xfId="0" applyNumberFormat="1" applyFont="1" applyFill="1" applyBorder="1" applyAlignment="1">
      <alignment horizontal="center" wrapText="1"/>
    </xf>
    <xf numFmtId="0" fontId="1" fillId="3" borderId="15" xfId="0" applyFont="1" applyFill="1" applyBorder="1" applyAlignment="1">
      <alignment horizontal="center" wrapText="1"/>
    </xf>
    <xf numFmtId="0" fontId="1" fillId="3" borderId="17" xfId="0" applyFont="1" applyFill="1" applyBorder="1" applyAlignment="1">
      <alignment horizontal="center" wrapText="1"/>
    </xf>
    <xf numFmtId="167" fontId="1" fillId="4" borderId="29" xfId="0" applyNumberFormat="1" applyFont="1" applyFill="1" applyBorder="1" applyAlignment="1">
      <alignment horizontal="center" wrapText="1"/>
    </xf>
    <xf numFmtId="167" fontId="1" fillId="5" borderId="15" xfId="0" applyNumberFormat="1" applyFont="1" applyFill="1" applyBorder="1" applyAlignment="1">
      <alignment horizontal="right" wrapText="1"/>
    </xf>
    <xf numFmtId="167" fontId="1" fillId="4" borderId="18" xfId="0" applyNumberFormat="1" applyFont="1" applyFill="1" applyBorder="1" applyAlignment="1">
      <alignment horizontal="center" wrapText="1"/>
    </xf>
    <xf numFmtId="0" fontId="1" fillId="3" borderId="18" xfId="0" applyFont="1" applyFill="1" applyBorder="1" applyAlignment="1">
      <alignment horizontal="center" wrapText="1"/>
    </xf>
    <xf numFmtId="0" fontId="1" fillId="3" borderId="20" xfId="0" applyFont="1" applyFill="1" applyBorder="1" applyAlignment="1">
      <alignment horizontal="center" wrapText="1"/>
    </xf>
    <xf numFmtId="167" fontId="1" fillId="4" borderId="22" xfId="0" applyNumberFormat="1" applyFont="1" applyFill="1" applyBorder="1" applyAlignment="1">
      <alignment horizontal="center" wrapText="1"/>
    </xf>
    <xf numFmtId="167" fontId="1" fillId="5" borderId="18" xfId="0" applyNumberFormat="1" applyFont="1" applyFill="1" applyBorder="1" applyAlignment="1">
      <alignment horizontal="right" wrapText="1"/>
    </xf>
    <xf numFmtId="167" fontId="1" fillId="4" borderId="23" xfId="0" applyNumberFormat="1" applyFont="1" applyFill="1" applyBorder="1" applyAlignment="1">
      <alignment horizontal="center" wrapText="1"/>
    </xf>
    <xf numFmtId="0" fontId="1" fillId="3" borderId="23" xfId="0" applyFont="1" applyFill="1" applyBorder="1" applyAlignment="1">
      <alignment horizontal="center" wrapText="1"/>
    </xf>
    <xf numFmtId="0" fontId="1" fillId="3" borderId="11" xfId="0" applyFont="1" applyFill="1" applyBorder="1" applyAlignment="1">
      <alignment horizontal="center" wrapText="1"/>
    </xf>
    <xf numFmtId="167" fontId="1" fillId="4" borderId="26" xfId="0" applyNumberFormat="1" applyFont="1" applyFill="1" applyBorder="1" applyAlignment="1">
      <alignment horizontal="center" wrapText="1"/>
    </xf>
    <xf numFmtId="167" fontId="1" fillId="5" borderId="23" xfId="0" applyNumberFormat="1" applyFont="1" applyFill="1" applyBorder="1" applyAlignment="1">
      <alignment horizontal="right" wrapText="1"/>
    </xf>
    <xf numFmtId="0" fontId="1" fillId="0" borderId="30" xfId="0" applyFont="1" applyBorder="1" applyAlignment="1">
      <alignment horizontal="center" wrapText="1"/>
    </xf>
    <xf numFmtId="0" fontId="1" fillId="0" borderId="0" xfId="0" applyFont="1" applyAlignment="1">
      <alignment wrapText="1"/>
    </xf>
    <xf numFmtId="0" fontId="9" fillId="0" borderId="0" xfId="0" applyFont="1" applyAlignment="1">
      <alignment horizontal="left" wrapText="1"/>
    </xf>
    <xf numFmtId="0" fontId="1" fillId="0" borderId="32" xfId="0" applyFont="1" applyBorder="1" applyAlignment="1">
      <alignment wrapText="1"/>
    </xf>
    <xf numFmtId="0" fontId="1" fillId="0" borderId="31" xfId="0" applyFont="1" applyBorder="1" applyAlignment="1">
      <alignment wrapText="1"/>
    </xf>
    <xf numFmtId="0" fontId="1" fillId="0" borderId="0" xfId="0" applyFont="1" applyAlignment="1">
      <alignment horizontal="left" wrapText="1"/>
    </xf>
    <xf numFmtId="168" fontId="1" fillId="0" borderId="32" xfId="0" applyNumberFormat="1" applyFont="1" applyBorder="1" applyAlignment="1">
      <alignment wrapText="1"/>
    </xf>
    <xf numFmtId="0" fontId="6" fillId="0" borderId="30" xfId="0" applyFont="1" applyBorder="1" applyAlignment="1">
      <alignment horizontal="left" wrapText="1"/>
    </xf>
    <xf numFmtId="0" fontId="10" fillId="0" borderId="30" xfId="0" applyFont="1" applyBorder="1" applyAlignment="1">
      <alignment wrapText="1"/>
    </xf>
    <xf numFmtId="0" fontId="11" fillId="0" borderId="30" xfId="0" applyFont="1" applyBorder="1" applyAlignment="1">
      <alignment wrapText="1"/>
    </xf>
    <xf numFmtId="0" fontId="1" fillId="2" borderId="33" xfId="0" applyFont="1" applyFill="1" applyBorder="1" applyAlignment="1">
      <alignment wrapText="1"/>
    </xf>
    <xf numFmtId="0" fontId="1" fillId="2" borderId="2" xfId="0" applyFont="1" applyFill="1" applyBorder="1" applyAlignment="1">
      <alignment horizontal="center" wrapText="1"/>
    </xf>
    <xf numFmtId="0" fontId="1" fillId="2" borderId="33" xfId="0" applyFont="1" applyFill="1" applyBorder="1" applyAlignment="1">
      <alignment horizontal="center" wrapText="1"/>
    </xf>
    <xf numFmtId="0" fontId="1" fillId="2" borderId="14" xfId="0" applyFont="1" applyFill="1" applyBorder="1" applyAlignment="1">
      <alignment wrapText="1"/>
    </xf>
    <xf numFmtId="0" fontId="1" fillId="2" borderId="14" xfId="0" applyFont="1" applyFill="1" applyBorder="1" applyAlignment="1">
      <alignment horizontal="center" wrapText="1"/>
    </xf>
    <xf numFmtId="0" fontId="1" fillId="2" borderId="34" xfId="0" applyFont="1" applyFill="1" applyBorder="1" applyAlignment="1">
      <alignment horizontal="center" wrapText="1"/>
    </xf>
    <xf numFmtId="0" fontId="1" fillId="0" borderId="31" xfId="0" applyFont="1" applyBorder="1" applyAlignment="1">
      <alignment horizontal="center" wrapText="1"/>
    </xf>
    <xf numFmtId="0" fontId="6" fillId="2" borderId="37" xfId="0" applyFont="1" applyFill="1" applyBorder="1" applyAlignment="1">
      <alignment wrapText="1"/>
    </xf>
    <xf numFmtId="0" fontId="6" fillId="2" borderId="37" xfId="0" applyFont="1" applyFill="1" applyBorder="1" applyAlignment="1">
      <alignment horizontal="center" wrapText="1"/>
    </xf>
    <xf numFmtId="0" fontId="7" fillId="2" borderId="12" xfId="0" applyFont="1" applyFill="1" applyBorder="1" applyAlignment="1">
      <alignment horizontal="center" wrapText="1"/>
    </xf>
    <xf numFmtId="0" fontId="6" fillId="2" borderId="12" xfId="0" applyFont="1" applyFill="1" applyBorder="1" applyAlignment="1">
      <alignment horizontal="center" vertical="top" wrapText="1"/>
    </xf>
    <xf numFmtId="0" fontId="6" fillId="2" borderId="38" xfId="0" applyFont="1" applyFill="1" applyBorder="1" applyAlignment="1">
      <alignment horizontal="center" vertical="top" wrapText="1"/>
    </xf>
    <xf numFmtId="0" fontId="6" fillId="2" borderId="39" xfId="0" applyFont="1" applyFill="1" applyBorder="1" applyAlignment="1">
      <alignment horizontal="center" vertical="top" wrapText="1"/>
    </xf>
    <xf numFmtId="0" fontId="1" fillId="0" borderId="13" xfId="0" applyFont="1" applyBorder="1" applyAlignment="1">
      <alignment wrapText="1"/>
    </xf>
    <xf numFmtId="0" fontId="1" fillId="0" borderId="13" xfId="0" applyFont="1" applyBorder="1" applyAlignment="1">
      <alignment horizontal="left" wrapText="1"/>
    </xf>
    <xf numFmtId="0" fontId="1" fillId="2" borderId="40" xfId="0" applyFont="1" applyFill="1" applyBorder="1" applyAlignment="1">
      <alignment wrapText="1"/>
    </xf>
    <xf numFmtId="0" fontId="7" fillId="2" borderId="41" xfId="0" applyFont="1" applyFill="1" applyBorder="1" applyAlignment="1">
      <alignment horizontal="center" wrapText="1"/>
    </xf>
    <xf numFmtId="0" fontId="1" fillId="4" borderId="42" xfId="0" applyFont="1" applyFill="1" applyBorder="1" applyAlignment="1">
      <alignment wrapText="1"/>
    </xf>
    <xf numFmtId="0" fontId="1" fillId="0" borderId="43" xfId="0" applyFont="1" applyBorder="1" applyAlignment="1">
      <alignment wrapText="1"/>
    </xf>
    <xf numFmtId="0" fontId="1" fillId="0" borderId="3" xfId="0" applyFont="1" applyBorder="1" applyAlignment="1">
      <alignment wrapText="1"/>
    </xf>
    <xf numFmtId="0" fontId="1" fillId="3" borderId="22" xfId="0" applyFont="1" applyFill="1" applyBorder="1" applyAlignment="1">
      <alignment wrapText="1"/>
    </xf>
    <xf numFmtId="0" fontId="1" fillId="4" borderId="18" xfId="0" applyFont="1" applyFill="1" applyBorder="1" applyAlignment="1">
      <alignment horizontal="right" wrapText="1"/>
    </xf>
    <xf numFmtId="0" fontId="1" fillId="3" borderId="26" xfId="0" applyFont="1" applyFill="1" applyBorder="1" applyAlignment="1">
      <alignment wrapText="1"/>
    </xf>
    <xf numFmtId="0" fontId="1" fillId="4" borderId="23" xfId="0" applyFont="1" applyFill="1" applyBorder="1" applyAlignment="1">
      <alignment horizontal="right" wrapText="1"/>
    </xf>
    <xf numFmtId="0" fontId="1" fillId="3" borderId="27" xfId="0" applyFont="1" applyFill="1" applyBorder="1" applyAlignment="1">
      <alignment wrapText="1"/>
    </xf>
    <xf numFmtId="0" fontId="1" fillId="4" borderId="15" xfId="0" applyFont="1" applyFill="1" applyBorder="1" applyAlignment="1">
      <alignment horizontal="right" wrapText="1"/>
    </xf>
    <xf numFmtId="0" fontId="1" fillId="3" borderId="27" xfId="0" applyFont="1" applyFill="1" applyBorder="1" applyAlignment="1">
      <alignment horizontal="center" wrapText="1"/>
    </xf>
    <xf numFmtId="0" fontId="1" fillId="6" borderId="28" xfId="0" applyFont="1" applyFill="1" applyBorder="1" applyAlignment="1">
      <alignment horizontal="center" wrapText="1"/>
    </xf>
    <xf numFmtId="0" fontId="1" fillId="6" borderId="18" xfId="0" applyFont="1" applyFill="1" applyBorder="1" applyAlignment="1">
      <alignment horizontal="right" wrapText="1"/>
    </xf>
    <xf numFmtId="0" fontId="1" fillId="0" borderId="28" xfId="0" applyFont="1" applyBorder="1" applyAlignment="1">
      <alignment horizontal="center" wrapText="1"/>
    </xf>
    <xf numFmtId="0" fontId="1" fillId="0" borderId="27" xfId="0" applyFont="1" applyBorder="1" applyAlignment="1">
      <alignment horizontal="right" wrapText="1"/>
    </xf>
    <xf numFmtId="0" fontId="1" fillId="0" borderId="2" xfId="0" applyFont="1" applyBorder="1" applyAlignment="1">
      <alignment wrapText="1"/>
    </xf>
    <xf numFmtId="0" fontId="1" fillId="0" borderId="33" xfId="0" applyFont="1" applyBorder="1" applyAlignment="1">
      <alignment wrapText="1"/>
    </xf>
    <xf numFmtId="0" fontId="1" fillId="0" borderId="44" xfId="0" applyFont="1" applyBorder="1" applyAlignment="1">
      <alignment horizontal="center" wrapText="1"/>
    </xf>
    <xf numFmtId="0" fontId="1" fillId="0" borderId="45" xfId="0" applyFont="1" applyBorder="1" applyAlignment="1">
      <alignment wrapText="1"/>
    </xf>
    <xf numFmtId="0" fontId="1" fillId="3" borderId="46" xfId="0" applyFont="1" applyFill="1" applyBorder="1" applyAlignment="1">
      <alignment wrapText="1"/>
    </xf>
    <xf numFmtId="0" fontId="1" fillId="4" borderId="46" xfId="0" applyFont="1" applyFill="1" applyBorder="1" applyAlignment="1">
      <alignment wrapText="1"/>
    </xf>
    <xf numFmtId="169" fontId="1" fillId="4" borderId="15" xfId="0" applyNumberFormat="1" applyFont="1" applyFill="1" applyBorder="1" applyAlignment="1">
      <alignment wrapText="1"/>
    </xf>
    <xf numFmtId="169" fontId="1" fillId="4" borderId="18" xfId="0" applyNumberFormat="1" applyFont="1" applyFill="1" applyBorder="1" applyAlignment="1">
      <alignment wrapText="1"/>
    </xf>
    <xf numFmtId="0" fontId="12" fillId="3" borderId="18" xfId="0" applyFont="1" applyFill="1" applyBorder="1" applyAlignment="1">
      <alignment horizontal="right" wrapText="1"/>
    </xf>
    <xf numFmtId="169" fontId="1" fillId="4" borderId="23" xfId="0" applyNumberFormat="1" applyFont="1" applyFill="1" applyBorder="1" applyAlignment="1">
      <alignment wrapText="1"/>
    </xf>
    <xf numFmtId="171" fontId="1" fillId="3" borderId="23" xfId="0" applyNumberFormat="1" applyFont="1" applyFill="1" applyBorder="1" applyAlignment="1">
      <alignment wrapText="1"/>
    </xf>
    <xf numFmtId="171" fontId="1" fillId="4" borderId="23" xfId="0" applyNumberFormat="1" applyFont="1" applyFill="1" applyBorder="1" applyAlignment="1">
      <alignment wrapText="1"/>
    </xf>
    <xf numFmtId="0" fontId="1" fillId="3" borderId="0" xfId="0" applyFont="1" applyFill="1" applyAlignment="1">
      <alignment wrapText="1"/>
    </xf>
    <xf numFmtId="0" fontId="1" fillId="0" borderId="45" xfId="0" applyFont="1" applyBorder="1" applyAlignment="1">
      <alignment horizontal="center" wrapText="1"/>
    </xf>
    <xf numFmtId="0" fontId="1" fillId="0" borderId="47" xfId="0" applyFont="1" applyBorder="1" applyAlignment="1">
      <alignment horizontal="center" wrapText="1"/>
    </xf>
    <xf numFmtId="0" fontId="1" fillId="3" borderId="28" xfId="0" applyFont="1" applyFill="1" applyBorder="1" applyAlignment="1">
      <alignment wrapText="1"/>
    </xf>
    <xf numFmtId="0" fontId="8" fillId="3" borderId="14" xfId="0" applyFont="1" applyFill="1" applyBorder="1" applyAlignment="1">
      <alignment wrapText="1"/>
    </xf>
    <xf numFmtId="0" fontId="6" fillId="2" borderId="4" xfId="0" applyFont="1" applyFill="1" applyBorder="1" applyAlignment="1">
      <alignment horizontal="center" wrapText="1"/>
    </xf>
    <xf numFmtId="0" fontId="6" fillId="2" borderId="48" xfId="0" applyFont="1" applyFill="1" applyBorder="1" applyAlignment="1">
      <alignment horizontal="center" wrapText="1"/>
    </xf>
    <xf numFmtId="0" fontId="6" fillId="2" borderId="52" xfId="0" applyFont="1" applyFill="1" applyBorder="1" applyAlignment="1">
      <alignment horizontal="center" wrapText="1"/>
    </xf>
    <xf numFmtId="0" fontId="8" fillId="2" borderId="52" xfId="0" applyFont="1" applyFill="1" applyBorder="1" applyAlignment="1">
      <alignment horizontal="center" wrapText="1"/>
    </xf>
    <xf numFmtId="0" fontId="6" fillId="2" borderId="40" xfId="0" applyFont="1" applyFill="1" applyBorder="1" applyAlignment="1">
      <alignment horizontal="center" wrapText="1"/>
    </xf>
    <xf numFmtId="0" fontId="8" fillId="0" borderId="46" xfId="0" applyFont="1" applyBorder="1" applyAlignment="1">
      <alignment horizontal="center" wrapText="1"/>
    </xf>
    <xf numFmtId="0" fontId="8" fillId="4" borderId="15" xfId="0" applyFont="1" applyFill="1" applyBorder="1" applyAlignment="1">
      <alignment horizontal="right" wrapText="1"/>
    </xf>
    <xf numFmtId="0" fontId="8" fillId="4" borderId="16" xfId="0" applyFont="1" applyFill="1" applyBorder="1" applyAlignment="1">
      <alignment horizontal="right" wrapText="1"/>
    </xf>
    <xf numFmtId="0" fontId="8" fillId="4" borderId="17" xfId="0" applyFont="1" applyFill="1" applyBorder="1" applyAlignment="1">
      <alignment horizontal="right" wrapText="1"/>
    </xf>
    <xf numFmtId="164" fontId="1" fillId="4" borderId="19" xfId="0" applyNumberFormat="1" applyFont="1" applyFill="1" applyBorder="1" applyAlignment="1">
      <alignment horizontal="right" wrapText="1"/>
    </xf>
    <xf numFmtId="164" fontId="1" fillId="4" borderId="20" xfId="0" applyNumberFormat="1" applyFont="1" applyFill="1" applyBorder="1" applyAlignment="1">
      <alignment horizontal="right" wrapText="1"/>
    </xf>
    <xf numFmtId="164" fontId="1" fillId="5" borderId="53" xfId="0" applyNumberFormat="1" applyFont="1" applyFill="1" applyBorder="1" applyAlignment="1">
      <alignment horizontal="right" wrapText="1"/>
    </xf>
    <xf numFmtId="167" fontId="1" fillId="4" borderId="18" xfId="0" applyNumberFormat="1" applyFont="1" applyFill="1" applyBorder="1" applyAlignment="1">
      <alignment horizontal="right" wrapText="1"/>
    </xf>
    <xf numFmtId="167" fontId="1" fillId="4" borderId="19" xfId="0" applyNumberFormat="1" applyFont="1" applyFill="1" applyBorder="1" applyAlignment="1">
      <alignment horizontal="right" wrapText="1"/>
    </xf>
    <xf numFmtId="167" fontId="1" fillId="4" borderId="20" xfId="0" applyNumberFormat="1" applyFont="1" applyFill="1" applyBorder="1" applyAlignment="1">
      <alignment horizontal="right" wrapText="1"/>
    </xf>
    <xf numFmtId="167" fontId="1" fillId="5" borderId="53" xfId="0" applyNumberFormat="1" applyFont="1" applyFill="1" applyBorder="1" applyAlignment="1">
      <alignment horizontal="right" wrapText="1"/>
    </xf>
    <xf numFmtId="0" fontId="1" fillId="4" borderId="42" xfId="0" applyFont="1" applyFill="1" applyBorder="1" applyAlignment="1">
      <alignment horizontal="left" wrapText="1"/>
    </xf>
    <xf numFmtId="164" fontId="1" fillId="5" borderId="18" xfId="0" applyNumberFormat="1" applyFont="1" applyFill="1" applyBorder="1" applyAlignment="1">
      <alignment horizontal="right" wrapText="1"/>
    </xf>
    <xf numFmtId="164" fontId="1" fillId="5" borderId="19" xfId="0" applyNumberFormat="1" applyFont="1" applyFill="1" applyBorder="1" applyAlignment="1">
      <alignment horizontal="right" wrapText="1"/>
    </xf>
    <xf numFmtId="164" fontId="1" fillId="5" borderId="20" xfId="0" applyNumberFormat="1" applyFont="1" applyFill="1" applyBorder="1" applyAlignment="1">
      <alignment horizontal="right" wrapText="1"/>
    </xf>
    <xf numFmtId="167" fontId="1" fillId="5" borderId="19" xfId="0" applyNumberFormat="1" applyFont="1" applyFill="1" applyBorder="1" applyAlignment="1">
      <alignment horizontal="right" wrapText="1"/>
    </xf>
    <xf numFmtId="167" fontId="1" fillId="5" borderId="20" xfId="0" applyNumberFormat="1" applyFont="1" applyFill="1" applyBorder="1" applyAlignment="1">
      <alignment horizontal="right" wrapText="1"/>
    </xf>
    <xf numFmtId="0" fontId="1" fillId="4" borderId="53" xfId="0" applyFont="1" applyFill="1" applyBorder="1" applyAlignment="1">
      <alignment horizontal="left" wrapText="1"/>
    </xf>
    <xf numFmtId="164" fontId="1" fillId="4" borderId="24" xfId="0" applyNumberFormat="1" applyFont="1" applyFill="1" applyBorder="1" applyAlignment="1">
      <alignment horizontal="right" wrapText="1"/>
    </xf>
    <xf numFmtId="164" fontId="1" fillId="4" borderId="11" xfId="0" applyNumberFormat="1" applyFont="1" applyFill="1" applyBorder="1" applyAlignment="1">
      <alignment horizontal="right" wrapText="1"/>
    </xf>
    <xf numFmtId="167" fontId="1" fillId="5" borderId="54" xfId="0" applyNumberFormat="1" applyFont="1" applyFill="1" applyBorder="1" applyAlignment="1">
      <alignment horizontal="right" wrapText="1"/>
    </xf>
    <xf numFmtId="0" fontId="1" fillId="4" borderId="54" xfId="0" applyFont="1" applyFill="1" applyBorder="1" applyAlignment="1">
      <alignment horizontal="left" wrapText="1"/>
    </xf>
    <xf numFmtId="167" fontId="1" fillId="5" borderId="16" xfId="0" applyNumberFormat="1" applyFont="1" applyFill="1" applyBorder="1" applyAlignment="1">
      <alignment horizontal="right" wrapText="1"/>
    </xf>
    <xf numFmtId="167" fontId="1" fillId="5" borderId="17" xfId="0" applyNumberFormat="1" applyFont="1" applyFill="1" applyBorder="1" applyAlignment="1">
      <alignment horizontal="right" wrapText="1"/>
    </xf>
    <xf numFmtId="167" fontId="1" fillId="5" borderId="42" xfId="0" applyNumberFormat="1" applyFont="1" applyFill="1" applyBorder="1" applyAlignment="1">
      <alignment horizontal="right" wrapText="1"/>
    </xf>
    <xf numFmtId="167" fontId="1" fillId="5" borderId="24" xfId="0" applyNumberFormat="1" applyFont="1" applyFill="1" applyBorder="1" applyAlignment="1">
      <alignment horizontal="right" wrapText="1"/>
    </xf>
    <xf numFmtId="167" fontId="1" fillId="5" borderId="11" xfId="0" applyNumberFormat="1" applyFont="1" applyFill="1" applyBorder="1" applyAlignment="1">
      <alignment horizontal="right" wrapText="1"/>
    </xf>
    <xf numFmtId="0" fontId="8" fillId="2" borderId="46" xfId="0" applyFont="1" applyFill="1" applyBorder="1" applyAlignment="1">
      <alignment horizontal="center" wrapText="1"/>
    </xf>
    <xf numFmtId="167" fontId="1" fillId="4" borderId="15" xfId="0" applyNumberFormat="1" applyFont="1" applyFill="1" applyBorder="1" applyAlignment="1">
      <alignment horizontal="right" wrapText="1"/>
    </xf>
    <xf numFmtId="0" fontId="1" fillId="4" borderId="55" xfId="0" applyFont="1" applyFill="1" applyBorder="1" applyAlignment="1">
      <alignment horizontal="left" wrapText="1"/>
    </xf>
    <xf numFmtId="167" fontId="1" fillId="4" borderId="23" xfId="0" applyNumberFormat="1" applyFont="1" applyFill="1" applyBorder="1" applyAlignment="1">
      <alignment horizontal="right" wrapText="1"/>
    </xf>
    <xf numFmtId="164" fontId="1" fillId="0" borderId="23" xfId="0" applyNumberFormat="1" applyFont="1" applyBorder="1" applyAlignment="1">
      <alignment horizontal="center" wrapText="1"/>
    </xf>
    <xf numFmtId="0" fontId="1" fillId="7" borderId="15" xfId="0" applyFont="1" applyFill="1" applyBorder="1" applyAlignment="1">
      <alignment horizontal="center" wrapText="1"/>
    </xf>
    <xf numFmtId="0" fontId="1" fillId="7" borderId="16" xfId="0" applyFont="1" applyFill="1" applyBorder="1" applyAlignment="1">
      <alignment wrapText="1"/>
    </xf>
    <xf numFmtId="0" fontId="1" fillId="7" borderId="16" xfId="0" applyFont="1" applyFill="1" applyBorder="1" applyAlignment="1">
      <alignment horizontal="center" wrapText="1"/>
    </xf>
    <xf numFmtId="0" fontId="1" fillId="7" borderId="17" xfId="0" applyFont="1" applyFill="1" applyBorder="1" applyAlignment="1">
      <alignment horizontal="center" wrapText="1"/>
    </xf>
    <xf numFmtId="167" fontId="1" fillId="4" borderId="16" xfId="0" applyNumberFormat="1" applyFont="1" applyFill="1" applyBorder="1" applyAlignment="1">
      <alignment horizontal="right" wrapText="1"/>
    </xf>
    <xf numFmtId="0" fontId="1" fillId="7" borderId="18" xfId="0" applyFont="1" applyFill="1" applyBorder="1" applyAlignment="1">
      <alignment horizontal="center" wrapText="1"/>
    </xf>
    <xf numFmtId="0" fontId="1" fillId="7" borderId="19" xfId="0" applyFont="1" applyFill="1" applyBorder="1" applyAlignment="1">
      <alignment wrapText="1"/>
    </xf>
    <xf numFmtId="0" fontId="1" fillId="7" borderId="19" xfId="0" applyFont="1" applyFill="1" applyBorder="1" applyAlignment="1">
      <alignment horizontal="center" wrapText="1"/>
    </xf>
    <xf numFmtId="0" fontId="1" fillId="7" borderId="20" xfId="0" applyFont="1" applyFill="1" applyBorder="1" applyAlignment="1">
      <alignment horizontal="center" wrapText="1"/>
    </xf>
    <xf numFmtId="0" fontId="1" fillId="7" borderId="23" xfId="0" applyFont="1" applyFill="1" applyBorder="1" applyAlignment="1">
      <alignment horizontal="center" wrapText="1"/>
    </xf>
    <xf numFmtId="0" fontId="1" fillId="7" borderId="24" xfId="0" applyFont="1" applyFill="1" applyBorder="1" applyAlignment="1">
      <alignment wrapText="1"/>
    </xf>
    <xf numFmtId="0" fontId="1" fillId="7" borderId="24" xfId="0" applyFont="1" applyFill="1" applyBorder="1" applyAlignment="1">
      <alignment horizontal="center" wrapText="1"/>
    </xf>
    <xf numFmtId="0" fontId="1" fillId="7" borderId="11" xfId="0" applyFont="1" applyFill="1" applyBorder="1" applyAlignment="1">
      <alignment horizontal="center" wrapText="1"/>
    </xf>
    <xf numFmtId="164" fontId="1" fillId="4" borderId="15" xfId="0" applyNumberFormat="1" applyFont="1" applyFill="1" applyBorder="1" applyAlignment="1">
      <alignment horizontal="right" wrapText="1"/>
    </xf>
    <xf numFmtId="0" fontId="1" fillId="4" borderId="16" xfId="0" applyFont="1" applyFill="1" applyBorder="1" applyAlignment="1">
      <alignment horizontal="right" wrapText="1"/>
    </xf>
    <xf numFmtId="0" fontId="1" fillId="4" borderId="19" xfId="0" applyFont="1" applyFill="1" applyBorder="1" applyAlignment="1">
      <alignment horizontal="right" wrapText="1"/>
    </xf>
    <xf numFmtId="0" fontId="1" fillId="4" borderId="44" xfId="0" applyFont="1" applyFill="1" applyBorder="1" applyAlignment="1">
      <alignment horizontal="right" wrapText="1"/>
    </xf>
    <xf numFmtId="167" fontId="1" fillId="4" borderId="24" xfId="0" applyNumberFormat="1" applyFont="1" applyFill="1" applyBorder="1" applyAlignment="1">
      <alignment horizontal="right" wrapText="1"/>
    </xf>
    <xf numFmtId="0" fontId="1" fillId="0" borderId="56" xfId="0" applyFont="1" applyBorder="1" applyAlignment="1">
      <alignment horizontal="center" wrapText="1"/>
    </xf>
    <xf numFmtId="0" fontId="6" fillId="0" borderId="31" xfId="0" applyFont="1" applyBorder="1" applyAlignment="1">
      <alignment horizontal="center" wrapText="1"/>
    </xf>
    <xf numFmtId="0" fontId="6" fillId="2" borderId="13" xfId="0" applyFont="1" applyFill="1" applyBorder="1" applyAlignment="1">
      <alignment horizontal="left" wrapText="1"/>
    </xf>
    <xf numFmtId="0" fontId="1" fillId="4" borderId="47" xfId="0" applyFont="1" applyFill="1" applyBorder="1" applyAlignment="1">
      <alignment horizontal="left" wrapText="1"/>
    </xf>
    <xf numFmtId="0" fontId="1" fillId="4" borderId="24" xfId="0" applyFont="1" applyFill="1" applyBorder="1" applyAlignment="1">
      <alignment horizontal="right" wrapText="1"/>
    </xf>
    <xf numFmtId="0" fontId="10" fillId="0" borderId="30" xfId="0" applyFont="1" applyBorder="1" applyAlignment="1">
      <alignment horizontal="center" wrapText="1"/>
    </xf>
    <xf numFmtId="0" fontId="1" fillId="0" borderId="57" xfId="0" applyFont="1" applyBorder="1" applyAlignment="1">
      <alignment wrapText="1"/>
    </xf>
    <xf numFmtId="0" fontId="1" fillId="0" borderId="37" xfId="0" applyFont="1" applyBorder="1" applyAlignment="1">
      <alignment horizontal="center" wrapText="1"/>
    </xf>
    <xf numFmtId="0" fontId="6" fillId="2" borderId="35" xfId="0" applyFont="1" applyFill="1" applyBorder="1" applyAlignment="1">
      <alignment horizontal="center" wrapText="1"/>
    </xf>
    <xf numFmtId="0" fontId="6" fillId="0" borderId="28" xfId="0" applyFont="1" applyBorder="1" applyAlignment="1">
      <alignment horizontal="center" wrapText="1"/>
    </xf>
    <xf numFmtId="0" fontId="6" fillId="2" borderId="28" xfId="0" applyFont="1" applyFill="1" applyBorder="1" applyAlignment="1">
      <alignment horizontal="center" wrapText="1"/>
    </xf>
    <xf numFmtId="0" fontId="6" fillId="2" borderId="38" xfId="0" applyFont="1" applyFill="1" applyBorder="1" applyAlignment="1">
      <alignment horizontal="center" wrapText="1"/>
    </xf>
    <xf numFmtId="0" fontId="8" fillId="0" borderId="28" xfId="0" applyFont="1" applyBorder="1" applyAlignment="1">
      <alignment horizontal="center" wrapText="1"/>
    </xf>
    <xf numFmtId="0" fontId="6" fillId="2" borderId="13" xfId="0" applyFont="1" applyFill="1" applyBorder="1" applyAlignment="1">
      <alignment horizontal="center" wrapText="1"/>
    </xf>
    <xf numFmtId="0" fontId="7" fillId="2" borderId="41" xfId="0" applyFont="1" applyFill="1" applyBorder="1" applyAlignment="1">
      <alignment wrapText="1"/>
    </xf>
    <xf numFmtId="0" fontId="1" fillId="8" borderId="42" xfId="0" applyFont="1" applyFill="1" applyBorder="1" applyAlignment="1">
      <alignment wrapText="1"/>
    </xf>
    <xf numFmtId="0" fontId="1" fillId="4" borderId="20" xfId="0" applyFont="1" applyFill="1" applyBorder="1" applyAlignment="1">
      <alignment horizontal="right" wrapText="1"/>
    </xf>
    <xf numFmtId="0" fontId="1" fillId="5" borderId="53" xfId="0" applyFont="1" applyFill="1" applyBorder="1" applyAlignment="1">
      <alignment horizontal="right" wrapText="1"/>
    </xf>
    <xf numFmtId="0" fontId="1" fillId="4" borderId="11" xfId="0" applyFont="1" applyFill="1" applyBorder="1" applyAlignment="1">
      <alignment horizontal="right" wrapText="1"/>
    </xf>
    <xf numFmtId="0" fontId="1" fillId="5" borderId="54" xfId="0" applyFont="1" applyFill="1" applyBorder="1" applyAlignment="1">
      <alignment horizontal="right" wrapText="1"/>
    </xf>
    <xf numFmtId="0" fontId="6" fillId="0" borderId="56" xfId="0" applyFont="1" applyBorder="1" applyAlignment="1">
      <alignment horizontal="center" wrapText="1"/>
    </xf>
    <xf numFmtId="0" fontId="8" fillId="0" borderId="31" xfId="0" applyFont="1" applyBorder="1" applyAlignment="1">
      <alignment horizontal="center" wrapText="1"/>
    </xf>
    <xf numFmtId="0" fontId="1" fillId="0" borderId="58" xfId="0" applyFont="1" applyBorder="1" applyAlignment="1">
      <alignment wrapText="1"/>
    </xf>
    <xf numFmtId="0" fontId="1" fillId="0" borderId="56" xfId="0" applyFont="1" applyBorder="1" applyAlignment="1">
      <alignment wrapText="1"/>
    </xf>
    <xf numFmtId="0" fontId="4" fillId="0" borderId="30" xfId="0" applyFont="1" applyBorder="1" applyAlignment="1">
      <alignment wrapText="1"/>
    </xf>
    <xf numFmtId="0" fontId="1" fillId="7" borderId="19" xfId="0" quotePrefix="1" applyFont="1" applyFill="1" applyBorder="1" applyAlignment="1">
      <alignment horizontal="center" wrapText="1"/>
    </xf>
    <xf numFmtId="165" fontId="1" fillId="4" borderId="18" xfId="0" applyNumberFormat="1" applyFont="1" applyFill="1" applyBorder="1" applyAlignment="1">
      <alignment horizontal="right" wrapText="1"/>
    </xf>
    <xf numFmtId="0" fontId="1" fillId="4" borderId="19" xfId="0" applyFont="1" applyFill="1" applyBorder="1" applyAlignment="1">
      <alignment horizontal="left" wrapText="1"/>
    </xf>
    <xf numFmtId="165" fontId="1" fillId="4" borderId="19" xfId="0" applyNumberFormat="1" applyFont="1" applyFill="1" applyBorder="1" applyAlignment="1">
      <alignment horizontal="right" wrapText="1"/>
    </xf>
    <xf numFmtId="170" fontId="1" fillId="5" borderId="16" xfId="0" applyNumberFormat="1" applyFont="1" applyFill="1" applyBorder="1" applyAlignment="1">
      <alignment horizontal="right" wrapText="1"/>
    </xf>
    <xf numFmtId="165" fontId="1" fillId="5" borderId="19" xfId="0" applyNumberFormat="1" applyFont="1" applyFill="1" applyBorder="1" applyAlignment="1">
      <alignment horizontal="right" wrapText="1"/>
    </xf>
    <xf numFmtId="0" fontId="1" fillId="4" borderId="24" xfId="0" applyFont="1" applyFill="1" applyBorder="1" applyAlignment="1">
      <alignment horizontal="left" wrapText="1"/>
    </xf>
    <xf numFmtId="0" fontId="1" fillId="4" borderId="16" xfId="0" applyFont="1" applyFill="1" applyBorder="1" applyAlignment="1">
      <alignment horizontal="left" wrapText="1"/>
    </xf>
    <xf numFmtId="165" fontId="1" fillId="4" borderId="16" xfId="0" applyNumberFormat="1" applyFont="1" applyFill="1" applyBorder="1" applyAlignment="1">
      <alignment horizontal="right" wrapText="1"/>
    </xf>
    <xf numFmtId="165" fontId="1" fillId="5" borderId="16" xfId="0" applyNumberFormat="1" applyFont="1" applyFill="1" applyBorder="1" applyAlignment="1">
      <alignment horizontal="right" wrapText="1"/>
    </xf>
    <xf numFmtId="172" fontId="1" fillId="5" borderId="19" xfId="0" applyNumberFormat="1" applyFont="1" applyFill="1" applyBorder="1" applyAlignment="1">
      <alignment horizontal="right" wrapText="1"/>
    </xf>
    <xf numFmtId="166" fontId="1" fillId="4" borderId="19" xfId="0" applyNumberFormat="1" applyFont="1" applyFill="1" applyBorder="1" applyAlignment="1">
      <alignment horizontal="right" wrapText="1"/>
    </xf>
    <xf numFmtId="166" fontId="1" fillId="5" borderId="19" xfId="0" applyNumberFormat="1" applyFont="1" applyFill="1" applyBorder="1" applyAlignment="1">
      <alignment horizontal="right" wrapText="1"/>
    </xf>
    <xf numFmtId="166" fontId="1" fillId="4" borderId="23" xfId="0" applyNumberFormat="1" applyFont="1" applyFill="1" applyBorder="1" applyAlignment="1">
      <alignment horizontal="right" wrapText="1"/>
    </xf>
    <xf numFmtId="166" fontId="1" fillId="4" borderId="24" xfId="0" applyNumberFormat="1" applyFont="1" applyFill="1" applyBorder="1" applyAlignment="1">
      <alignment horizontal="right" wrapText="1"/>
    </xf>
    <xf numFmtId="166" fontId="1" fillId="5" borderId="24" xfId="0" applyNumberFormat="1" applyFont="1" applyFill="1" applyBorder="1" applyAlignment="1">
      <alignment horizontal="right" wrapText="1"/>
    </xf>
    <xf numFmtId="166" fontId="1" fillId="4" borderId="15" xfId="0" applyNumberFormat="1" applyFont="1" applyFill="1" applyBorder="1" applyAlignment="1">
      <alignment horizontal="right" wrapText="1"/>
    </xf>
    <xf numFmtId="166" fontId="1" fillId="4" borderId="16" xfId="0" applyNumberFormat="1" applyFont="1" applyFill="1" applyBorder="1" applyAlignment="1">
      <alignment horizontal="right" wrapText="1"/>
    </xf>
    <xf numFmtId="166" fontId="1" fillId="5" borderId="16" xfId="0" applyNumberFormat="1" applyFont="1" applyFill="1" applyBorder="1" applyAlignment="1">
      <alignment horizontal="right" wrapText="1"/>
    </xf>
    <xf numFmtId="165" fontId="1" fillId="4" borderId="23" xfId="0" applyNumberFormat="1" applyFont="1" applyFill="1" applyBorder="1" applyAlignment="1">
      <alignment horizontal="right" wrapText="1"/>
    </xf>
    <xf numFmtId="165" fontId="1" fillId="4" borderId="24" xfId="0" applyNumberFormat="1" applyFont="1" applyFill="1" applyBorder="1" applyAlignment="1">
      <alignment horizontal="right" wrapText="1"/>
    </xf>
    <xf numFmtId="0" fontId="13" fillId="0" borderId="30" xfId="0" applyFont="1" applyBorder="1" applyAlignment="1">
      <alignment wrapText="1"/>
    </xf>
    <xf numFmtId="0" fontId="1" fillId="2" borderId="27" xfId="0" applyFont="1" applyFill="1" applyBorder="1" applyAlignment="1">
      <alignment wrapText="1"/>
    </xf>
    <xf numFmtId="0" fontId="1" fillId="2" borderId="34" xfId="0" applyFont="1" applyFill="1" applyBorder="1" applyAlignment="1">
      <alignment wrapText="1"/>
    </xf>
    <xf numFmtId="0" fontId="1" fillId="2" borderId="13" xfId="0" applyFont="1" applyFill="1" applyBorder="1" applyAlignment="1">
      <alignment wrapText="1"/>
    </xf>
    <xf numFmtId="0" fontId="1" fillId="2" borderId="40" xfId="0" applyFont="1" applyFill="1" applyBorder="1" applyAlignment="1">
      <alignment horizontal="center" wrapText="1"/>
    </xf>
    <xf numFmtId="0" fontId="1" fillId="7" borderId="13" xfId="0" applyFont="1" applyFill="1" applyBorder="1" applyAlignment="1">
      <alignment horizontal="center" wrapText="1"/>
    </xf>
    <xf numFmtId="0" fontId="1" fillId="7" borderId="13" xfId="0" applyFont="1" applyFill="1" applyBorder="1" applyAlignment="1">
      <alignment wrapText="1"/>
    </xf>
    <xf numFmtId="0" fontId="13" fillId="0" borderId="0" xfId="0" applyFont="1" applyAlignment="1">
      <alignment wrapText="1"/>
    </xf>
    <xf numFmtId="0" fontId="14" fillId="0" borderId="0" xfId="0" applyFont="1" applyAlignment="1">
      <alignment wrapText="1"/>
    </xf>
    <xf numFmtId="0" fontId="13" fillId="0" borderId="1" xfId="0" applyFont="1" applyBorder="1" applyAlignment="1">
      <alignment wrapText="1"/>
    </xf>
    <xf numFmtId="0" fontId="10" fillId="0" borderId="14" xfId="0" applyFont="1" applyBorder="1" applyAlignment="1">
      <alignment wrapText="1"/>
    </xf>
    <xf numFmtId="0" fontId="8" fillId="0" borderId="0" xfId="0" applyFont="1" applyAlignment="1">
      <alignment horizontal="center" wrapText="1"/>
    </xf>
    <xf numFmtId="0" fontId="1" fillId="0" borderId="19" xfId="0" quotePrefix="1" applyFont="1" applyBorder="1" applyAlignment="1">
      <alignment horizont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vertical="center" wrapText="1"/>
    </xf>
    <xf numFmtId="0" fontId="1" fillId="7" borderId="24"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9" xfId="0" applyFont="1" applyFill="1" applyBorder="1" applyAlignment="1">
      <alignment horizontal="left" wrapText="1"/>
    </xf>
    <xf numFmtId="165" fontId="1" fillId="5" borderId="24" xfId="0" applyNumberFormat="1" applyFont="1" applyFill="1" applyBorder="1" applyAlignment="1">
      <alignment horizontal="right" wrapText="1"/>
    </xf>
    <xf numFmtId="0" fontId="1" fillId="4" borderId="24" xfId="0" applyFont="1" applyFill="1" applyBorder="1" applyAlignment="1">
      <alignment horizontal="left" vertical="top" wrapText="1"/>
    </xf>
    <xf numFmtId="0" fontId="1" fillId="0" borderId="0" xfId="0" applyFont="1" applyAlignment="1">
      <alignment horizontal="right" wrapText="1"/>
    </xf>
    <xf numFmtId="0" fontId="1" fillId="2" borderId="2" xfId="0" applyFont="1" applyFill="1" applyBorder="1" applyAlignment="1">
      <alignment wrapText="1"/>
    </xf>
    <xf numFmtId="0" fontId="15" fillId="0" borderId="56" xfId="0" applyFont="1" applyBorder="1" applyAlignment="1">
      <alignment wrapText="1"/>
    </xf>
    <xf numFmtId="0" fontId="15" fillId="0" borderId="31" xfId="0" applyFont="1" applyBorder="1" applyAlignment="1">
      <alignment wrapText="1"/>
    </xf>
    <xf numFmtId="0" fontId="8" fillId="2" borderId="24" xfId="0" applyFont="1" applyFill="1" applyBorder="1" applyAlignment="1">
      <alignment horizontal="center" wrapText="1"/>
    </xf>
    <xf numFmtId="0" fontId="16" fillId="2" borderId="12" xfId="0" applyFont="1" applyFill="1" applyBorder="1" applyAlignment="1">
      <alignment horizontal="center" wrapText="1"/>
    </xf>
    <xf numFmtId="0" fontId="16" fillId="2" borderId="38" xfId="0" applyFont="1" applyFill="1" applyBorder="1" applyAlignment="1">
      <alignment horizontal="center" wrapText="1"/>
    </xf>
    <xf numFmtId="0" fontId="1" fillId="4" borderId="51" xfId="0" applyFont="1" applyFill="1" applyBorder="1" applyAlignment="1">
      <alignment horizontal="left" wrapText="1"/>
    </xf>
    <xf numFmtId="0" fontId="1" fillId="4" borderId="50" xfId="0" applyFont="1" applyFill="1" applyBorder="1" applyAlignment="1">
      <alignment horizontal="left" wrapText="1"/>
    </xf>
    <xf numFmtId="0" fontId="1" fillId="4" borderId="62" xfId="0" applyFont="1" applyFill="1" applyBorder="1" applyAlignment="1">
      <alignment horizontal="left" wrapText="1"/>
    </xf>
    <xf numFmtId="0" fontId="1" fillId="4" borderId="63" xfId="0" applyFont="1" applyFill="1" applyBorder="1" applyAlignment="1">
      <alignment horizontal="left" wrapText="1"/>
    </xf>
    <xf numFmtId="0" fontId="1" fillId="2" borderId="64" xfId="0" applyFont="1" applyFill="1" applyBorder="1" applyAlignment="1">
      <alignment horizontal="center" wrapText="1"/>
    </xf>
    <xf numFmtId="0" fontId="1" fillId="2" borderId="36" xfId="0" applyFont="1" applyFill="1" applyBorder="1" applyAlignment="1">
      <alignment horizontal="center" wrapText="1"/>
    </xf>
    <xf numFmtId="0" fontId="1" fillId="2" borderId="30" xfId="0" applyFont="1" applyFill="1" applyBorder="1" applyAlignment="1">
      <alignment horizontal="center" wrapText="1"/>
    </xf>
    <xf numFmtId="0" fontId="8" fillId="2" borderId="12" xfId="0" applyFont="1" applyFill="1" applyBorder="1" applyAlignment="1">
      <alignment horizontal="center" wrapText="1"/>
    </xf>
    <xf numFmtId="0" fontId="1" fillId="4" borderId="42" xfId="0" applyFont="1" applyFill="1" applyBorder="1" applyAlignment="1">
      <alignment horizontal="right" wrapText="1"/>
    </xf>
    <xf numFmtId="0" fontId="1" fillId="4" borderId="53" xfId="0" applyFont="1" applyFill="1" applyBorder="1" applyAlignment="1">
      <alignment horizontal="right" wrapText="1"/>
    </xf>
    <xf numFmtId="170" fontId="1" fillId="4" borderId="18" xfId="0" applyNumberFormat="1" applyFont="1" applyFill="1" applyBorder="1" applyAlignment="1">
      <alignment horizontal="right" wrapText="1"/>
    </xf>
    <xf numFmtId="0" fontId="1" fillId="0" borderId="24" xfId="0" quotePrefix="1" applyFont="1" applyBorder="1" applyAlignment="1">
      <alignment horizontal="center" wrapText="1"/>
    </xf>
    <xf numFmtId="174" fontId="1" fillId="4" borderId="23" xfId="0" applyNumberFormat="1" applyFont="1" applyFill="1" applyBorder="1" applyAlignment="1">
      <alignment horizontal="right" wrapText="1"/>
    </xf>
    <xf numFmtId="175" fontId="1" fillId="4" borderId="23" xfId="0" applyNumberFormat="1" applyFont="1" applyFill="1" applyBorder="1" applyAlignment="1">
      <alignment horizontal="right" wrapText="1"/>
    </xf>
    <xf numFmtId="165" fontId="1" fillId="4" borderId="44" xfId="0" applyNumberFormat="1" applyFont="1" applyFill="1" applyBorder="1" applyAlignment="1">
      <alignment horizontal="right" wrapText="1"/>
    </xf>
    <xf numFmtId="0" fontId="1" fillId="7" borderId="28" xfId="0" applyFont="1" applyFill="1" applyBorder="1" applyAlignment="1">
      <alignment horizontal="center" wrapText="1"/>
    </xf>
    <xf numFmtId="0" fontId="1" fillId="2" borderId="4" xfId="0" applyFont="1" applyFill="1" applyBorder="1" applyAlignment="1">
      <alignment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1" fillId="0" borderId="16" xfId="0" quotePrefix="1" applyFont="1" applyBorder="1" applyAlignment="1">
      <alignment horizontal="center" wrapText="1"/>
    </xf>
    <xf numFmtId="0" fontId="1" fillId="0" borderId="34" xfId="0" applyFont="1" applyBorder="1" applyAlignment="1">
      <alignment wrapText="1"/>
    </xf>
    <xf numFmtId="0" fontId="11" fillId="0" borderId="30" xfId="0" applyFont="1" applyBorder="1" applyAlignment="1">
      <alignment horizontal="center" wrapText="1"/>
    </xf>
    <xf numFmtId="0" fontId="1" fillId="2" borderId="35" xfId="0" applyFont="1" applyFill="1" applyBorder="1" applyAlignment="1">
      <alignment wrapText="1"/>
    </xf>
    <xf numFmtId="0" fontId="8" fillId="2" borderId="38" xfId="0" applyFont="1" applyFill="1" applyBorder="1" applyAlignment="1">
      <alignment horizontal="center" wrapText="1"/>
    </xf>
    <xf numFmtId="0" fontId="6" fillId="2" borderId="2" xfId="0" applyFont="1" applyFill="1" applyBorder="1" applyAlignment="1">
      <alignment horizontal="center" wrapText="1"/>
    </xf>
    <xf numFmtId="0" fontId="6" fillId="2" borderId="11" xfId="0" applyFont="1" applyFill="1" applyBorder="1" applyAlignment="1">
      <alignment horizontal="center" wrapText="1"/>
    </xf>
    <xf numFmtId="170" fontId="1" fillId="4" borderId="15" xfId="0" applyNumberFormat="1" applyFont="1" applyFill="1" applyBorder="1" applyAlignment="1">
      <alignment horizontal="right" wrapText="1"/>
    </xf>
    <xf numFmtId="170" fontId="1" fillId="5" borderId="23" xfId="0" applyNumberFormat="1" applyFont="1" applyFill="1" applyBorder="1" applyAlignment="1">
      <alignment horizontal="right" wrapText="1"/>
    </xf>
    <xf numFmtId="170" fontId="1" fillId="4" borderId="44" xfId="0" applyNumberFormat="1" applyFont="1" applyFill="1" applyBorder="1" applyAlignment="1">
      <alignment horizontal="right" wrapText="1"/>
    </xf>
    <xf numFmtId="0" fontId="1" fillId="2" borderId="65" xfId="0" applyFont="1" applyFill="1" applyBorder="1" applyAlignment="1">
      <alignment wrapText="1"/>
    </xf>
    <xf numFmtId="0" fontId="1" fillId="2" borderId="12" xfId="0" applyFont="1" applyFill="1" applyBorder="1" applyAlignment="1">
      <alignment wrapText="1"/>
    </xf>
    <xf numFmtId="0" fontId="1" fillId="0" borderId="27" xfId="0" applyFont="1" applyBorder="1" applyAlignment="1">
      <alignment horizontal="left" wrapText="1"/>
    </xf>
    <xf numFmtId="0" fontId="22" fillId="0" borderId="67" xfId="7" applyFont="1" applyBorder="1"/>
    <xf numFmtId="0" fontId="24" fillId="9" borderId="68" xfId="0" applyFont="1" applyFill="1" applyBorder="1" applyAlignment="1">
      <alignment horizontal="center"/>
    </xf>
    <xf numFmtId="0" fontId="4" fillId="0" borderId="0" xfId="0" applyFont="1"/>
    <xf numFmtId="0" fontId="4" fillId="0" borderId="0" xfId="0" applyFont="1" applyAlignment="1">
      <alignment horizontal="left"/>
    </xf>
    <xf numFmtId="0" fontId="4" fillId="0" borderId="0" xfId="0" applyFont="1" applyAlignment="1">
      <alignment vertical="top"/>
    </xf>
    <xf numFmtId="3" fontId="1" fillId="4" borderId="18" xfId="0" applyNumberFormat="1" applyFont="1" applyFill="1" applyBorder="1" applyAlignment="1">
      <alignment horizontal="right" wrapText="1"/>
    </xf>
    <xf numFmtId="3" fontId="1" fillId="4" borderId="19" xfId="0" applyNumberFormat="1" applyFont="1" applyFill="1" applyBorder="1" applyAlignment="1">
      <alignment horizontal="left" wrapText="1"/>
    </xf>
    <xf numFmtId="3" fontId="1" fillId="4" borderId="19" xfId="0" applyNumberFormat="1" applyFont="1" applyFill="1" applyBorder="1" applyAlignment="1">
      <alignment horizontal="right" wrapText="1"/>
    </xf>
    <xf numFmtId="3" fontId="1" fillId="5" borderId="19" xfId="0" applyNumberFormat="1" applyFont="1" applyFill="1" applyBorder="1" applyAlignment="1">
      <alignment horizontal="right" wrapText="1"/>
    </xf>
    <xf numFmtId="0" fontId="0" fillId="0" borderId="0" xfId="0" applyAlignment="1">
      <alignment wrapText="1"/>
    </xf>
    <xf numFmtId="0" fontId="1" fillId="0" borderId="2" xfId="0" applyFont="1" applyBorder="1"/>
    <xf numFmtId="0" fontId="1" fillId="0" borderId="31" xfId="0" applyFont="1" applyBorder="1" applyAlignment="1">
      <alignment horizontal="left"/>
    </xf>
    <xf numFmtId="0" fontId="1" fillId="0" borderId="31" xfId="0" applyFont="1" applyBorder="1"/>
    <xf numFmtId="0" fontId="1" fillId="0" borderId="3" xfId="0" applyFont="1" applyBorder="1"/>
    <xf numFmtId="0" fontId="4" fillId="2" borderId="2" xfId="0" applyFont="1" applyFill="1" applyBorder="1" applyAlignment="1">
      <alignment horizontal="left"/>
    </xf>
    <xf numFmtId="0" fontId="1" fillId="2" borderId="33" xfId="0" applyFont="1" applyFill="1" applyBorder="1"/>
    <xf numFmtId="0" fontId="1" fillId="2" borderId="2" xfId="0" applyFont="1" applyFill="1" applyBorder="1" applyAlignment="1">
      <alignment horizontal="center"/>
    </xf>
    <xf numFmtId="0" fontId="1" fillId="2" borderId="33" xfId="0" applyFont="1" applyFill="1" applyBorder="1" applyAlignment="1">
      <alignment horizontal="center"/>
    </xf>
    <xf numFmtId="0" fontId="4" fillId="2" borderId="3" xfId="0" applyFont="1" applyFill="1" applyBorder="1" applyAlignment="1">
      <alignment horizontal="left"/>
    </xf>
    <xf numFmtId="0" fontId="1" fillId="2" borderId="14" xfId="0" applyFont="1" applyFill="1" applyBorder="1"/>
    <xf numFmtId="0" fontId="1" fillId="2" borderId="14" xfId="0" applyFont="1" applyFill="1" applyBorder="1" applyAlignment="1">
      <alignment horizontal="center"/>
    </xf>
    <xf numFmtId="0" fontId="1" fillId="2" borderId="34" xfId="0" applyFont="1" applyFill="1" applyBorder="1" applyAlignment="1">
      <alignment horizontal="center"/>
    </xf>
    <xf numFmtId="0" fontId="1" fillId="3" borderId="14" xfId="0" applyFont="1" applyFill="1" applyBorder="1"/>
    <xf numFmtId="0" fontId="1" fillId="3" borderId="55" xfId="0" applyFont="1" applyFill="1" applyBorder="1" applyAlignment="1">
      <alignment wrapText="1"/>
    </xf>
    <xf numFmtId="0" fontId="1" fillId="3" borderId="21" xfId="0" applyFont="1" applyFill="1" applyBorder="1" applyAlignment="1">
      <alignment wrapText="1"/>
    </xf>
    <xf numFmtId="0" fontId="1" fillId="3" borderId="25" xfId="0" applyFont="1" applyFill="1" applyBorder="1" applyAlignment="1">
      <alignment wrapText="1"/>
    </xf>
    <xf numFmtId="0" fontId="1" fillId="4" borderId="69" xfId="0" applyFont="1" applyFill="1" applyBorder="1" applyAlignment="1">
      <alignment wrapText="1"/>
    </xf>
    <xf numFmtId="0" fontId="1" fillId="4" borderId="70" xfId="0" applyFont="1" applyFill="1" applyBorder="1" applyAlignment="1">
      <alignment wrapText="1"/>
    </xf>
    <xf numFmtId="0" fontId="1" fillId="4" borderId="71" xfId="0" applyFont="1" applyFill="1" applyBorder="1" applyAlignment="1">
      <alignment wrapText="1"/>
    </xf>
    <xf numFmtId="165" fontId="1" fillId="4" borderId="72" xfId="0" applyNumberFormat="1" applyFont="1" applyFill="1" applyBorder="1" applyAlignment="1">
      <alignment wrapText="1"/>
    </xf>
    <xf numFmtId="0" fontId="1" fillId="4" borderId="73" xfId="0" applyFont="1" applyFill="1" applyBorder="1" applyAlignment="1">
      <alignment wrapText="1"/>
    </xf>
    <xf numFmtId="165" fontId="1" fillId="4" borderId="74" xfId="0" applyNumberFormat="1" applyFont="1" applyFill="1" applyBorder="1" applyAlignment="1">
      <alignment wrapText="1"/>
    </xf>
    <xf numFmtId="0" fontId="1" fillId="4" borderId="75" xfId="0" applyFont="1" applyFill="1" applyBorder="1" applyAlignment="1">
      <alignment wrapText="1"/>
    </xf>
    <xf numFmtId="0" fontId="1" fillId="0" borderId="27" xfId="0" applyFont="1" applyBorder="1"/>
    <xf numFmtId="0" fontId="1" fillId="0" borderId="33" xfId="0" applyFont="1" applyBorder="1"/>
    <xf numFmtId="0" fontId="1" fillId="0" borderId="0" xfId="0" applyFont="1" applyAlignment="1">
      <alignment horizontal="left"/>
    </xf>
    <xf numFmtId="0" fontId="1" fillId="0" borderId="0" xfId="1" applyAlignment="1"/>
    <xf numFmtId="0" fontId="1" fillId="0" borderId="0" xfId="0" applyFont="1"/>
    <xf numFmtId="168" fontId="1" fillId="0" borderId="32" xfId="0" applyNumberFormat="1" applyFont="1" applyBorder="1"/>
    <xf numFmtId="0" fontId="4" fillId="2" borderId="76" xfId="0" applyFont="1" applyFill="1" applyBorder="1" applyAlignment="1">
      <alignment horizontal="left"/>
    </xf>
    <xf numFmtId="0" fontId="1" fillId="2" borderId="77" xfId="0" applyFont="1" applyFill="1" applyBorder="1"/>
    <xf numFmtId="0" fontId="1" fillId="2" borderId="78" xfId="0" applyFont="1" applyFill="1" applyBorder="1"/>
    <xf numFmtId="0" fontId="4" fillId="2" borderId="79" xfId="0" applyFont="1" applyFill="1" applyBorder="1" applyAlignment="1">
      <alignment horizontal="left"/>
    </xf>
    <xf numFmtId="0" fontId="1" fillId="2" borderId="80" xfId="0" applyFont="1" applyFill="1" applyBorder="1"/>
    <xf numFmtId="0" fontId="1" fillId="2" borderId="81" xfId="0" applyFont="1" applyFill="1" applyBorder="1"/>
    <xf numFmtId="0" fontId="1" fillId="0" borderId="0" xfId="0" applyFont="1" applyAlignment="1">
      <alignment horizontal="center" wrapText="1"/>
    </xf>
    <xf numFmtId="0" fontId="1" fillId="2" borderId="77" xfId="0" applyFont="1" applyFill="1" applyBorder="1" applyAlignment="1">
      <alignment horizontal="center"/>
    </xf>
    <xf numFmtId="0" fontId="1" fillId="2" borderId="80" xfId="0" applyFont="1" applyFill="1" applyBorder="1" applyAlignment="1">
      <alignment horizontal="center"/>
    </xf>
    <xf numFmtId="0" fontId="6" fillId="2" borderId="6" xfId="0" applyFont="1" applyFill="1" applyBorder="1" applyAlignment="1">
      <alignment horizontal="center"/>
    </xf>
    <xf numFmtId="164" fontId="1" fillId="4" borderId="83" xfId="0" applyNumberFormat="1" applyFont="1" applyFill="1" applyBorder="1" applyAlignment="1">
      <alignment horizontal="right" wrapText="1"/>
    </xf>
    <xf numFmtId="0" fontId="1" fillId="4" borderId="84" xfId="0" applyFont="1" applyFill="1" applyBorder="1" applyAlignment="1">
      <alignment horizontal="left" wrapText="1"/>
    </xf>
    <xf numFmtId="165" fontId="1" fillId="4" borderId="85" xfId="0" applyNumberFormat="1" applyFont="1" applyFill="1" applyBorder="1" applyAlignment="1">
      <alignment horizontal="right" wrapText="1"/>
    </xf>
    <xf numFmtId="0" fontId="1" fillId="4" borderId="86" xfId="0" applyFont="1" applyFill="1" applyBorder="1" applyAlignment="1">
      <alignment horizontal="left" wrapText="1"/>
    </xf>
    <xf numFmtId="164" fontId="1" fillId="4" borderId="85" xfId="0" applyNumberFormat="1" applyFont="1" applyFill="1" applyBorder="1" applyAlignment="1">
      <alignment horizontal="right" wrapText="1"/>
    </xf>
    <xf numFmtId="165" fontId="1" fillId="4" borderId="87" xfId="0" applyNumberFormat="1" applyFont="1" applyFill="1" applyBorder="1" applyAlignment="1">
      <alignment horizontal="right" wrapText="1"/>
    </xf>
    <xf numFmtId="0" fontId="1" fillId="4" borderId="88" xfId="0" applyFont="1" applyFill="1" applyBorder="1" applyAlignment="1">
      <alignment horizontal="left" wrapText="1"/>
    </xf>
    <xf numFmtId="164" fontId="1" fillId="4" borderId="83" xfId="0" applyNumberFormat="1" applyFont="1" applyFill="1" applyBorder="1" applyAlignment="1">
      <alignment wrapText="1"/>
    </xf>
    <xf numFmtId="0" fontId="1" fillId="4" borderId="84" xfId="0" applyFont="1" applyFill="1" applyBorder="1" applyAlignment="1">
      <alignment wrapText="1"/>
    </xf>
    <xf numFmtId="164" fontId="1" fillId="4" borderId="85" xfId="0" applyNumberFormat="1" applyFont="1" applyFill="1" applyBorder="1" applyAlignment="1">
      <alignment wrapText="1"/>
    </xf>
    <xf numFmtId="0" fontId="1" fillId="4" borderId="86" xfId="0" applyFont="1" applyFill="1" applyBorder="1" applyAlignment="1">
      <alignment wrapText="1"/>
    </xf>
    <xf numFmtId="164" fontId="1" fillId="5" borderId="89" xfId="0" applyNumberFormat="1" applyFont="1" applyFill="1" applyBorder="1" applyAlignment="1">
      <alignment wrapText="1"/>
    </xf>
    <xf numFmtId="0" fontId="1" fillId="4" borderId="90" xfId="0" applyFont="1" applyFill="1" applyBorder="1" applyAlignment="1">
      <alignment wrapText="1"/>
    </xf>
    <xf numFmtId="164" fontId="1" fillId="4" borderId="87" xfId="0" applyNumberFormat="1" applyFont="1" applyFill="1" applyBorder="1" applyAlignment="1">
      <alignment wrapText="1"/>
    </xf>
    <xf numFmtId="0" fontId="1" fillId="4" borderId="88" xfId="0" applyFont="1" applyFill="1" applyBorder="1" applyAlignment="1">
      <alignment wrapText="1"/>
    </xf>
    <xf numFmtId="164" fontId="1" fillId="5" borderId="85" xfId="0" applyNumberFormat="1" applyFont="1" applyFill="1" applyBorder="1" applyAlignment="1">
      <alignment wrapText="1"/>
    </xf>
    <xf numFmtId="0" fontId="1" fillId="4" borderId="91" xfId="0" applyFont="1" applyFill="1" applyBorder="1" applyAlignment="1">
      <alignment wrapText="1"/>
    </xf>
    <xf numFmtId="0" fontId="1" fillId="4" borderId="92" xfId="0" applyFont="1" applyFill="1" applyBorder="1" applyAlignment="1">
      <alignment wrapText="1"/>
    </xf>
    <xf numFmtId="0" fontId="1" fillId="4" borderId="93" xfId="0" applyFont="1" applyFill="1" applyBorder="1" applyAlignment="1">
      <alignment wrapText="1"/>
    </xf>
    <xf numFmtId="164" fontId="1" fillId="4" borderId="69" xfId="0" applyNumberFormat="1" applyFont="1" applyFill="1" applyBorder="1" applyAlignment="1">
      <alignment wrapText="1"/>
    </xf>
    <xf numFmtId="164" fontId="1" fillId="5" borderId="69" xfId="0" applyNumberFormat="1" applyFont="1" applyFill="1" applyBorder="1" applyAlignment="1">
      <alignment wrapText="1"/>
    </xf>
    <xf numFmtId="164" fontId="1" fillId="4" borderId="70" xfId="0" applyNumberFormat="1" applyFont="1" applyFill="1" applyBorder="1" applyAlignment="1">
      <alignment wrapText="1"/>
    </xf>
    <xf numFmtId="0" fontId="1" fillId="4" borderId="94" xfId="0" applyFont="1" applyFill="1" applyBorder="1" applyAlignment="1">
      <alignment wrapText="1"/>
    </xf>
    <xf numFmtId="164" fontId="1" fillId="4" borderId="94" xfId="0" applyNumberFormat="1" applyFont="1" applyFill="1" applyBorder="1" applyAlignment="1">
      <alignment wrapText="1"/>
    </xf>
    <xf numFmtId="164" fontId="1" fillId="4" borderId="72" xfId="0" applyNumberFormat="1" applyFont="1" applyFill="1" applyBorder="1" applyAlignment="1">
      <alignment wrapText="1"/>
    </xf>
    <xf numFmtId="164" fontId="1" fillId="5" borderId="72" xfId="0" applyNumberFormat="1" applyFont="1" applyFill="1" applyBorder="1" applyAlignment="1">
      <alignment wrapText="1"/>
    </xf>
    <xf numFmtId="164" fontId="1" fillId="4" borderId="74" xfId="0" applyNumberFormat="1" applyFont="1" applyFill="1" applyBorder="1" applyAlignment="1">
      <alignment wrapText="1"/>
    </xf>
    <xf numFmtId="0" fontId="1" fillId="4" borderId="95" xfId="0" applyFont="1" applyFill="1" applyBorder="1" applyAlignment="1">
      <alignment wrapText="1"/>
    </xf>
    <xf numFmtId="164" fontId="1" fillId="4" borderId="95" xfId="0" applyNumberFormat="1" applyFont="1" applyFill="1" applyBorder="1" applyAlignment="1">
      <alignment wrapText="1"/>
    </xf>
    <xf numFmtId="173" fontId="1" fillId="4" borderId="69" xfId="0" applyNumberFormat="1" applyFont="1" applyFill="1" applyBorder="1" applyAlignment="1">
      <alignment wrapText="1"/>
    </xf>
    <xf numFmtId="173" fontId="1" fillId="4" borderId="70" xfId="0" applyNumberFormat="1" applyFont="1" applyFill="1" applyBorder="1" applyAlignment="1">
      <alignment wrapText="1"/>
    </xf>
    <xf numFmtId="173" fontId="1" fillId="4" borderId="94" xfId="0" applyNumberFormat="1" applyFont="1" applyFill="1" applyBorder="1" applyAlignment="1">
      <alignment wrapText="1"/>
    </xf>
    <xf numFmtId="173" fontId="1" fillId="4" borderId="72" xfId="0" applyNumberFormat="1" applyFont="1" applyFill="1" applyBorder="1" applyAlignment="1">
      <alignment wrapText="1"/>
    </xf>
    <xf numFmtId="173" fontId="1" fillId="4" borderId="74" xfId="0" applyNumberFormat="1" applyFont="1" applyFill="1" applyBorder="1" applyAlignment="1">
      <alignment wrapText="1"/>
    </xf>
    <xf numFmtId="173" fontId="1" fillId="4" borderId="95" xfId="0" applyNumberFormat="1" applyFont="1" applyFill="1" applyBorder="1" applyAlignment="1">
      <alignment wrapText="1"/>
    </xf>
    <xf numFmtId="0" fontId="1" fillId="4" borderId="96" xfId="0" applyFont="1" applyFill="1" applyBorder="1" applyAlignment="1">
      <alignment wrapText="1"/>
    </xf>
    <xf numFmtId="0" fontId="1" fillId="4" borderId="97" xfId="0" applyFont="1" applyFill="1" applyBorder="1" applyAlignment="1">
      <alignment wrapText="1"/>
    </xf>
    <xf numFmtId="0" fontId="1" fillId="4" borderId="98" xfId="0" applyFont="1" applyFill="1" applyBorder="1" applyAlignment="1">
      <alignment wrapText="1"/>
    </xf>
    <xf numFmtId="0" fontId="1" fillId="4" borderId="21" xfId="0" applyFont="1" applyFill="1" applyBorder="1" applyAlignment="1">
      <alignment horizontal="left" wrapText="1"/>
    </xf>
    <xf numFmtId="0" fontId="1" fillId="4" borderId="66" xfId="0" applyFont="1" applyFill="1" applyBorder="1" applyAlignment="1">
      <alignment horizontal="left" wrapText="1"/>
    </xf>
    <xf numFmtId="0" fontId="1" fillId="4" borderId="99" xfId="0" applyFont="1" applyFill="1" applyBorder="1" applyAlignment="1">
      <alignment horizontal="left" wrapText="1"/>
    </xf>
    <xf numFmtId="0" fontId="1" fillId="4" borderId="25" xfId="0" applyFont="1" applyFill="1" applyBorder="1" applyAlignment="1">
      <alignment horizontal="left" wrapText="1"/>
    </xf>
    <xf numFmtId="0" fontId="15" fillId="0" borderId="0" xfId="0" applyFont="1" applyAlignment="1">
      <alignment wrapText="1"/>
    </xf>
    <xf numFmtId="167" fontId="1" fillId="5" borderId="35" xfId="0" applyNumberFormat="1" applyFont="1" applyFill="1" applyBorder="1" applyAlignment="1">
      <alignment horizontal="right" wrapText="1"/>
    </xf>
    <xf numFmtId="167" fontId="1" fillId="5" borderId="36" xfId="0" applyNumberFormat="1" applyFont="1" applyFill="1" applyBorder="1" applyAlignment="1">
      <alignment horizontal="right" wrapText="1"/>
    </xf>
    <xf numFmtId="167" fontId="1" fillId="5" borderId="60" xfId="0" applyNumberFormat="1" applyFont="1" applyFill="1" applyBorder="1" applyAlignment="1">
      <alignment horizontal="right" wrapText="1"/>
    </xf>
    <xf numFmtId="167" fontId="1" fillId="4" borderId="69" xfId="0" applyNumberFormat="1" applyFont="1" applyFill="1" applyBorder="1" applyAlignment="1">
      <alignment horizontal="right" wrapText="1"/>
    </xf>
    <xf numFmtId="0" fontId="1" fillId="4" borderId="69" xfId="0" applyFont="1" applyFill="1" applyBorder="1" applyAlignment="1">
      <alignment horizontal="left" wrapText="1"/>
    </xf>
    <xf numFmtId="167" fontId="1" fillId="5" borderId="69" xfId="0" applyNumberFormat="1" applyFont="1" applyFill="1" applyBorder="1" applyAlignment="1">
      <alignment horizontal="right" wrapText="1"/>
    </xf>
    <xf numFmtId="164" fontId="1" fillId="5" borderId="70" xfId="0" applyNumberFormat="1" applyFont="1" applyFill="1" applyBorder="1" applyAlignment="1">
      <alignment wrapText="1"/>
    </xf>
    <xf numFmtId="164" fontId="1" fillId="5" borderId="74" xfId="0" applyNumberFormat="1" applyFont="1" applyFill="1" applyBorder="1" applyAlignment="1">
      <alignment wrapText="1"/>
    </xf>
    <xf numFmtId="167" fontId="1" fillId="4" borderId="70" xfId="0" applyNumberFormat="1" applyFont="1" applyFill="1" applyBorder="1" applyAlignment="1">
      <alignment horizontal="right" wrapText="1"/>
    </xf>
    <xf numFmtId="0" fontId="1" fillId="4" borderId="94" xfId="0" applyFont="1" applyFill="1" applyBorder="1" applyAlignment="1">
      <alignment horizontal="left" wrapText="1"/>
    </xf>
    <xf numFmtId="167" fontId="1" fillId="4" borderId="94" xfId="0" applyNumberFormat="1" applyFont="1" applyFill="1" applyBorder="1" applyAlignment="1">
      <alignment horizontal="right" wrapText="1"/>
    </xf>
    <xf numFmtId="0" fontId="1" fillId="4" borderId="71" xfId="0" applyFont="1" applyFill="1" applyBorder="1" applyAlignment="1">
      <alignment horizontal="left" wrapText="1"/>
    </xf>
    <xf numFmtId="167" fontId="1" fillId="4" borderId="72" xfId="0" applyNumberFormat="1" applyFont="1" applyFill="1" applyBorder="1" applyAlignment="1">
      <alignment horizontal="right" wrapText="1"/>
    </xf>
    <xf numFmtId="0" fontId="1" fillId="4" borderId="73" xfId="0" applyFont="1" applyFill="1" applyBorder="1" applyAlignment="1">
      <alignment horizontal="left" wrapText="1"/>
    </xf>
    <xf numFmtId="167" fontId="1" fillId="5" borderId="72" xfId="0" applyNumberFormat="1" applyFont="1" applyFill="1" applyBorder="1" applyAlignment="1">
      <alignment horizontal="right" wrapText="1"/>
    </xf>
    <xf numFmtId="167" fontId="1" fillId="4" borderId="74" xfId="0" applyNumberFormat="1" applyFont="1" applyFill="1" applyBorder="1" applyAlignment="1">
      <alignment horizontal="right" wrapText="1"/>
    </xf>
    <xf numFmtId="0" fontId="1" fillId="4" borderId="95" xfId="0" applyFont="1" applyFill="1" applyBorder="1" applyAlignment="1">
      <alignment horizontal="left" wrapText="1"/>
    </xf>
    <xf numFmtId="167" fontId="1" fillId="4" borderId="95" xfId="0" applyNumberFormat="1" applyFont="1" applyFill="1" applyBorder="1" applyAlignment="1">
      <alignment horizontal="right" wrapText="1"/>
    </xf>
    <xf numFmtId="0" fontId="1" fillId="4" borderId="75" xfId="0" applyFont="1" applyFill="1" applyBorder="1" applyAlignment="1">
      <alignment horizontal="left" wrapText="1"/>
    </xf>
    <xf numFmtId="165" fontId="1" fillId="4" borderId="69" xfId="0" applyNumberFormat="1" applyFont="1" applyFill="1" applyBorder="1" applyAlignment="1">
      <alignment horizontal="right" wrapText="1"/>
    </xf>
    <xf numFmtId="165" fontId="1" fillId="5" borderId="69" xfId="0" applyNumberFormat="1" applyFont="1" applyFill="1" applyBorder="1" applyAlignment="1">
      <alignment horizontal="right" wrapText="1"/>
    </xf>
    <xf numFmtId="165" fontId="1" fillId="4" borderId="70" xfId="0" applyNumberFormat="1" applyFont="1" applyFill="1" applyBorder="1" applyAlignment="1">
      <alignment horizontal="right" wrapText="1"/>
    </xf>
    <xf numFmtId="165" fontId="1" fillId="4" borderId="94" xfId="0" applyNumberFormat="1" applyFont="1" applyFill="1" applyBorder="1" applyAlignment="1">
      <alignment horizontal="right" wrapText="1"/>
    </xf>
    <xf numFmtId="165" fontId="1" fillId="5" borderId="94" xfId="0" applyNumberFormat="1" applyFont="1" applyFill="1" applyBorder="1" applyAlignment="1">
      <alignment horizontal="right" wrapText="1"/>
    </xf>
    <xf numFmtId="165" fontId="1" fillId="4" borderId="72" xfId="0" applyNumberFormat="1" applyFont="1" applyFill="1" applyBorder="1" applyAlignment="1">
      <alignment horizontal="right" wrapText="1"/>
    </xf>
    <xf numFmtId="165" fontId="1" fillId="5" borderId="74" xfId="0" applyNumberFormat="1" applyFont="1" applyFill="1" applyBorder="1" applyAlignment="1">
      <alignment horizontal="right" wrapText="1"/>
    </xf>
    <xf numFmtId="165" fontId="1" fillId="5" borderId="95" xfId="0" applyNumberFormat="1" applyFont="1" applyFill="1" applyBorder="1" applyAlignment="1">
      <alignment horizontal="right" wrapText="1"/>
    </xf>
    <xf numFmtId="0" fontId="1" fillId="0" borderId="31" xfId="0" applyFont="1" applyBorder="1" applyAlignment="1">
      <alignment vertical="center" wrapText="1"/>
    </xf>
    <xf numFmtId="166" fontId="1" fillId="4" borderId="69" xfId="0" applyNumberFormat="1" applyFont="1" applyFill="1" applyBorder="1" applyAlignment="1">
      <alignment horizontal="right" wrapText="1"/>
    </xf>
    <xf numFmtId="166" fontId="1" fillId="5" borderId="69" xfId="0" applyNumberFormat="1" applyFont="1" applyFill="1" applyBorder="1" applyAlignment="1">
      <alignment horizontal="right" wrapText="1"/>
    </xf>
    <xf numFmtId="166" fontId="1" fillId="4" borderId="70" xfId="0" applyNumberFormat="1" applyFont="1" applyFill="1" applyBorder="1" applyAlignment="1">
      <alignment horizontal="right" wrapText="1"/>
    </xf>
    <xf numFmtId="166" fontId="1" fillId="4" borderId="94" xfId="0" applyNumberFormat="1" applyFont="1" applyFill="1" applyBorder="1" applyAlignment="1">
      <alignment horizontal="right" wrapText="1"/>
    </xf>
    <xf numFmtId="166" fontId="1" fillId="5" borderId="94" xfId="0" applyNumberFormat="1" applyFont="1" applyFill="1" applyBorder="1" applyAlignment="1">
      <alignment horizontal="right" wrapText="1"/>
    </xf>
    <xf numFmtId="166" fontId="1" fillId="4" borderId="74" xfId="0" applyNumberFormat="1" applyFont="1" applyFill="1" applyBorder="1" applyAlignment="1">
      <alignment horizontal="right" wrapText="1"/>
    </xf>
    <xf numFmtId="166" fontId="1" fillId="4" borderId="95" xfId="0" applyNumberFormat="1" applyFont="1" applyFill="1" applyBorder="1" applyAlignment="1">
      <alignment horizontal="right" wrapText="1"/>
    </xf>
    <xf numFmtId="166" fontId="1" fillId="5" borderId="95" xfId="0" applyNumberFormat="1" applyFont="1" applyFill="1" applyBorder="1" applyAlignment="1">
      <alignment horizontal="right" wrapText="1"/>
    </xf>
    <xf numFmtId="166" fontId="1" fillId="4" borderId="72" xfId="0" applyNumberFormat="1" applyFont="1" applyFill="1" applyBorder="1" applyAlignment="1">
      <alignment horizontal="right" wrapText="1"/>
    </xf>
    <xf numFmtId="166" fontId="1" fillId="4" borderId="74" xfId="0" applyNumberFormat="1" applyFont="1" applyFill="1" applyBorder="1" applyAlignment="1">
      <alignment horizontal="right" vertical="center" wrapText="1"/>
    </xf>
    <xf numFmtId="0" fontId="1" fillId="4" borderId="95" xfId="0" applyFont="1" applyFill="1" applyBorder="1" applyAlignment="1">
      <alignment horizontal="left" vertical="center" wrapText="1"/>
    </xf>
    <xf numFmtId="166" fontId="1" fillId="4" borderId="95" xfId="0" applyNumberFormat="1" applyFont="1" applyFill="1" applyBorder="1" applyAlignment="1">
      <alignment horizontal="right" vertical="center" wrapText="1"/>
    </xf>
    <xf numFmtId="0" fontId="1" fillId="4" borderId="75" xfId="0" applyFont="1" applyFill="1" applyBorder="1" applyAlignment="1">
      <alignment horizontal="left" vertical="center" wrapText="1"/>
    </xf>
    <xf numFmtId="0" fontId="6" fillId="2" borderId="105" xfId="0" applyFont="1" applyFill="1" applyBorder="1" applyAlignment="1">
      <alignment horizontal="center" wrapText="1"/>
    </xf>
    <xf numFmtId="0" fontId="8" fillId="2" borderId="106" xfId="0" applyFont="1" applyFill="1" applyBorder="1" applyAlignment="1">
      <alignment horizontal="center" wrapText="1"/>
    </xf>
    <xf numFmtId="0" fontId="6" fillId="2" borderId="107" xfId="0" applyFont="1" applyFill="1" applyBorder="1" applyAlignment="1">
      <alignment horizontal="center" wrapText="1"/>
    </xf>
    <xf numFmtId="0" fontId="8" fillId="2" borderId="88" xfId="0" applyFont="1" applyFill="1" applyBorder="1" applyAlignment="1">
      <alignment horizontal="center" wrapText="1"/>
    </xf>
    <xf numFmtId="0" fontId="8" fillId="2" borderId="49" xfId="0" applyFont="1" applyFill="1" applyBorder="1" applyAlignment="1">
      <alignment horizontal="center" wrapText="1"/>
    </xf>
    <xf numFmtId="0" fontId="8" fillId="2" borderId="51" xfId="0" applyFont="1" applyFill="1" applyBorder="1" applyAlignment="1">
      <alignment horizontal="center" wrapText="1"/>
    </xf>
    <xf numFmtId="164" fontId="1" fillId="4" borderId="70" xfId="0" applyNumberFormat="1" applyFont="1" applyFill="1" applyBorder="1" applyAlignment="1">
      <alignment horizontal="right" wrapText="1"/>
    </xf>
    <xf numFmtId="0" fontId="1" fillId="4" borderId="71" xfId="0" applyFont="1" applyFill="1" applyBorder="1" applyAlignment="1">
      <alignment horizontal="right" wrapText="1"/>
    </xf>
    <xf numFmtId="164" fontId="1" fillId="4" borderId="72" xfId="0" applyNumberFormat="1" applyFont="1" applyFill="1" applyBorder="1" applyAlignment="1">
      <alignment horizontal="right" wrapText="1"/>
    </xf>
    <xf numFmtId="0" fontId="1" fillId="4" borderId="73" xfId="0" applyFont="1" applyFill="1" applyBorder="1" applyAlignment="1">
      <alignment horizontal="right" wrapText="1"/>
    </xf>
    <xf numFmtId="164" fontId="1" fillId="5" borderId="74" xfId="0" applyNumberFormat="1" applyFont="1" applyFill="1" applyBorder="1" applyAlignment="1">
      <alignment horizontal="right" wrapText="1"/>
    </xf>
    <xf numFmtId="0" fontId="1" fillId="4" borderId="75" xfId="0" applyFont="1" applyFill="1" applyBorder="1" applyAlignment="1">
      <alignment horizontal="right" wrapText="1"/>
    </xf>
    <xf numFmtId="0" fontId="1" fillId="4" borderId="96" xfId="0" applyFont="1" applyFill="1" applyBorder="1" applyAlignment="1">
      <alignment horizontal="right" wrapText="1"/>
    </xf>
    <xf numFmtId="0" fontId="1" fillId="4" borderId="97" xfId="0" applyFont="1" applyFill="1" applyBorder="1" applyAlignment="1">
      <alignment horizontal="right" wrapText="1"/>
    </xf>
    <xf numFmtId="167" fontId="25" fillId="4" borderId="70" xfId="0" applyNumberFormat="1" applyFont="1" applyFill="1" applyBorder="1" applyAlignment="1">
      <alignment horizontal="right" wrapText="1"/>
    </xf>
    <xf numFmtId="167" fontId="25" fillId="4" borderId="72" xfId="0" applyNumberFormat="1" applyFont="1" applyFill="1" applyBorder="1" applyAlignment="1">
      <alignment horizontal="right" wrapText="1"/>
    </xf>
    <xf numFmtId="167" fontId="25" fillId="4" borderId="74" xfId="0" applyNumberFormat="1" applyFont="1" applyFill="1" applyBorder="1" applyAlignment="1">
      <alignment horizontal="right" wrapText="1"/>
    </xf>
    <xf numFmtId="0" fontId="25" fillId="4" borderId="96" xfId="0" applyFont="1" applyFill="1" applyBorder="1" applyAlignment="1">
      <alignment horizontal="left" wrapText="1"/>
    </xf>
    <xf numFmtId="0" fontId="25" fillId="4" borderId="97" xfId="0" applyFont="1" applyFill="1" applyBorder="1" applyAlignment="1">
      <alignment horizontal="left" wrapText="1"/>
    </xf>
    <xf numFmtId="0" fontId="25" fillId="4" borderId="98" xfId="0" applyFont="1" applyFill="1" applyBorder="1" applyAlignment="1">
      <alignment horizontal="left" wrapText="1"/>
    </xf>
    <xf numFmtId="167" fontId="1" fillId="5" borderId="108" xfId="0" applyNumberFormat="1" applyFont="1" applyFill="1" applyBorder="1" applyAlignment="1">
      <alignment horizontal="right" wrapText="1"/>
    </xf>
    <xf numFmtId="0" fontId="1" fillId="4" borderId="109" xfId="0" applyFont="1" applyFill="1" applyBorder="1" applyAlignment="1">
      <alignment horizontal="left" wrapText="1"/>
    </xf>
    <xf numFmtId="0" fontId="1" fillId="4" borderId="109" xfId="0" applyFont="1" applyFill="1" applyBorder="1" applyAlignment="1">
      <alignment horizontal="right" wrapText="1"/>
    </xf>
    <xf numFmtId="0" fontId="8" fillId="2" borderId="5" xfId="0" applyFont="1" applyFill="1" applyBorder="1" applyAlignment="1">
      <alignment horizontal="center" wrapText="1"/>
    </xf>
    <xf numFmtId="0" fontId="8" fillId="2" borderId="7" xfId="0" applyFont="1" applyFill="1" applyBorder="1" applyAlignment="1">
      <alignment horizontal="center" wrapText="1"/>
    </xf>
    <xf numFmtId="0" fontId="8" fillId="2" borderId="48" xfId="0" applyFont="1" applyFill="1" applyBorder="1" applyAlignment="1">
      <alignment horizontal="center" wrapText="1"/>
    </xf>
    <xf numFmtId="0" fontId="1" fillId="4" borderId="110" xfId="0" applyFont="1" applyFill="1" applyBorder="1" applyAlignment="1">
      <alignment horizontal="right" wrapText="1"/>
    </xf>
    <xf numFmtId="167" fontId="1" fillId="5" borderId="109" xfId="0" applyNumberFormat="1" applyFont="1" applyFill="1" applyBorder="1" applyAlignment="1">
      <alignment horizontal="right" wrapText="1"/>
    </xf>
    <xf numFmtId="167" fontId="1" fillId="5" borderId="111" xfId="0" applyNumberFormat="1" applyFont="1" applyFill="1" applyBorder="1" applyAlignment="1">
      <alignment horizontal="right" wrapText="1"/>
    </xf>
    <xf numFmtId="167" fontId="1" fillId="5" borderId="112" xfId="0" applyNumberFormat="1" applyFont="1" applyFill="1" applyBorder="1" applyAlignment="1">
      <alignment horizontal="right" wrapText="1"/>
    </xf>
    <xf numFmtId="167" fontId="1" fillId="5" borderId="113" xfId="0" applyNumberFormat="1" applyFont="1" applyFill="1" applyBorder="1" applyAlignment="1">
      <alignment horizontal="right" wrapText="1"/>
    </xf>
    <xf numFmtId="164" fontId="1" fillId="0" borderId="50" xfId="0" applyNumberFormat="1" applyFont="1" applyBorder="1" applyAlignment="1">
      <alignment horizontal="center" wrapText="1"/>
    </xf>
    <xf numFmtId="0" fontId="6" fillId="2" borderId="70" xfId="0" applyFont="1" applyFill="1" applyBorder="1" applyAlignment="1">
      <alignment horizontal="center" wrapText="1"/>
    </xf>
    <xf numFmtId="0" fontId="8" fillId="2" borderId="71" xfId="0" applyFont="1" applyFill="1" applyBorder="1" applyAlignment="1">
      <alignment horizontal="center" wrapText="1"/>
    </xf>
    <xf numFmtId="0" fontId="25" fillId="4" borderId="53" xfId="0" applyFont="1" applyFill="1" applyBorder="1" applyAlignment="1">
      <alignment horizontal="left" wrapText="1"/>
    </xf>
    <xf numFmtId="167" fontId="1" fillId="5" borderId="70" xfId="0" applyNumberFormat="1" applyFont="1" applyFill="1" applyBorder="1" applyAlignment="1">
      <alignment horizontal="right" wrapText="1"/>
    </xf>
    <xf numFmtId="170" fontId="1" fillId="5" borderId="74" xfId="0" applyNumberFormat="1" applyFont="1" applyFill="1" applyBorder="1" applyAlignment="1">
      <alignment horizontal="right" wrapText="1"/>
    </xf>
    <xf numFmtId="0" fontId="1" fillId="3" borderId="29" xfId="0" applyFont="1" applyFill="1" applyBorder="1" applyAlignment="1">
      <alignment wrapText="1"/>
    </xf>
    <xf numFmtId="0" fontId="1" fillId="3" borderId="22" xfId="0" applyFont="1" applyFill="1" applyBorder="1" applyAlignment="1">
      <alignment horizontal="right" wrapText="1"/>
    </xf>
    <xf numFmtId="0" fontId="1" fillId="3" borderId="26" xfId="0" applyFont="1" applyFill="1" applyBorder="1" applyAlignment="1">
      <alignment horizontal="right" wrapText="1"/>
    </xf>
    <xf numFmtId="0" fontId="12" fillId="3" borderId="22" xfId="0" applyFont="1" applyFill="1" applyBorder="1" applyAlignment="1">
      <alignment horizontal="right" wrapText="1"/>
    </xf>
    <xf numFmtId="0" fontId="1" fillId="3" borderId="29" xfId="0" applyFont="1" applyFill="1" applyBorder="1" applyAlignment="1">
      <alignment horizontal="right" wrapText="1"/>
    </xf>
    <xf numFmtId="171" fontId="1" fillId="3" borderId="26" xfId="0" applyNumberFormat="1" applyFont="1" applyFill="1" applyBorder="1" applyAlignment="1">
      <alignment wrapText="1"/>
    </xf>
    <xf numFmtId="169" fontId="1" fillId="4" borderId="70" xfId="0" applyNumberFormat="1" applyFont="1" applyFill="1" applyBorder="1" applyAlignment="1">
      <alignment wrapText="1"/>
    </xf>
    <xf numFmtId="169" fontId="1" fillId="4" borderId="72" xfId="0" applyNumberFormat="1" applyFont="1" applyFill="1" applyBorder="1" applyAlignment="1">
      <alignment wrapText="1"/>
    </xf>
    <xf numFmtId="167" fontId="1" fillId="5" borderId="74" xfId="0" applyNumberFormat="1" applyFont="1" applyFill="1" applyBorder="1" applyAlignment="1">
      <alignment horizontal="right" wrapText="1"/>
    </xf>
    <xf numFmtId="169" fontId="1" fillId="4" borderId="74" xfId="0" applyNumberFormat="1" applyFont="1" applyFill="1" applyBorder="1" applyAlignment="1">
      <alignment wrapText="1"/>
    </xf>
    <xf numFmtId="171" fontId="1" fillId="4" borderId="74" xfId="0" applyNumberFormat="1" applyFont="1" applyFill="1" applyBorder="1" applyAlignment="1">
      <alignment wrapText="1"/>
    </xf>
    <xf numFmtId="164" fontId="1" fillId="0" borderId="4" xfId="0" applyNumberFormat="1" applyFont="1" applyBorder="1" applyAlignment="1">
      <alignment horizontal="center" wrapText="1"/>
    </xf>
    <xf numFmtId="0" fontId="1" fillId="0" borderId="35" xfId="0" applyFont="1" applyBorder="1" applyAlignment="1">
      <alignment horizontal="center" wrapText="1"/>
    </xf>
    <xf numFmtId="0" fontId="6" fillId="2" borderId="8" xfId="0" applyFont="1" applyFill="1" applyBorder="1" applyAlignment="1">
      <alignment horizontal="center" wrapText="1"/>
    </xf>
    <xf numFmtId="0" fontId="6" fillId="2" borderId="36" xfId="0" applyFont="1" applyFill="1" applyBorder="1" applyAlignment="1">
      <alignment horizontal="center" wrapText="1"/>
    </xf>
    <xf numFmtId="0" fontId="7" fillId="2" borderId="8" xfId="0" applyFont="1" applyFill="1" applyBorder="1" applyAlignment="1">
      <alignment horizontal="center" wrapText="1"/>
    </xf>
    <xf numFmtId="0" fontId="7" fillId="2" borderId="36" xfId="0" applyFont="1" applyFill="1" applyBorder="1" applyAlignment="1">
      <alignment horizontal="center" wrapText="1"/>
    </xf>
    <xf numFmtId="0" fontId="6" fillId="2" borderId="48" xfId="0" applyFont="1" applyFill="1" applyBorder="1" applyAlignment="1">
      <alignment horizontal="center" wrapText="1"/>
    </xf>
    <xf numFmtId="0" fontId="6" fillId="2" borderId="28" xfId="0" applyFont="1" applyFill="1" applyBorder="1" applyAlignment="1">
      <alignment horizontal="center" wrapText="1"/>
    </xf>
    <xf numFmtId="0" fontId="6" fillId="2" borderId="51" xfId="0" applyFont="1" applyFill="1" applyBorder="1" applyAlignment="1">
      <alignment horizontal="center" wrapText="1"/>
    </xf>
    <xf numFmtId="0" fontId="6" fillId="2" borderId="39" xfId="0" applyFont="1" applyFill="1" applyBorder="1" applyAlignment="1">
      <alignment horizontal="center" wrapText="1"/>
    </xf>
    <xf numFmtId="0" fontId="6" fillId="2" borderId="50" xfId="0" applyFont="1" applyFill="1" applyBorder="1" applyAlignment="1">
      <alignment horizontal="center" wrapText="1"/>
    </xf>
    <xf numFmtId="0" fontId="6" fillId="2" borderId="38" xfId="0" applyFont="1" applyFill="1" applyBorder="1" applyAlignment="1">
      <alignment horizontal="center" wrapText="1"/>
    </xf>
    <xf numFmtId="0" fontId="4" fillId="2" borderId="3" xfId="0" applyFont="1" applyFill="1" applyBorder="1" applyAlignment="1">
      <alignment horizontal="left" wrapText="1"/>
    </xf>
    <xf numFmtId="0" fontId="4" fillId="2" borderId="14" xfId="0" applyFont="1" applyFill="1" applyBorder="1" applyAlignment="1">
      <alignment horizontal="left" wrapText="1"/>
    </xf>
    <xf numFmtId="0" fontId="4" fillId="2" borderId="34" xfId="0" applyFont="1" applyFill="1" applyBorder="1" applyAlignment="1">
      <alignment horizontal="left" wrapText="1"/>
    </xf>
    <xf numFmtId="0" fontId="4" fillId="2" borderId="2" xfId="0" applyFont="1" applyFill="1" applyBorder="1" applyAlignment="1">
      <alignment horizontal="left" wrapText="1"/>
    </xf>
    <xf numFmtId="0" fontId="4" fillId="2" borderId="27" xfId="0" applyFont="1" applyFill="1" applyBorder="1" applyAlignment="1">
      <alignment horizontal="left" wrapText="1"/>
    </xf>
    <xf numFmtId="0" fontId="4" fillId="2" borderId="33" xfId="0" applyFont="1" applyFill="1" applyBorder="1" applyAlignment="1">
      <alignment horizontal="left" wrapText="1"/>
    </xf>
    <xf numFmtId="0" fontId="6" fillId="2" borderId="49" xfId="0" applyFont="1" applyFill="1" applyBorder="1" applyAlignment="1">
      <alignment horizontal="center" wrapText="1"/>
    </xf>
    <xf numFmtId="0" fontId="6" fillId="2" borderId="12" xfId="0" applyFont="1" applyFill="1" applyBorder="1" applyAlignment="1">
      <alignment horizontal="center" wrapText="1"/>
    </xf>
    <xf numFmtId="0" fontId="6" fillId="2" borderId="40" xfId="0" applyFont="1" applyFill="1" applyBorder="1" applyAlignment="1">
      <alignment horizontal="center" wrapText="1"/>
    </xf>
    <xf numFmtId="0" fontId="6" fillId="2" borderId="13" xfId="0" applyFont="1" applyFill="1" applyBorder="1" applyAlignment="1">
      <alignment horizontal="center" wrapText="1"/>
    </xf>
    <xf numFmtId="0" fontId="6" fillId="2" borderId="41" xfId="0" applyFont="1" applyFill="1" applyBorder="1" applyAlignment="1">
      <alignment horizontal="center" wrapText="1"/>
    </xf>
    <xf numFmtId="0" fontId="6" fillId="2" borderId="4" xfId="0" applyFont="1" applyFill="1" applyBorder="1" applyAlignment="1">
      <alignment horizontal="center" wrapText="1"/>
    </xf>
    <xf numFmtId="0" fontId="6" fillId="2" borderId="57" xfId="0" applyFont="1" applyFill="1" applyBorder="1" applyAlignment="1">
      <alignment horizontal="center" wrapText="1"/>
    </xf>
    <xf numFmtId="0" fontId="6" fillId="2" borderId="35" xfId="0" applyFont="1" applyFill="1" applyBorder="1" applyAlignment="1">
      <alignment horizontal="center" wrapText="1"/>
    </xf>
    <xf numFmtId="0" fontId="6" fillId="2" borderId="52" xfId="0" applyFont="1" applyFill="1" applyBorder="1" applyAlignment="1">
      <alignment horizontal="center" wrapText="1"/>
    </xf>
    <xf numFmtId="0" fontId="6" fillId="2" borderId="4" xfId="0" applyFont="1" applyFill="1" applyBorder="1" applyAlignment="1">
      <alignment horizontal="center" vertical="top" wrapText="1"/>
    </xf>
    <xf numFmtId="0" fontId="6" fillId="2" borderId="57" xfId="0" applyFont="1" applyFill="1" applyBorder="1" applyAlignment="1">
      <alignment horizontal="center" vertical="top" wrapText="1"/>
    </xf>
    <xf numFmtId="0" fontId="6" fillId="2" borderId="35" xfId="0" applyFont="1" applyFill="1" applyBorder="1" applyAlignment="1">
      <alignment horizontal="center" vertical="top" wrapText="1"/>
    </xf>
    <xf numFmtId="0" fontId="6" fillId="2" borderId="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52" xfId="0" applyFont="1" applyFill="1" applyBorder="1" applyAlignment="1">
      <alignment horizontal="center" vertical="center" wrapText="1"/>
    </xf>
    <xf numFmtId="164" fontId="1" fillId="0" borderId="25" xfId="0" applyNumberFormat="1" applyFont="1" applyBorder="1" applyAlignment="1">
      <alignment horizontal="center" wrapText="1"/>
    </xf>
    <xf numFmtId="0" fontId="1" fillId="0" borderId="26" xfId="0" applyFont="1" applyBorder="1" applyAlignment="1">
      <alignment horizontal="center" wrapText="1"/>
    </xf>
    <xf numFmtId="0" fontId="8" fillId="4" borderId="4" xfId="0" applyFont="1" applyFill="1" applyBorder="1" applyAlignment="1">
      <alignment horizontal="center" wrapText="1"/>
    </xf>
    <xf numFmtId="0" fontId="8" fillId="4" borderId="29" xfId="0" applyFont="1" applyFill="1" applyBorder="1" applyAlignment="1">
      <alignment horizontal="center" wrapText="1"/>
    </xf>
    <xf numFmtId="0" fontId="8" fillId="4" borderId="55" xfId="0" applyFont="1" applyFill="1" applyBorder="1" applyAlignment="1">
      <alignment horizontal="center" wrapText="1"/>
    </xf>
    <xf numFmtId="0" fontId="8" fillId="4" borderId="35" xfId="0" applyFont="1" applyFill="1" applyBorder="1" applyAlignment="1">
      <alignment horizontal="center" wrapText="1"/>
    </xf>
    <xf numFmtId="0" fontId="6" fillId="2" borderId="61" xfId="0" applyFont="1" applyFill="1" applyBorder="1" applyAlignment="1">
      <alignment horizontal="center" wrapText="1"/>
    </xf>
    <xf numFmtId="164" fontId="1" fillId="0" borderId="26" xfId="0" applyNumberFormat="1" applyFont="1" applyBorder="1" applyAlignment="1">
      <alignment horizontal="center" wrapText="1"/>
    </xf>
    <xf numFmtId="0" fontId="23" fillId="9" borderId="4" xfId="7" applyFont="1" applyFill="1" applyBorder="1" applyAlignment="1">
      <alignment horizontal="center"/>
    </xf>
    <xf numFmtId="0" fontId="23" fillId="9" borderId="57" xfId="7" applyFont="1" applyFill="1" applyBorder="1" applyAlignment="1">
      <alignment horizontal="center"/>
    </xf>
    <xf numFmtId="0" fontId="23" fillId="9" borderId="35" xfId="7" applyFont="1" applyFill="1" applyBorder="1" applyAlignment="1">
      <alignment horizontal="center"/>
    </xf>
    <xf numFmtId="0" fontId="8" fillId="4" borderId="5" xfId="0" applyFont="1" applyFill="1" applyBorder="1" applyAlignment="1">
      <alignment horizontal="center" wrapText="1"/>
    </xf>
    <xf numFmtId="0" fontId="8" fillId="4" borderId="6" xfId="0" applyFont="1" applyFill="1" applyBorder="1" applyAlignment="1">
      <alignment horizontal="center" wrapText="1"/>
    </xf>
    <xf numFmtId="164" fontId="1" fillId="0" borderId="66" xfId="0" applyNumberFormat="1" applyFont="1" applyBorder="1" applyAlignment="1">
      <alignment horizontal="center" wrapText="1"/>
    </xf>
    <xf numFmtId="0" fontId="1" fillId="0" borderId="82" xfId="0" applyFont="1" applyBorder="1" applyAlignment="1">
      <alignment horizontal="center" wrapText="1"/>
    </xf>
    <xf numFmtId="0" fontId="6" fillId="2" borderId="103" xfId="0" applyFont="1" applyFill="1" applyBorder="1" applyAlignment="1">
      <alignment horizontal="center" wrapText="1"/>
    </xf>
    <xf numFmtId="0" fontId="23" fillId="9" borderId="100" xfId="7" applyFont="1" applyFill="1" applyBorder="1" applyAlignment="1">
      <alignment horizontal="center"/>
    </xf>
    <xf numFmtId="0" fontId="23" fillId="9" borderId="101" xfId="7" applyFont="1" applyFill="1" applyBorder="1" applyAlignment="1">
      <alignment horizontal="center"/>
    </xf>
    <xf numFmtId="0" fontId="23" fillId="9" borderId="102" xfId="7" applyFont="1" applyFill="1" applyBorder="1" applyAlignment="1">
      <alignment horizontal="center"/>
    </xf>
    <xf numFmtId="0" fontId="6" fillId="2" borderId="104" xfId="0" applyFont="1" applyFill="1" applyBorder="1" applyAlignment="1">
      <alignment horizontal="center" wrapText="1"/>
    </xf>
    <xf numFmtId="0" fontId="8" fillId="4" borderId="7" xfId="0" applyFont="1" applyFill="1" applyBorder="1" applyAlignment="1">
      <alignment horizontal="center" wrapText="1"/>
    </xf>
    <xf numFmtId="0" fontId="22" fillId="0" borderId="1" xfId="7" applyFont="1" applyBorder="1" applyAlignment="1">
      <alignment horizontal="left"/>
    </xf>
    <xf numFmtId="0" fontId="16" fillId="2" borderId="8" xfId="0" applyFont="1" applyFill="1" applyBorder="1" applyAlignment="1">
      <alignment horizontal="center" wrapText="1"/>
    </xf>
    <xf numFmtId="0" fontId="16" fillId="2" borderId="12" xfId="0" applyFont="1" applyFill="1" applyBorder="1" applyAlignment="1">
      <alignment horizontal="center" wrapText="1"/>
    </xf>
    <xf numFmtId="0" fontId="16" fillId="2" borderId="30" xfId="0" applyFont="1" applyFill="1" applyBorder="1" applyAlignment="1">
      <alignment horizontal="center" wrapText="1"/>
    </xf>
    <xf numFmtId="0" fontId="16" fillId="2" borderId="38" xfId="0" applyFont="1" applyFill="1" applyBorder="1" applyAlignment="1">
      <alignment horizontal="center" wrapText="1"/>
    </xf>
    <xf numFmtId="0" fontId="8" fillId="2" borderId="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8" xfId="0" applyFont="1" applyFill="1" applyBorder="1" applyAlignment="1">
      <alignment horizontal="center" wrapText="1"/>
    </xf>
    <xf numFmtId="0" fontId="8" fillId="2" borderId="36" xfId="0" applyFont="1" applyFill="1" applyBorder="1" applyAlignment="1">
      <alignment horizontal="center" wrapText="1"/>
    </xf>
    <xf numFmtId="164" fontId="6" fillId="2" borderId="2" xfId="0" applyNumberFormat="1" applyFont="1" applyFill="1" applyBorder="1" applyAlignment="1">
      <alignment horizontal="center" wrapText="1"/>
    </xf>
    <xf numFmtId="0" fontId="6" fillId="2" borderId="33" xfId="0" applyFont="1" applyFill="1" applyBorder="1" applyAlignment="1">
      <alignment horizontal="center" wrapText="1"/>
    </xf>
    <xf numFmtId="0" fontId="6" fillId="2" borderId="31" xfId="0" applyFont="1" applyFill="1" applyBorder="1" applyAlignment="1">
      <alignment horizontal="center" wrapText="1"/>
    </xf>
    <xf numFmtId="0" fontId="6" fillId="2" borderId="65" xfId="0" applyFont="1" applyFill="1" applyBorder="1" applyAlignment="1">
      <alignment horizontal="center" wrapText="1"/>
    </xf>
    <xf numFmtId="0" fontId="6" fillId="2" borderId="66" xfId="0" applyFont="1" applyFill="1" applyBorder="1" applyAlignment="1">
      <alignment horizontal="center" wrapText="1"/>
    </xf>
    <xf numFmtId="0" fontId="6" fillId="2" borderId="82" xfId="0" applyFont="1" applyFill="1" applyBorder="1" applyAlignment="1">
      <alignment horizontal="center" wrapText="1"/>
    </xf>
  </cellXfs>
  <cellStyles count="8">
    <cellStyle name="%" xfId="7" xr:uid="{9F50436B-9006-4BBF-AFDE-C185CF426E3C}"/>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2 2" xfId="6" xr:uid="{38F80AFD-2A87-4EA4-8B44-F047C9934406}"/>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597498</xdr:colOff>
      <xdr:row>3</xdr:row>
      <xdr:rowOff>25709</xdr:rowOff>
    </xdr:to>
    <xdr:pic>
      <xdr:nvPicPr>
        <xdr:cNvPr id="2" name="Picture 1" descr="A picture containing text, light&#10;&#10;Description automatically generated">
          <a:extLst>
            <a:ext uri="{FF2B5EF4-FFF2-40B4-BE49-F238E27FC236}">
              <a16:creationId xmlns:a16="http://schemas.microsoft.com/office/drawing/2014/main" id="{811CA654-5564-4364-946E-22F5BB1A05F0}"/>
            </a:ext>
          </a:extLst>
        </xdr:cNvPr>
        <xdr:cNvPicPr/>
      </xdr:nvPicPr>
      <xdr:blipFill>
        <a:blip xmlns:r="http://schemas.openxmlformats.org/officeDocument/2006/relationships" r:embed="rId1"/>
        <a:stretch>
          <a:fillRect/>
        </a:stretch>
      </xdr:blipFill>
      <xdr:spPr>
        <a:xfrm>
          <a:off x="7458075" y="285750"/>
          <a:ext cx="1940523" cy="578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245073</xdr:colOff>
      <xdr:row>3</xdr:row>
      <xdr:rowOff>6659</xdr:rowOff>
    </xdr:to>
    <xdr:pic>
      <xdr:nvPicPr>
        <xdr:cNvPr id="2" name="Picture 1" descr="A picture containing text, light&#10;&#10;Description automatically generated">
          <a:extLst>
            <a:ext uri="{FF2B5EF4-FFF2-40B4-BE49-F238E27FC236}">
              <a16:creationId xmlns:a16="http://schemas.microsoft.com/office/drawing/2014/main" id="{D9BEB716-73DA-4006-AC7D-0F46104068A1}"/>
            </a:ext>
          </a:extLst>
        </xdr:cNvPr>
        <xdr:cNvPicPr/>
      </xdr:nvPicPr>
      <xdr:blipFill>
        <a:blip xmlns:r="http://schemas.openxmlformats.org/officeDocument/2006/relationships" r:embed="rId1"/>
        <a:stretch>
          <a:fillRect/>
        </a:stretch>
      </xdr:blipFill>
      <xdr:spPr>
        <a:xfrm>
          <a:off x="7296150" y="285750"/>
          <a:ext cx="1940523" cy="5781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8</xdr:col>
      <xdr:colOff>835623</xdr:colOff>
      <xdr:row>3</xdr:row>
      <xdr:rowOff>2849</xdr:rowOff>
    </xdr:to>
    <xdr:pic>
      <xdr:nvPicPr>
        <xdr:cNvPr id="2" name="Picture 1" descr="A picture containing text, light&#10;&#10;Description automatically generated">
          <a:extLst>
            <a:ext uri="{FF2B5EF4-FFF2-40B4-BE49-F238E27FC236}">
              <a16:creationId xmlns:a16="http://schemas.microsoft.com/office/drawing/2014/main" id="{8C3296AC-43ED-4E29-A187-0F2C95A015B6}"/>
            </a:ext>
          </a:extLst>
        </xdr:cNvPr>
        <xdr:cNvPicPr/>
      </xdr:nvPicPr>
      <xdr:blipFill>
        <a:blip xmlns:r="http://schemas.openxmlformats.org/officeDocument/2006/relationships" r:embed="rId1"/>
        <a:stretch>
          <a:fillRect/>
        </a:stretch>
      </xdr:blipFill>
      <xdr:spPr>
        <a:xfrm>
          <a:off x="8629650" y="285750"/>
          <a:ext cx="1940523" cy="5781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9</xdr:col>
      <xdr:colOff>692748</xdr:colOff>
      <xdr:row>3</xdr:row>
      <xdr:rowOff>25709</xdr:rowOff>
    </xdr:to>
    <xdr:pic>
      <xdr:nvPicPr>
        <xdr:cNvPr id="2" name="Picture 1" descr="A picture containing text, light&#10;&#10;Description automatically generated">
          <a:extLst>
            <a:ext uri="{FF2B5EF4-FFF2-40B4-BE49-F238E27FC236}">
              <a16:creationId xmlns:a16="http://schemas.microsoft.com/office/drawing/2014/main" id="{CD113A44-282C-4C6D-868C-DF69698D9B46}"/>
            </a:ext>
          </a:extLst>
        </xdr:cNvPr>
        <xdr:cNvPicPr/>
      </xdr:nvPicPr>
      <xdr:blipFill>
        <a:blip xmlns:r="http://schemas.openxmlformats.org/officeDocument/2006/relationships" r:embed="rId1"/>
        <a:stretch>
          <a:fillRect/>
        </a:stretch>
      </xdr:blipFill>
      <xdr:spPr>
        <a:xfrm>
          <a:off x="7877175" y="285750"/>
          <a:ext cx="1940523" cy="5781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378423</xdr:colOff>
      <xdr:row>3</xdr:row>
      <xdr:rowOff>944</xdr:rowOff>
    </xdr:to>
    <xdr:pic>
      <xdr:nvPicPr>
        <xdr:cNvPr id="2" name="Picture 1" descr="A picture containing text, light&#10;&#10;Description automatically generated">
          <a:extLst>
            <a:ext uri="{FF2B5EF4-FFF2-40B4-BE49-F238E27FC236}">
              <a16:creationId xmlns:a16="http://schemas.microsoft.com/office/drawing/2014/main" id="{905E9838-5045-440F-8731-395C7EA27A10}"/>
            </a:ext>
          </a:extLst>
        </xdr:cNvPr>
        <xdr:cNvPicPr/>
      </xdr:nvPicPr>
      <xdr:blipFill>
        <a:blip xmlns:r="http://schemas.openxmlformats.org/officeDocument/2006/relationships" r:embed="rId1"/>
        <a:stretch>
          <a:fillRect/>
        </a:stretch>
      </xdr:blipFill>
      <xdr:spPr>
        <a:xfrm>
          <a:off x="9467850" y="285750"/>
          <a:ext cx="1940523" cy="5781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9</xdr:col>
      <xdr:colOff>607023</xdr:colOff>
      <xdr:row>3</xdr:row>
      <xdr:rowOff>944</xdr:rowOff>
    </xdr:to>
    <xdr:pic>
      <xdr:nvPicPr>
        <xdr:cNvPr id="2" name="Picture 1" descr="A picture containing text, light&#10;&#10;Description automatically generated">
          <a:extLst>
            <a:ext uri="{FF2B5EF4-FFF2-40B4-BE49-F238E27FC236}">
              <a16:creationId xmlns:a16="http://schemas.microsoft.com/office/drawing/2014/main" id="{E84C8121-3D54-4752-BD62-AE33D3ADED0D}"/>
            </a:ext>
          </a:extLst>
        </xdr:cNvPr>
        <xdr:cNvPicPr/>
      </xdr:nvPicPr>
      <xdr:blipFill>
        <a:blip xmlns:r="http://schemas.openxmlformats.org/officeDocument/2006/relationships" r:embed="rId1"/>
        <a:stretch>
          <a:fillRect/>
        </a:stretch>
      </xdr:blipFill>
      <xdr:spPr>
        <a:xfrm>
          <a:off x="6829425" y="285750"/>
          <a:ext cx="1940523" cy="5781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11</xdr:col>
      <xdr:colOff>73623</xdr:colOff>
      <xdr:row>3</xdr:row>
      <xdr:rowOff>16184</xdr:rowOff>
    </xdr:to>
    <xdr:pic>
      <xdr:nvPicPr>
        <xdr:cNvPr id="2" name="Picture 1" descr="A picture containing text, light&#10;&#10;Description automatically generated">
          <a:extLst>
            <a:ext uri="{FF2B5EF4-FFF2-40B4-BE49-F238E27FC236}">
              <a16:creationId xmlns:a16="http://schemas.microsoft.com/office/drawing/2014/main" id="{EAF0E959-D85C-4193-BC89-758F1270AFF1}"/>
            </a:ext>
          </a:extLst>
        </xdr:cNvPr>
        <xdr:cNvPicPr/>
      </xdr:nvPicPr>
      <xdr:blipFill>
        <a:blip xmlns:r="http://schemas.openxmlformats.org/officeDocument/2006/relationships" r:embed="rId1"/>
        <a:stretch>
          <a:fillRect/>
        </a:stretch>
      </xdr:blipFill>
      <xdr:spPr>
        <a:xfrm>
          <a:off x="7820025" y="285750"/>
          <a:ext cx="1940523" cy="5781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9</xdr:col>
      <xdr:colOff>673698</xdr:colOff>
      <xdr:row>3</xdr:row>
      <xdr:rowOff>944</xdr:rowOff>
    </xdr:to>
    <xdr:pic>
      <xdr:nvPicPr>
        <xdr:cNvPr id="2" name="Picture 1" descr="A picture containing text, light&#10;&#10;Description automatically generated">
          <a:extLst>
            <a:ext uri="{FF2B5EF4-FFF2-40B4-BE49-F238E27FC236}">
              <a16:creationId xmlns:a16="http://schemas.microsoft.com/office/drawing/2014/main" id="{0DA272C0-3BFE-4D18-B390-9117A9CA4544}"/>
            </a:ext>
          </a:extLst>
        </xdr:cNvPr>
        <xdr:cNvPicPr/>
      </xdr:nvPicPr>
      <xdr:blipFill>
        <a:blip xmlns:r="http://schemas.openxmlformats.org/officeDocument/2006/relationships" r:embed="rId1"/>
        <a:stretch>
          <a:fillRect/>
        </a:stretch>
      </xdr:blipFill>
      <xdr:spPr>
        <a:xfrm>
          <a:off x="8362950" y="285750"/>
          <a:ext cx="1940523" cy="5781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283173</xdr:colOff>
      <xdr:row>2</xdr:row>
      <xdr:rowOff>6659</xdr:rowOff>
    </xdr:to>
    <xdr:pic>
      <xdr:nvPicPr>
        <xdr:cNvPr id="2" name="Picture 1" descr="A picture containing text, light&#10;&#10;Description automatically generated">
          <a:extLst>
            <a:ext uri="{FF2B5EF4-FFF2-40B4-BE49-F238E27FC236}">
              <a16:creationId xmlns:a16="http://schemas.microsoft.com/office/drawing/2014/main" id="{DA4E9013-5410-4B59-9353-8FA06DC815DB}"/>
            </a:ext>
          </a:extLst>
        </xdr:cNvPr>
        <xdr:cNvPicPr/>
      </xdr:nvPicPr>
      <xdr:blipFill>
        <a:blip xmlns:r="http://schemas.openxmlformats.org/officeDocument/2006/relationships" r:embed="rId1"/>
        <a:stretch>
          <a:fillRect/>
        </a:stretch>
      </xdr:blipFill>
      <xdr:spPr>
        <a:xfrm>
          <a:off x="7239000" y="0"/>
          <a:ext cx="1940523" cy="57815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530"/>
  <sheetViews>
    <sheetView tabSelected="1" showRuler="0" zoomScaleNormal="100" workbookViewId="0">
      <selection activeCell="B1" sqref="B1"/>
    </sheetView>
  </sheetViews>
  <sheetFormatPr defaultColWidth="13.7109375" defaultRowHeight="12.75" customHeight="1"/>
  <cols>
    <col min="1" max="1" width="10.7109375" customWidth="1"/>
    <col min="2" max="2" width="50.7109375" customWidth="1"/>
    <col min="3" max="3" width="11.85546875" customWidth="1"/>
    <col min="4" max="4" width="8.42578125" customWidth="1"/>
    <col min="5" max="5" width="1.140625" customWidth="1"/>
    <col min="6" max="6" width="11" customWidth="1"/>
    <col min="7" max="7" width="4.42578125" customWidth="1"/>
    <col min="8" max="8" width="9.140625" customWidth="1"/>
    <col min="9" max="9" width="4.42578125" customWidth="1"/>
    <col min="10" max="10" width="10.7109375" customWidth="1"/>
    <col min="11" max="11" width="9.42578125" customWidth="1"/>
    <col min="12" max="12" width="23" customWidth="1"/>
    <col min="13" max="13" width="4.42578125" customWidth="1"/>
    <col min="14" max="14" width="8.85546875" customWidth="1"/>
    <col min="15" max="15" width="4.42578125" customWidth="1"/>
    <col min="16" max="16" width="11" customWidth="1"/>
    <col min="17" max="17" width="4.42578125" customWidth="1"/>
    <col min="18" max="18" width="10.85546875" customWidth="1"/>
    <col min="19" max="19" width="4.42578125" customWidth="1"/>
    <col min="20" max="20" width="12.7109375" customWidth="1"/>
    <col min="21" max="21" width="9.140625" customWidth="1"/>
    <col min="22" max="22" width="10.28515625" customWidth="1"/>
    <col min="23" max="23" width="7.28515625" customWidth="1"/>
    <col min="24" max="24" width="13.28515625" customWidth="1"/>
    <col min="25" max="25" width="8.140625" customWidth="1"/>
    <col min="26" max="26" width="10.7109375" customWidth="1"/>
    <col min="27" max="27" width="8" customWidth="1"/>
    <col min="28" max="28" width="11.7109375" customWidth="1"/>
    <col min="29" max="29" width="9.42578125" customWidth="1"/>
    <col min="30" max="30" width="10.7109375" customWidth="1"/>
    <col min="31" max="31" width="9.7109375" customWidth="1"/>
    <col min="32" max="32" width="10.7109375" customWidth="1"/>
    <col min="33" max="33" width="6.7109375" customWidth="1"/>
    <col min="34" max="34" width="10.7109375" customWidth="1"/>
    <col min="35" max="35" width="7.5703125" customWidth="1"/>
    <col min="36" max="36" width="13.28515625" customWidth="1"/>
    <col min="37" max="37" width="8.7109375" customWidth="1"/>
    <col min="38" max="38" width="10.7109375" customWidth="1"/>
    <col min="39" max="39" width="8.42578125" customWidth="1"/>
    <col min="40" max="40" width="11.85546875" customWidth="1"/>
    <col min="41" max="41" width="7.42578125" customWidth="1"/>
    <col min="42" max="42" width="14" customWidth="1"/>
    <col min="43" max="43" width="6.7109375" customWidth="1"/>
    <col min="44" max="44" width="15.42578125" customWidth="1"/>
    <col min="45" max="45" width="9.42578125" customWidth="1"/>
    <col min="46" max="46" width="12.140625" customWidth="1"/>
    <col min="47" max="47" width="9.140625" customWidth="1"/>
    <col min="48" max="55" width="0" hidden="1" bestFit="1" customWidth="1"/>
    <col min="56" max="56" width="10.7109375" customWidth="1"/>
    <col min="57" max="57" width="7" customWidth="1"/>
    <col min="58" max="58" width="4.140625" customWidth="1"/>
    <col min="59" max="59" width="1.140625" customWidth="1"/>
    <col min="60" max="60" width="9.85546875" customWidth="1"/>
    <col min="61" max="61" width="4" customWidth="1"/>
    <col min="62" max="63" width="9.42578125" customWidth="1"/>
  </cols>
  <sheetData>
    <row r="1" spans="1:58" ht="22.5" customHeight="1">
      <c r="A1" s="315" t="s">
        <v>0</v>
      </c>
    </row>
    <row r="2" spans="1:58" ht="22.5" customHeight="1"/>
    <row r="3" spans="1:58" ht="21.6" customHeight="1">
      <c r="A3" s="312" t="s">
        <v>1</v>
      </c>
    </row>
    <row r="4" spans="1:58" ht="16.7" customHeight="1">
      <c r="A4" s="101"/>
      <c r="B4" s="102"/>
      <c r="C4" s="94"/>
      <c r="D4" s="94"/>
      <c r="E4" s="77"/>
      <c r="F4" s="103"/>
      <c r="G4" s="103"/>
      <c r="H4" s="103"/>
      <c r="I4" s="103"/>
      <c r="J4" s="103"/>
    </row>
    <row r="5" spans="1:58" ht="18.399999999999999" customHeight="1"/>
    <row r="6" spans="1:58" ht="22.5" customHeight="1">
      <c r="A6" s="326" t="s">
        <v>2</v>
      </c>
      <c r="B6" s="327"/>
      <c r="C6" s="328"/>
      <c r="D6" s="329"/>
      <c r="E6" s="98"/>
    </row>
    <row r="7" spans="1:58" ht="23.25" customHeight="1">
      <c r="A7" s="330" t="s">
        <v>3</v>
      </c>
      <c r="B7" s="331"/>
      <c r="C7" s="332"/>
      <c r="D7" s="333"/>
      <c r="E7" s="98"/>
    </row>
    <row r="8" spans="1:58" ht="15" customHeight="1">
      <c r="A8" s="37"/>
      <c r="B8" s="37"/>
      <c r="C8" s="49"/>
      <c r="D8" s="49"/>
    </row>
    <row r="9" spans="1:58" ht="14.1" customHeight="1">
      <c r="F9" s="493">
        <v>10</v>
      </c>
      <c r="G9" s="494"/>
      <c r="H9" s="493">
        <v>20</v>
      </c>
      <c r="I9" s="494"/>
      <c r="J9" s="493">
        <v>30</v>
      </c>
      <c r="K9" s="494"/>
      <c r="L9" s="493">
        <v>40</v>
      </c>
      <c r="M9" s="494"/>
      <c r="N9" s="493">
        <v>50</v>
      </c>
      <c r="O9" s="494"/>
      <c r="P9" s="493">
        <v>60</v>
      </c>
      <c r="Q9" s="494"/>
      <c r="R9" s="493">
        <v>70</v>
      </c>
      <c r="S9" s="494"/>
      <c r="T9" s="493">
        <v>80</v>
      </c>
      <c r="U9" s="494"/>
      <c r="V9" s="493">
        <v>90</v>
      </c>
      <c r="W9" s="494"/>
      <c r="X9" s="493">
        <v>100</v>
      </c>
      <c r="Y9" s="494"/>
      <c r="Z9" s="493">
        <v>110</v>
      </c>
      <c r="AA9" s="494"/>
      <c r="AB9" s="493">
        <v>120</v>
      </c>
      <c r="AC9" s="494"/>
      <c r="AD9" s="493">
        <v>130</v>
      </c>
      <c r="AE9" s="494"/>
      <c r="AF9" s="493">
        <v>140</v>
      </c>
      <c r="AG9" s="494"/>
      <c r="AH9" s="493">
        <v>150</v>
      </c>
      <c r="AI9" s="494"/>
      <c r="AJ9" s="493">
        <v>160</v>
      </c>
      <c r="AK9" s="494"/>
      <c r="AL9" s="493">
        <v>170</v>
      </c>
      <c r="AM9" s="494"/>
      <c r="AN9" s="493">
        <v>180</v>
      </c>
      <c r="AO9" s="494"/>
      <c r="AP9" s="493">
        <v>190</v>
      </c>
      <c r="AQ9" s="494"/>
      <c r="AR9" s="493">
        <v>200</v>
      </c>
      <c r="AS9" s="494"/>
      <c r="AT9" s="493">
        <v>210</v>
      </c>
      <c r="AU9" s="494"/>
      <c r="AV9" s="493">
        <v>220</v>
      </c>
      <c r="AW9" s="494"/>
      <c r="AX9" s="493">
        <v>230</v>
      </c>
      <c r="AY9" s="494"/>
      <c r="AZ9" s="493">
        <v>240</v>
      </c>
      <c r="BA9" s="494"/>
      <c r="BB9" s="493">
        <v>250</v>
      </c>
      <c r="BC9" s="494"/>
      <c r="BD9" s="493">
        <v>300</v>
      </c>
      <c r="BE9" s="494"/>
      <c r="BF9" s="110"/>
    </row>
    <row r="10" spans="1:58" ht="21.6" customHeight="1">
      <c r="A10" s="2" t="s">
        <v>4</v>
      </c>
      <c r="B10" s="3" t="s">
        <v>5</v>
      </c>
      <c r="C10" s="4" t="s">
        <v>6</v>
      </c>
      <c r="D10" s="5" t="s">
        <v>7</v>
      </c>
      <c r="E10" s="41"/>
      <c r="F10" s="495" t="s">
        <v>8</v>
      </c>
      <c r="G10" s="496"/>
      <c r="H10" s="495" t="s">
        <v>8</v>
      </c>
      <c r="I10" s="496"/>
      <c r="J10" s="495" t="s">
        <v>9</v>
      </c>
      <c r="K10" s="496"/>
      <c r="L10" s="495" t="s">
        <v>10</v>
      </c>
      <c r="M10" s="496"/>
      <c r="N10" s="495" t="s">
        <v>10</v>
      </c>
      <c r="O10" s="496"/>
      <c r="P10" s="495" t="s">
        <v>10</v>
      </c>
      <c r="Q10" s="496"/>
      <c r="R10" s="495" t="s">
        <v>10</v>
      </c>
      <c r="S10" s="496"/>
      <c r="T10" s="495" t="s">
        <v>11</v>
      </c>
      <c r="U10" s="496"/>
      <c r="V10" s="495" t="s">
        <v>11</v>
      </c>
      <c r="W10" s="496"/>
      <c r="X10" s="495" t="s">
        <v>11</v>
      </c>
      <c r="Y10" s="496"/>
      <c r="Z10" s="495" t="s">
        <v>12</v>
      </c>
      <c r="AA10" s="496"/>
      <c r="AB10" s="495" t="s">
        <v>12</v>
      </c>
      <c r="AC10" s="496"/>
      <c r="AD10" s="495" t="s">
        <v>12</v>
      </c>
      <c r="AE10" s="496"/>
      <c r="AF10" s="495" t="s">
        <v>12</v>
      </c>
      <c r="AG10" s="496"/>
      <c r="AH10" s="495" t="s">
        <v>12</v>
      </c>
      <c r="AI10" s="496"/>
      <c r="AJ10" s="495" t="s">
        <v>13</v>
      </c>
      <c r="AK10" s="496"/>
      <c r="AL10" s="495" t="s">
        <v>14</v>
      </c>
      <c r="AM10" s="496"/>
      <c r="AN10" s="495" t="s">
        <v>15</v>
      </c>
      <c r="AO10" s="496"/>
      <c r="AP10" s="495" t="s">
        <v>16</v>
      </c>
      <c r="AQ10" s="496"/>
      <c r="AR10" s="495" t="s">
        <v>16</v>
      </c>
      <c r="AS10" s="496"/>
      <c r="AT10" s="495" t="s">
        <v>16</v>
      </c>
      <c r="AU10" s="496"/>
      <c r="AV10" s="495"/>
      <c r="AW10" s="496"/>
      <c r="AX10" s="495"/>
      <c r="AY10" s="496"/>
      <c r="AZ10" s="495"/>
      <c r="BA10" s="496"/>
      <c r="BB10" s="495"/>
      <c r="BC10" s="496"/>
      <c r="BD10" s="497" t="s">
        <v>17</v>
      </c>
      <c r="BE10" s="498"/>
      <c r="BF10" s="98"/>
    </row>
    <row r="11" spans="1:58" ht="20.85" customHeight="1">
      <c r="A11" s="7" t="s">
        <v>18</v>
      </c>
      <c r="B11" s="111"/>
      <c r="C11" s="112"/>
      <c r="D11" s="8" t="s">
        <v>19</v>
      </c>
      <c r="E11" s="41"/>
      <c r="F11" s="113"/>
      <c r="G11" s="9" t="s">
        <v>20</v>
      </c>
      <c r="H11" s="113"/>
      <c r="I11" s="9" t="s">
        <v>20</v>
      </c>
      <c r="J11" s="113"/>
      <c r="K11" s="9" t="s">
        <v>20</v>
      </c>
      <c r="L11" s="113"/>
      <c r="M11" s="9" t="s">
        <v>20</v>
      </c>
      <c r="N11" s="113"/>
      <c r="O11" s="9" t="s">
        <v>20</v>
      </c>
      <c r="P11" s="113"/>
      <c r="Q11" s="9" t="s">
        <v>20</v>
      </c>
      <c r="R11" s="113"/>
      <c r="S11" s="9" t="s">
        <v>20</v>
      </c>
      <c r="T11" s="113"/>
      <c r="U11" s="9" t="s">
        <v>20</v>
      </c>
      <c r="V11" s="113"/>
      <c r="W11" s="9" t="s">
        <v>20</v>
      </c>
      <c r="X11" s="113"/>
      <c r="Y11" s="9" t="s">
        <v>20</v>
      </c>
      <c r="Z11" s="113"/>
      <c r="AA11" s="9" t="s">
        <v>20</v>
      </c>
      <c r="AB11" s="113"/>
      <c r="AC11" s="9" t="s">
        <v>20</v>
      </c>
      <c r="AD11" s="113"/>
      <c r="AE11" s="9" t="s">
        <v>20</v>
      </c>
      <c r="AF11" s="113"/>
      <c r="AG11" s="9" t="s">
        <v>20</v>
      </c>
      <c r="AH11" s="113"/>
      <c r="AI11" s="9" t="s">
        <v>20</v>
      </c>
      <c r="AJ11" s="113"/>
      <c r="AK11" s="9" t="s">
        <v>20</v>
      </c>
      <c r="AL11" s="113"/>
      <c r="AM11" s="9" t="s">
        <v>20</v>
      </c>
      <c r="AN11" s="113"/>
      <c r="AO11" s="9" t="s">
        <v>20</v>
      </c>
      <c r="AP11" s="113"/>
      <c r="AQ11" s="9" t="s">
        <v>20</v>
      </c>
      <c r="AR11" s="113"/>
      <c r="AS11" s="9" t="s">
        <v>20</v>
      </c>
      <c r="AT11" s="113"/>
      <c r="AU11" s="9" t="s">
        <v>20</v>
      </c>
      <c r="AV11" s="113"/>
      <c r="AW11" s="9" t="s">
        <v>20</v>
      </c>
      <c r="AX11" s="113"/>
      <c r="AY11" s="9" t="s">
        <v>20</v>
      </c>
      <c r="AZ11" s="113"/>
      <c r="BA11" s="9" t="s">
        <v>20</v>
      </c>
      <c r="BB11" s="113"/>
      <c r="BC11" s="9" t="s">
        <v>20</v>
      </c>
      <c r="BD11" s="10" t="s">
        <v>21</v>
      </c>
      <c r="BE11" s="9" t="s">
        <v>20</v>
      </c>
      <c r="BF11" s="98"/>
    </row>
    <row r="12" spans="1:58" ht="18.399999999999999" customHeight="1">
      <c r="A12" s="114"/>
      <c r="B12" s="115"/>
      <c r="C12" s="115"/>
      <c r="D12" s="116"/>
      <c r="E12" s="9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row>
    <row r="13" spans="1:58" ht="15" customHeight="1">
      <c r="A13" s="117"/>
      <c r="B13" s="118"/>
      <c r="C13" s="36"/>
      <c r="D13" s="36"/>
    </row>
    <row r="14" spans="1:58" ht="20.85" customHeight="1" thickBot="1">
      <c r="A14" s="119"/>
      <c r="B14" s="11" t="s">
        <v>22</v>
      </c>
      <c r="C14" s="38"/>
      <c r="D14" s="120"/>
      <c r="E14" s="98"/>
      <c r="F14" s="334" t="s">
        <v>23</v>
      </c>
      <c r="G14" s="334"/>
      <c r="H14" s="334"/>
      <c r="I14" s="334"/>
      <c r="L14" s="334" t="s">
        <v>24</v>
      </c>
      <c r="M14" s="12"/>
      <c r="N14" s="12"/>
      <c r="O14" s="12"/>
      <c r="P14" s="12"/>
      <c r="Q14" s="12"/>
      <c r="R14" s="12"/>
      <c r="S14" s="12"/>
    </row>
    <row r="15" spans="1:58" ht="15" customHeight="1" thickBot="1">
      <c r="A15" s="13" t="s">
        <v>25</v>
      </c>
      <c r="B15" s="14" t="s">
        <v>26</v>
      </c>
      <c r="C15" s="40"/>
      <c r="D15" s="15" t="s">
        <v>27</v>
      </c>
      <c r="E15" s="41"/>
      <c r="F15" s="16" t="s">
        <v>28</v>
      </c>
      <c r="G15" s="50"/>
      <c r="H15" s="16" t="s">
        <v>29</v>
      </c>
      <c r="I15" s="50"/>
      <c r="J15" s="339" t="s">
        <v>30</v>
      </c>
      <c r="K15" s="340"/>
      <c r="L15" s="16" t="s">
        <v>31</v>
      </c>
      <c r="M15" s="50"/>
      <c r="N15" s="16" t="s">
        <v>32</v>
      </c>
      <c r="O15" s="50"/>
      <c r="P15" s="16" t="s">
        <v>33</v>
      </c>
      <c r="Q15" s="50"/>
      <c r="R15" s="16" t="s">
        <v>34</v>
      </c>
      <c r="S15" s="335"/>
      <c r="T15" s="339" t="s">
        <v>35</v>
      </c>
      <c r="U15" s="340"/>
      <c r="V15" s="339" t="s">
        <v>36</v>
      </c>
      <c r="W15" s="340"/>
      <c r="X15" s="339" t="s">
        <v>37</v>
      </c>
      <c r="Y15" s="340"/>
      <c r="Z15" s="339" t="s">
        <v>38</v>
      </c>
      <c r="AA15" s="340"/>
      <c r="AB15" s="339" t="s">
        <v>39</v>
      </c>
      <c r="AC15" s="340"/>
      <c r="AD15" s="339" t="s">
        <v>40</v>
      </c>
      <c r="AE15" s="340"/>
      <c r="AF15" s="339" t="s">
        <v>41</v>
      </c>
      <c r="AG15" s="340"/>
      <c r="AH15" s="339" t="s">
        <v>42</v>
      </c>
      <c r="AI15" s="340"/>
      <c r="AJ15" s="339" t="s">
        <v>13</v>
      </c>
      <c r="AK15" s="340"/>
      <c r="AL15" s="339" t="s">
        <v>14</v>
      </c>
      <c r="AM15" s="340"/>
      <c r="AN15" s="339" t="s">
        <v>15</v>
      </c>
      <c r="AO15" s="340"/>
      <c r="AP15" s="339" t="s">
        <v>43</v>
      </c>
      <c r="AQ15" s="340"/>
      <c r="AR15" s="339" t="s">
        <v>44</v>
      </c>
      <c r="AS15" s="340"/>
      <c r="AT15" s="339" t="s">
        <v>45</v>
      </c>
      <c r="AU15" s="340"/>
      <c r="AV15" s="121"/>
      <c r="AW15" s="122"/>
      <c r="AX15" s="121"/>
      <c r="AY15" s="122"/>
      <c r="AZ15" s="121"/>
      <c r="BA15" s="122"/>
      <c r="BB15" s="121"/>
      <c r="BC15" s="123"/>
    </row>
    <row r="16" spans="1:58" ht="15" customHeight="1">
      <c r="A16" s="17" t="s">
        <v>46</v>
      </c>
      <c r="B16" s="18" t="s">
        <v>47</v>
      </c>
      <c r="C16" s="19">
        <v>0</v>
      </c>
      <c r="D16" s="20" t="s">
        <v>48</v>
      </c>
      <c r="E16" s="41"/>
      <c r="F16" s="51"/>
      <c r="G16" s="52"/>
      <c r="H16" s="51"/>
      <c r="I16" s="52"/>
      <c r="J16" s="341">
        <v>192.65799999999999</v>
      </c>
      <c r="K16" s="342" t="s">
        <v>49</v>
      </c>
      <c r="L16" s="124"/>
      <c r="M16" s="52"/>
      <c r="N16" s="51"/>
      <c r="O16" s="52"/>
      <c r="P16" s="51"/>
      <c r="Q16" s="52"/>
      <c r="R16" s="51"/>
      <c r="S16" s="336"/>
      <c r="T16" s="341">
        <v>37.152999999999999</v>
      </c>
      <c r="U16" s="342" t="s">
        <v>49</v>
      </c>
      <c r="V16" s="341">
        <v>13.305999999999999</v>
      </c>
      <c r="W16" s="342" t="s">
        <v>49</v>
      </c>
      <c r="X16" s="341">
        <v>10.534000000000001</v>
      </c>
      <c r="Y16" s="342" t="s">
        <v>49</v>
      </c>
      <c r="Z16" s="341">
        <v>626.60799999999995</v>
      </c>
      <c r="AA16" s="342" t="s">
        <v>49</v>
      </c>
      <c r="AB16" s="341">
        <v>25.193000000000001</v>
      </c>
      <c r="AC16" s="342" t="s">
        <v>49</v>
      </c>
      <c r="AD16" s="341">
        <v>77.283000000000001</v>
      </c>
      <c r="AE16" s="342" t="s">
        <v>49</v>
      </c>
      <c r="AF16" s="341">
        <v>18.641999999999999</v>
      </c>
      <c r="AG16" s="342" t="s">
        <v>49</v>
      </c>
      <c r="AH16" s="341">
        <v>12.944000000000001</v>
      </c>
      <c r="AI16" s="342" t="s">
        <v>49</v>
      </c>
      <c r="AJ16" s="341">
        <v>114.50700000000001</v>
      </c>
      <c r="AK16" s="342" t="s">
        <v>49</v>
      </c>
      <c r="AL16" s="341">
        <v>440.50599999999997</v>
      </c>
      <c r="AM16" s="342" t="s">
        <v>49</v>
      </c>
      <c r="AN16" s="341">
        <v>0</v>
      </c>
      <c r="AO16" s="342" t="s">
        <v>50</v>
      </c>
      <c r="AP16" s="341">
        <v>188.52600000000001</v>
      </c>
      <c r="AQ16" s="342" t="s">
        <v>49</v>
      </c>
      <c r="AR16" s="341">
        <v>67.573999999999998</v>
      </c>
      <c r="AS16" s="342" t="s">
        <v>49</v>
      </c>
      <c r="AT16" s="341">
        <v>72.156999999999996</v>
      </c>
      <c r="AU16" s="342" t="s">
        <v>49</v>
      </c>
      <c r="AV16" s="125"/>
      <c r="AW16" s="27"/>
      <c r="AX16" s="125"/>
      <c r="AY16" s="27"/>
      <c r="AZ16" s="125"/>
      <c r="BA16" s="27"/>
      <c r="BB16" s="125"/>
      <c r="BC16" s="25"/>
      <c r="BD16" s="24">
        <f>F16+H16+J16+L16+N16+P16+R16+T16+V16+X16+Z16+AB16+AD16+AF16+AH16+AJ16+AL16+AN16+AP16+AR16+AT16+AV16+AX16+AZ16+BB16</f>
        <v>1897.5909999999999</v>
      </c>
      <c r="BE16" s="25" t="s">
        <v>49</v>
      </c>
      <c r="BF16" s="98"/>
    </row>
    <row r="17" spans="1:58" ht="15" customHeight="1">
      <c r="A17" s="17" t="s">
        <v>51</v>
      </c>
      <c r="B17" s="18" t="s">
        <v>52</v>
      </c>
      <c r="C17" s="19">
        <v>0</v>
      </c>
      <c r="D17" s="20" t="s">
        <v>48</v>
      </c>
      <c r="E17" s="41"/>
      <c r="F17" s="51"/>
      <c r="G17" s="52"/>
      <c r="H17" s="51"/>
      <c r="I17" s="52"/>
      <c r="J17" s="341">
        <v>2.1659999999999999</v>
      </c>
      <c r="K17" s="342" t="s">
        <v>53</v>
      </c>
      <c r="L17" s="124"/>
      <c r="M17" s="52"/>
      <c r="N17" s="51"/>
      <c r="O17" s="52"/>
      <c r="P17" s="51"/>
      <c r="Q17" s="52"/>
      <c r="R17" s="51"/>
      <c r="S17" s="336"/>
      <c r="T17" s="341">
        <v>0.90500000000000003</v>
      </c>
      <c r="U17" s="342" t="s">
        <v>53</v>
      </c>
      <c r="V17" s="341">
        <v>0.58599999999999997</v>
      </c>
      <c r="W17" s="342" t="s">
        <v>53</v>
      </c>
      <c r="X17" s="341">
        <v>0.40799999999999997</v>
      </c>
      <c r="Y17" s="342" t="s">
        <v>53</v>
      </c>
      <c r="Z17" s="341">
        <v>5.5860000000000003</v>
      </c>
      <c r="AA17" s="342" t="s">
        <v>53</v>
      </c>
      <c r="AB17" s="341">
        <v>0.24099999999999999</v>
      </c>
      <c r="AC17" s="342" t="s">
        <v>53</v>
      </c>
      <c r="AD17" s="341">
        <v>0.246</v>
      </c>
      <c r="AE17" s="342" t="s">
        <v>53</v>
      </c>
      <c r="AF17" s="341">
        <v>0.121</v>
      </c>
      <c r="AG17" s="342" t="s">
        <v>53</v>
      </c>
      <c r="AH17" s="341">
        <v>4.2999999999999997E-2</v>
      </c>
      <c r="AI17" s="342" t="s">
        <v>53</v>
      </c>
      <c r="AJ17" s="341">
        <v>1.3660000000000001</v>
      </c>
      <c r="AK17" s="342" t="s">
        <v>53</v>
      </c>
      <c r="AL17" s="341">
        <v>4.101</v>
      </c>
      <c r="AM17" s="342" t="s">
        <v>53</v>
      </c>
      <c r="AN17" s="341">
        <v>0</v>
      </c>
      <c r="AO17" s="342" t="s">
        <v>50</v>
      </c>
      <c r="AP17" s="341">
        <v>1.649</v>
      </c>
      <c r="AQ17" s="342" t="s">
        <v>53</v>
      </c>
      <c r="AR17" s="341">
        <v>0.42699999999999999</v>
      </c>
      <c r="AS17" s="342" t="s">
        <v>53</v>
      </c>
      <c r="AT17" s="341">
        <v>0.39200000000000002</v>
      </c>
      <c r="AU17" s="342" t="s">
        <v>53</v>
      </c>
      <c r="AV17" s="125"/>
      <c r="AW17" s="27"/>
      <c r="AX17" s="125"/>
      <c r="AY17" s="27"/>
      <c r="AZ17" s="125"/>
      <c r="BA17" s="27"/>
      <c r="BB17" s="125"/>
      <c r="BC17" s="27"/>
      <c r="BD17" s="26">
        <f>F17+H17+J17+L17+N17+P17+R17+T17+V17+X17+Z17+AB17+AD17+AF17+AH17+AJ17+AL17+AN17+AP17+AR17+AT17+AV17+AX17+AZ17+BB17</f>
        <v>18.236999999999998</v>
      </c>
      <c r="BE17" s="27" t="s">
        <v>53</v>
      </c>
      <c r="BF17" s="98"/>
    </row>
    <row r="18" spans="1:58" ht="15" customHeight="1" thickBot="1">
      <c r="A18" s="28" t="s">
        <v>54</v>
      </c>
      <c r="B18" s="29" t="s">
        <v>55</v>
      </c>
      <c r="C18" s="30">
        <v>0</v>
      </c>
      <c r="D18" s="31" t="s">
        <v>48</v>
      </c>
      <c r="E18" s="41"/>
      <c r="F18" s="53"/>
      <c r="G18" s="54"/>
      <c r="H18" s="53"/>
      <c r="I18" s="54"/>
      <c r="J18" s="343">
        <v>237.47200000000001</v>
      </c>
      <c r="K18" s="344" t="s">
        <v>53</v>
      </c>
      <c r="L18" s="126"/>
      <c r="M18" s="54"/>
      <c r="N18" s="53"/>
      <c r="O18" s="54"/>
      <c r="P18" s="53"/>
      <c r="Q18" s="54"/>
      <c r="R18" s="53"/>
      <c r="S18" s="337"/>
      <c r="T18" s="343">
        <v>44.058</v>
      </c>
      <c r="U18" s="344" t="s">
        <v>53</v>
      </c>
      <c r="V18" s="343">
        <v>26.576000000000001</v>
      </c>
      <c r="W18" s="344" t="s">
        <v>53</v>
      </c>
      <c r="X18" s="343">
        <v>12.173</v>
      </c>
      <c r="Y18" s="344" t="s">
        <v>53</v>
      </c>
      <c r="Z18" s="343">
        <v>795.90300000000002</v>
      </c>
      <c r="AA18" s="344" t="s">
        <v>53</v>
      </c>
      <c r="AB18" s="343">
        <v>31.539000000000001</v>
      </c>
      <c r="AC18" s="344" t="s">
        <v>53</v>
      </c>
      <c r="AD18" s="343">
        <v>110.095</v>
      </c>
      <c r="AE18" s="344" t="s">
        <v>53</v>
      </c>
      <c r="AF18" s="343">
        <v>21.853000000000002</v>
      </c>
      <c r="AG18" s="344" t="s">
        <v>53</v>
      </c>
      <c r="AH18" s="343">
        <v>13.991</v>
      </c>
      <c r="AI18" s="344" t="s">
        <v>53</v>
      </c>
      <c r="AJ18" s="343">
        <v>203.56399999999999</v>
      </c>
      <c r="AK18" s="344" t="s">
        <v>53</v>
      </c>
      <c r="AL18" s="343">
        <v>557.82600000000002</v>
      </c>
      <c r="AM18" s="344" t="s">
        <v>53</v>
      </c>
      <c r="AN18" s="343">
        <v>0</v>
      </c>
      <c r="AO18" s="344" t="s">
        <v>50</v>
      </c>
      <c r="AP18" s="343">
        <v>221.524</v>
      </c>
      <c r="AQ18" s="344" t="s">
        <v>53</v>
      </c>
      <c r="AR18" s="343">
        <v>81.087000000000003</v>
      </c>
      <c r="AS18" s="344" t="s">
        <v>53</v>
      </c>
      <c r="AT18" s="343">
        <v>84.494</v>
      </c>
      <c r="AU18" s="344" t="s">
        <v>53</v>
      </c>
      <c r="AV18" s="127"/>
      <c r="AW18" s="35"/>
      <c r="AX18" s="127"/>
      <c r="AY18" s="35"/>
      <c r="AZ18" s="127"/>
      <c r="BA18" s="35"/>
      <c r="BB18" s="127"/>
      <c r="BC18" s="35"/>
      <c r="BD18" s="34">
        <f>F18+H18+J18+L18+N18+P18+R18+T18+V18+X18+Z18+AB18+AD18+AF18+AH18+AJ18+AL18+AN18+AP18+AR18+AT18+AV18+AX18+AZ18+BB18</f>
        <v>2442.1550000000002</v>
      </c>
      <c r="BE18" s="35" t="s">
        <v>53</v>
      </c>
      <c r="BF18" s="98"/>
    </row>
    <row r="19" spans="1:58" ht="15" customHeight="1" thickBot="1">
      <c r="A19" s="36"/>
      <c r="B19" s="36"/>
      <c r="C19" s="36" t="s">
        <v>21</v>
      </c>
      <c r="D19" s="36"/>
      <c r="F19" s="128"/>
      <c r="G19" s="128"/>
      <c r="H19" s="128"/>
      <c r="I19" s="128"/>
      <c r="J19" s="37"/>
      <c r="K19" s="37"/>
      <c r="L19" s="128"/>
      <c r="M19" s="128"/>
      <c r="N19" s="128"/>
      <c r="O19" s="128"/>
      <c r="P19" s="128"/>
      <c r="Q19" s="128"/>
      <c r="R19" s="128"/>
      <c r="S19" s="128"/>
      <c r="T19" s="95"/>
      <c r="U19" s="95"/>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row>
    <row r="20" spans="1:58" ht="20.85" customHeight="1" thickBot="1">
      <c r="A20" s="119"/>
      <c r="B20" s="11" t="s">
        <v>56</v>
      </c>
      <c r="C20" s="38" t="s">
        <v>21</v>
      </c>
      <c r="D20" s="120"/>
      <c r="E20" s="98"/>
      <c r="F20" s="12"/>
      <c r="G20" s="12"/>
      <c r="H20" s="12"/>
      <c r="I20" s="12"/>
      <c r="J20" s="39"/>
      <c r="L20" s="12"/>
      <c r="M20" s="12"/>
      <c r="N20" s="12"/>
      <c r="O20" s="12"/>
      <c r="P20" s="12"/>
      <c r="Q20" s="12"/>
      <c r="R20" s="12"/>
      <c r="S20" s="12"/>
    </row>
    <row r="21" spans="1:58" ht="14.1" customHeight="1">
      <c r="A21" s="13" t="s">
        <v>57</v>
      </c>
      <c r="B21" s="14" t="s">
        <v>58</v>
      </c>
      <c r="C21" s="40" t="s">
        <v>59</v>
      </c>
      <c r="D21" s="15" t="s">
        <v>27</v>
      </c>
      <c r="E21" s="41" t="s">
        <v>21</v>
      </c>
      <c r="F21" s="16"/>
      <c r="G21" s="50"/>
      <c r="H21" s="16"/>
      <c r="I21" s="50"/>
      <c r="J21" s="42">
        <v>1</v>
      </c>
      <c r="K21" s="43" t="s">
        <v>50</v>
      </c>
      <c r="L21" s="16"/>
      <c r="M21" s="50"/>
      <c r="N21" s="16"/>
      <c r="O21" s="50"/>
      <c r="P21" s="16"/>
      <c r="Q21" s="50"/>
      <c r="R21" s="16"/>
      <c r="S21" s="50"/>
      <c r="T21" s="42">
        <v>1</v>
      </c>
      <c r="U21" s="43" t="s">
        <v>50</v>
      </c>
      <c r="V21" s="42">
        <v>1</v>
      </c>
      <c r="W21" s="43" t="s">
        <v>50</v>
      </c>
      <c r="X21" s="42">
        <v>1</v>
      </c>
      <c r="Y21" s="43" t="s">
        <v>50</v>
      </c>
      <c r="Z21" s="42">
        <v>1</v>
      </c>
      <c r="AA21" s="43" t="s">
        <v>50</v>
      </c>
      <c r="AB21" s="42">
        <v>1</v>
      </c>
      <c r="AC21" s="43" t="s">
        <v>50</v>
      </c>
      <c r="AD21" s="42">
        <v>0</v>
      </c>
      <c r="AE21" s="43" t="s">
        <v>50</v>
      </c>
      <c r="AF21" s="42">
        <v>0</v>
      </c>
      <c r="AG21" s="43" t="s">
        <v>50</v>
      </c>
      <c r="AH21" s="42">
        <v>1</v>
      </c>
      <c r="AI21" s="43" t="s">
        <v>50</v>
      </c>
      <c r="AJ21" s="42">
        <v>1</v>
      </c>
      <c r="AK21" s="43" t="s">
        <v>50</v>
      </c>
      <c r="AL21" s="42">
        <v>0</v>
      </c>
      <c r="AM21" s="43" t="s">
        <v>50</v>
      </c>
      <c r="AN21" s="42">
        <v>1</v>
      </c>
      <c r="AO21" s="43" t="s">
        <v>50</v>
      </c>
      <c r="AP21" s="44">
        <v>0</v>
      </c>
      <c r="AQ21" s="43" t="s">
        <v>50</v>
      </c>
      <c r="AR21" s="42">
        <v>0</v>
      </c>
      <c r="AS21" s="43" t="s">
        <v>50</v>
      </c>
      <c r="AT21" s="42">
        <v>1</v>
      </c>
      <c r="AU21" s="43" t="s">
        <v>50</v>
      </c>
      <c r="AV21" s="129"/>
      <c r="AW21" s="25"/>
      <c r="AX21" s="129"/>
      <c r="AY21" s="25"/>
      <c r="AZ21" s="129"/>
      <c r="BA21" s="25"/>
      <c r="BB21" s="129"/>
      <c r="BC21" s="25"/>
      <c r="BD21" s="98"/>
    </row>
    <row r="22" spans="1:58" ht="14.1" customHeight="1">
      <c r="A22" s="17" t="s">
        <v>60</v>
      </c>
      <c r="B22" s="18" t="s">
        <v>61</v>
      </c>
      <c r="C22" s="45" t="s">
        <v>59</v>
      </c>
      <c r="D22" s="20" t="s">
        <v>27</v>
      </c>
      <c r="E22" s="41"/>
      <c r="F22" s="51"/>
      <c r="G22" s="52"/>
      <c r="H22" s="51"/>
      <c r="I22" s="52"/>
      <c r="J22" s="46">
        <v>1</v>
      </c>
      <c r="K22" s="23" t="s">
        <v>50</v>
      </c>
      <c r="L22" s="51"/>
      <c r="M22" s="52"/>
      <c r="N22" s="51"/>
      <c r="O22" s="52"/>
      <c r="P22" s="51"/>
      <c r="Q22" s="52"/>
      <c r="R22" s="51"/>
      <c r="S22" s="52"/>
      <c r="T22" s="46">
        <v>1</v>
      </c>
      <c r="U22" s="23" t="s">
        <v>50</v>
      </c>
      <c r="V22" s="46">
        <v>1</v>
      </c>
      <c r="W22" s="23" t="s">
        <v>50</v>
      </c>
      <c r="X22" s="46">
        <v>1</v>
      </c>
      <c r="Y22" s="23" t="s">
        <v>50</v>
      </c>
      <c r="Z22" s="46">
        <v>1</v>
      </c>
      <c r="AA22" s="23" t="s">
        <v>50</v>
      </c>
      <c r="AB22" s="46">
        <v>1</v>
      </c>
      <c r="AC22" s="23" t="s">
        <v>50</v>
      </c>
      <c r="AD22" s="46">
        <v>1</v>
      </c>
      <c r="AE22" s="23" t="s">
        <v>50</v>
      </c>
      <c r="AF22" s="46">
        <v>1</v>
      </c>
      <c r="AG22" s="23" t="s">
        <v>50</v>
      </c>
      <c r="AH22" s="46">
        <v>1</v>
      </c>
      <c r="AI22" s="23" t="s">
        <v>50</v>
      </c>
      <c r="AJ22" s="46">
        <v>1</v>
      </c>
      <c r="AK22" s="23" t="s">
        <v>50</v>
      </c>
      <c r="AL22" s="46">
        <v>1</v>
      </c>
      <c r="AM22" s="23" t="s">
        <v>50</v>
      </c>
      <c r="AN22" s="46">
        <v>0</v>
      </c>
      <c r="AO22" s="23" t="s">
        <v>50</v>
      </c>
      <c r="AP22" s="22">
        <v>1</v>
      </c>
      <c r="AQ22" s="23" t="s">
        <v>50</v>
      </c>
      <c r="AR22" s="46">
        <v>1</v>
      </c>
      <c r="AS22" s="23" t="s">
        <v>50</v>
      </c>
      <c r="AT22" s="46">
        <v>1</v>
      </c>
      <c r="AU22" s="23" t="s">
        <v>50</v>
      </c>
      <c r="AV22" s="125"/>
      <c r="AW22" s="27"/>
      <c r="AX22" s="125"/>
      <c r="AY22" s="27"/>
      <c r="AZ22" s="125"/>
      <c r="BA22" s="27"/>
      <c r="BB22" s="125"/>
      <c r="BC22" s="27"/>
      <c r="BD22" s="98"/>
    </row>
    <row r="23" spans="1:58" ht="14.1" customHeight="1">
      <c r="A23" s="17" t="s">
        <v>62</v>
      </c>
      <c r="B23" s="18" t="s">
        <v>63</v>
      </c>
      <c r="C23" s="45" t="s">
        <v>59</v>
      </c>
      <c r="D23" s="20" t="s">
        <v>27</v>
      </c>
      <c r="E23" s="41"/>
      <c r="F23" s="51"/>
      <c r="G23" s="52"/>
      <c r="H23" s="51"/>
      <c r="I23" s="52"/>
      <c r="J23" s="46">
        <v>1</v>
      </c>
      <c r="K23" s="23" t="s">
        <v>50</v>
      </c>
      <c r="L23" s="51"/>
      <c r="M23" s="52"/>
      <c r="N23" s="51"/>
      <c r="O23" s="52"/>
      <c r="P23" s="51"/>
      <c r="Q23" s="52"/>
      <c r="R23" s="51"/>
      <c r="S23" s="52"/>
      <c r="T23" s="46">
        <v>1</v>
      </c>
      <c r="U23" s="23" t="s">
        <v>50</v>
      </c>
      <c r="V23" s="46">
        <v>0</v>
      </c>
      <c r="W23" s="23" t="s">
        <v>50</v>
      </c>
      <c r="X23" s="46">
        <v>0</v>
      </c>
      <c r="Y23" s="23" t="s">
        <v>50</v>
      </c>
      <c r="Z23" s="46">
        <v>1</v>
      </c>
      <c r="AA23" s="23" t="s">
        <v>50</v>
      </c>
      <c r="AB23" s="46">
        <v>1</v>
      </c>
      <c r="AC23" s="23" t="s">
        <v>50</v>
      </c>
      <c r="AD23" s="46">
        <v>0</v>
      </c>
      <c r="AE23" s="23" t="s">
        <v>50</v>
      </c>
      <c r="AF23" s="46">
        <v>0</v>
      </c>
      <c r="AG23" s="23" t="s">
        <v>50</v>
      </c>
      <c r="AH23" s="46">
        <v>0</v>
      </c>
      <c r="AI23" s="23" t="s">
        <v>50</v>
      </c>
      <c r="AJ23" s="46">
        <v>1</v>
      </c>
      <c r="AK23" s="23" t="s">
        <v>50</v>
      </c>
      <c r="AL23" s="46">
        <v>1</v>
      </c>
      <c r="AM23" s="23" t="s">
        <v>50</v>
      </c>
      <c r="AN23" s="46">
        <v>1</v>
      </c>
      <c r="AO23" s="23" t="s">
        <v>50</v>
      </c>
      <c r="AP23" s="22">
        <v>1</v>
      </c>
      <c r="AQ23" s="23" t="s">
        <v>50</v>
      </c>
      <c r="AR23" s="46">
        <v>0</v>
      </c>
      <c r="AS23" s="23" t="s">
        <v>50</v>
      </c>
      <c r="AT23" s="46">
        <v>0</v>
      </c>
      <c r="AU23" s="23" t="s">
        <v>50</v>
      </c>
      <c r="AV23" s="125"/>
      <c r="AW23" s="27"/>
      <c r="AX23" s="125"/>
      <c r="AY23" s="27"/>
      <c r="AZ23" s="125"/>
      <c r="BA23" s="27"/>
      <c r="BB23" s="125"/>
      <c r="BC23" s="27"/>
      <c r="BD23" s="98"/>
    </row>
    <row r="24" spans="1:58" ht="14.1" customHeight="1">
      <c r="A24" s="17" t="s">
        <v>64</v>
      </c>
      <c r="B24" s="18" t="s">
        <v>65</v>
      </c>
      <c r="C24" s="45" t="s">
        <v>59</v>
      </c>
      <c r="D24" s="20" t="s">
        <v>27</v>
      </c>
      <c r="E24" s="41"/>
      <c r="F24" s="51"/>
      <c r="G24" s="52"/>
      <c r="H24" s="51"/>
      <c r="I24" s="52"/>
      <c r="J24" s="46">
        <v>1</v>
      </c>
      <c r="K24" s="23" t="s">
        <v>50</v>
      </c>
      <c r="L24" s="51"/>
      <c r="M24" s="52"/>
      <c r="N24" s="51"/>
      <c r="O24" s="52"/>
      <c r="P24" s="51"/>
      <c r="Q24" s="52"/>
      <c r="R24" s="51"/>
      <c r="S24" s="52"/>
      <c r="T24" s="46">
        <v>1</v>
      </c>
      <c r="U24" s="23" t="s">
        <v>50</v>
      </c>
      <c r="V24" s="46">
        <v>1</v>
      </c>
      <c r="W24" s="23" t="s">
        <v>50</v>
      </c>
      <c r="X24" s="46">
        <v>1</v>
      </c>
      <c r="Y24" s="23" t="s">
        <v>50</v>
      </c>
      <c r="Z24" s="46">
        <v>1</v>
      </c>
      <c r="AA24" s="23" t="s">
        <v>50</v>
      </c>
      <c r="AB24" s="46">
        <v>1</v>
      </c>
      <c r="AC24" s="23" t="s">
        <v>50</v>
      </c>
      <c r="AD24" s="46">
        <v>0</v>
      </c>
      <c r="AE24" s="23" t="s">
        <v>50</v>
      </c>
      <c r="AF24" s="46">
        <v>0</v>
      </c>
      <c r="AG24" s="23" t="s">
        <v>50</v>
      </c>
      <c r="AH24" s="46">
        <v>1</v>
      </c>
      <c r="AI24" s="23" t="s">
        <v>50</v>
      </c>
      <c r="AJ24" s="46">
        <v>1</v>
      </c>
      <c r="AK24" s="23" t="s">
        <v>50</v>
      </c>
      <c r="AL24" s="46">
        <v>0</v>
      </c>
      <c r="AM24" s="23" t="s">
        <v>50</v>
      </c>
      <c r="AN24" s="46">
        <v>0</v>
      </c>
      <c r="AO24" s="23" t="s">
        <v>50</v>
      </c>
      <c r="AP24" s="22">
        <v>0</v>
      </c>
      <c r="AQ24" s="23" t="s">
        <v>50</v>
      </c>
      <c r="AR24" s="46">
        <v>0</v>
      </c>
      <c r="AS24" s="23" t="s">
        <v>50</v>
      </c>
      <c r="AT24" s="46">
        <v>0</v>
      </c>
      <c r="AU24" s="23" t="s">
        <v>50</v>
      </c>
      <c r="AV24" s="125"/>
      <c r="AW24" s="27"/>
      <c r="AX24" s="125"/>
      <c r="AY24" s="27"/>
      <c r="AZ24" s="125"/>
      <c r="BA24" s="27"/>
      <c r="BB24" s="125"/>
      <c r="BC24" s="27"/>
      <c r="BD24" s="98"/>
    </row>
    <row r="25" spans="1:58" ht="15" customHeight="1" thickBot="1">
      <c r="A25" s="28" t="s">
        <v>66</v>
      </c>
      <c r="B25" s="29" t="s">
        <v>67</v>
      </c>
      <c r="C25" s="47" t="s">
        <v>59</v>
      </c>
      <c r="D25" s="31" t="s">
        <v>27</v>
      </c>
      <c r="E25" s="41"/>
      <c r="F25" s="53"/>
      <c r="G25" s="54"/>
      <c r="H25" s="53"/>
      <c r="I25" s="54"/>
      <c r="J25" s="48">
        <v>0</v>
      </c>
      <c r="K25" s="33" t="s">
        <v>50</v>
      </c>
      <c r="L25" s="53"/>
      <c r="M25" s="54"/>
      <c r="N25" s="53"/>
      <c r="O25" s="54"/>
      <c r="P25" s="53"/>
      <c r="Q25" s="54"/>
      <c r="R25" s="53"/>
      <c r="S25" s="54"/>
      <c r="T25" s="48">
        <v>0</v>
      </c>
      <c r="U25" s="33" t="s">
        <v>50</v>
      </c>
      <c r="V25" s="48">
        <v>0</v>
      </c>
      <c r="W25" s="33" t="s">
        <v>50</v>
      </c>
      <c r="X25" s="48">
        <v>0</v>
      </c>
      <c r="Y25" s="33" t="s">
        <v>50</v>
      </c>
      <c r="Z25" s="48">
        <v>0</v>
      </c>
      <c r="AA25" s="33" t="s">
        <v>50</v>
      </c>
      <c r="AB25" s="48">
        <v>0</v>
      </c>
      <c r="AC25" s="33" t="s">
        <v>50</v>
      </c>
      <c r="AD25" s="48">
        <v>0</v>
      </c>
      <c r="AE25" s="33" t="s">
        <v>50</v>
      </c>
      <c r="AF25" s="48">
        <v>0</v>
      </c>
      <c r="AG25" s="33" t="s">
        <v>50</v>
      </c>
      <c r="AH25" s="48">
        <v>0</v>
      </c>
      <c r="AI25" s="33" t="s">
        <v>50</v>
      </c>
      <c r="AJ25" s="48">
        <v>0</v>
      </c>
      <c r="AK25" s="33" t="s">
        <v>50</v>
      </c>
      <c r="AL25" s="48">
        <v>0</v>
      </c>
      <c r="AM25" s="33" t="s">
        <v>50</v>
      </c>
      <c r="AN25" s="48">
        <v>0</v>
      </c>
      <c r="AO25" s="33" t="s">
        <v>50</v>
      </c>
      <c r="AP25" s="32">
        <v>0</v>
      </c>
      <c r="AQ25" s="33" t="s">
        <v>50</v>
      </c>
      <c r="AR25" s="48">
        <v>0</v>
      </c>
      <c r="AS25" s="33" t="s">
        <v>50</v>
      </c>
      <c r="AT25" s="48">
        <v>0</v>
      </c>
      <c r="AU25" s="33" t="s">
        <v>50</v>
      </c>
      <c r="AV25" s="127"/>
      <c r="AW25" s="35"/>
      <c r="AX25" s="127"/>
      <c r="AY25" s="35"/>
      <c r="AZ25" s="127"/>
      <c r="BA25" s="35"/>
      <c r="BB25" s="127"/>
      <c r="BC25" s="35"/>
      <c r="BD25" s="98"/>
    </row>
    <row r="26" spans="1:58" ht="15" customHeight="1" thickBot="1">
      <c r="A26" s="36"/>
      <c r="B26" s="117"/>
      <c r="C26" s="36"/>
      <c r="D26" s="36"/>
      <c r="F26" s="130"/>
      <c r="G26" s="130"/>
      <c r="H26" s="130"/>
      <c r="I26" s="130"/>
      <c r="J26" s="49"/>
      <c r="K26" s="49"/>
      <c r="L26" s="130"/>
      <c r="M26" s="130"/>
      <c r="N26" s="130"/>
      <c r="O26" s="130"/>
      <c r="P26" s="130"/>
      <c r="Q26" s="130"/>
      <c r="R26" s="130"/>
      <c r="S26" s="130"/>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37"/>
      <c r="AW26" s="37"/>
      <c r="AX26" s="37"/>
      <c r="AY26" s="37"/>
      <c r="AZ26" s="37"/>
      <c r="BA26" s="37"/>
      <c r="BB26" s="37"/>
      <c r="BC26" s="37"/>
    </row>
    <row r="27" spans="1:58" ht="20.85" customHeight="1" thickBot="1">
      <c r="A27" s="119"/>
      <c r="B27" s="11" t="s">
        <v>68</v>
      </c>
      <c r="C27" s="38"/>
      <c r="D27" s="120"/>
      <c r="E27" s="98"/>
      <c r="F27" s="12"/>
      <c r="G27" s="12"/>
      <c r="H27" s="12"/>
      <c r="I27" s="12"/>
      <c r="J27" s="39"/>
      <c r="L27" s="12"/>
      <c r="M27" s="12"/>
      <c r="N27" s="12"/>
      <c r="O27" s="12"/>
      <c r="P27" s="12"/>
      <c r="Q27" s="12"/>
      <c r="R27" s="12"/>
      <c r="S27" s="12"/>
    </row>
    <row r="28" spans="1:58" ht="14.1" customHeight="1">
      <c r="A28" s="13" t="s">
        <v>69</v>
      </c>
      <c r="B28" s="14" t="s">
        <v>70</v>
      </c>
      <c r="C28" s="40" t="s">
        <v>71</v>
      </c>
      <c r="D28" s="15" t="s">
        <v>27</v>
      </c>
      <c r="E28" s="41" t="s">
        <v>21</v>
      </c>
      <c r="F28" s="16"/>
      <c r="G28" s="50"/>
      <c r="H28" s="16"/>
      <c r="I28" s="50"/>
      <c r="J28" s="42">
        <v>100</v>
      </c>
      <c r="K28" s="43" t="s">
        <v>50</v>
      </c>
      <c r="L28" s="16"/>
      <c r="M28" s="50"/>
      <c r="N28" s="16"/>
      <c r="O28" s="50"/>
      <c r="P28" s="16"/>
      <c r="Q28" s="50"/>
      <c r="R28" s="16"/>
      <c r="S28" s="50"/>
      <c r="T28" s="42">
        <v>100</v>
      </c>
      <c r="U28" s="43" t="s">
        <v>50</v>
      </c>
      <c r="V28" s="42">
        <v>100</v>
      </c>
      <c r="W28" s="43" t="s">
        <v>50</v>
      </c>
      <c r="X28" s="42">
        <v>100</v>
      </c>
      <c r="Y28" s="43" t="s">
        <v>50</v>
      </c>
      <c r="Z28" s="42">
        <v>375</v>
      </c>
      <c r="AA28" s="43" t="s">
        <v>50</v>
      </c>
      <c r="AB28" s="42">
        <v>100</v>
      </c>
      <c r="AC28" s="43" t="s">
        <v>50</v>
      </c>
      <c r="AD28" s="42">
        <v>100</v>
      </c>
      <c r="AE28" s="43" t="s">
        <v>50</v>
      </c>
      <c r="AF28" s="42">
        <v>100</v>
      </c>
      <c r="AG28" s="43" t="s">
        <v>50</v>
      </c>
      <c r="AH28" s="42">
        <v>100</v>
      </c>
      <c r="AI28" s="43" t="s">
        <v>50</v>
      </c>
      <c r="AJ28" s="42">
        <v>100</v>
      </c>
      <c r="AK28" s="43" t="s">
        <v>50</v>
      </c>
      <c r="AL28" s="42">
        <v>135</v>
      </c>
      <c r="AM28" s="43" t="s">
        <v>50</v>
      </c>
      <c r="AN28" s="42">
        <v>0</v>
      </c>
      <c r="AO28" s="43" t="s">
        <v>72</v>
      </c>
      <c r="AP28" s="44">
        <v>100</v>
      </c>
      <c r="AQ28" s="43" t="s">
        <v>50</v>
      </c>
      <c r="AR28" s="42">
        <v>0</v>
      </c>
      <c r="AS28" s="43" t="s">
        <v>72</v>
      </c>
      <c r="AT28" s="42">
        <v>100</v>
      </c>
      <c r="AU28" s="43" t="s">
        <v>50</v>
      </c>
      <c r="AV28" s="129"/>
      <c r="AW28" s="25"/>
      <c r="AX28" s="129"/>
      <c r="AY28" s="25"/>
      <c r="AZ28" s="129"/>
      <c r="BA28" s="25"/>
      <c r="BB28" s="129"/>
      <c r="BC28" s="25"/>
      <c r="BD28" s="98"/>
    </row>
    <row r="29" spans="1:58" ht="14.1" customHeight="1">
      <c r="A29" s="17" t="s">
        <v>73</v>
      </c>
      <c r="B29" s="18" t="s">
        <v>74</v>
      </c>
      <c r="C29" s="45" t="s">
        <v>71</v>
      </c>
      <c r="D29" s="20" t="s">
        <v>27</v>
      </c>
      <c r="E29" s="41"/>
      <c r="F29" s="51"/>
      <c r="G29" s="52"/>
      <c r="H29" s="51"/>
      <c r="I29" s="52"/>
      <c r="J29" s="46">
        <v>25</v>
      </c>
      <c r="K29" s="23" t="s">
        <v>50</v>
      </c>
      <c r="L29" s="51"/>
      <c r="M29" s="52"/>
      <c r="N29" s="51"/>
      <c r="O29" s="52"/>
      <c r="P29" s="51"/>
      <c r="Q29" s="52"/>
      <c r="R29" s="51"/>
      <c r="S29" s="52"/>
      <c r="T29" s="46">
        <v>25</v>
      </c>
      <c r="U29" s="23" t="s">
        <v>50</v>
      </c>
      <c r="V29" s="46">
        <v>25</v>
      </c>
      <c r="W29" s="23" t="s">
        <v>50</v>
      </c>
      <c r="X29" s="46">
        <v>25</v>
      </c>
      <c r="Y29" s="23" t="s">
        <v>50</v>
      </c>
      <c r="Z29" s="46">
        <v>25</v>
      </c>
      <c r="AA29" s="23" t="s">
        <v>50</v>
      </c>
      <c r="AB29" s="46">
        <v>15</v>
      </c>
      <c r="AC29" s="23" t="s">
        <v>50</v>
      </c>
      <c r="AD29" s="46">
        <v>15</v>
      </c>
      <c r="AE29" s="23" t="s">
        <v>50</v>
      </c>
      <c r="AF29" s="46">
        <v>10</v>
      </c>
      <c r="AG29" s="23" t="s">
        <v>50</v>
      </c>
      <c r="AH29" s="46">
        <v>10</v>
      </c>
      <c r="AI29" s="23" t="s">
        <v>50</v>
      </c>
      <c r="AJ29" s="46">
        <v>25</v>
      </c>
      <c r="AK29" s="23" t="s">
        <v>50</v>
      </c>
      <c r="AL29" s="46">
        <v>25</v>
      </c>
      <c r="AM29" s="23" t="s">
        <v>50</v>
      </c>
      <c r="AN29" s="46">
        <v>0</v>
      </c>
      <c r="AO29" s="23" t="s">
        <v>72</v>
      </c>
      <c r="AP29" s="22">
        <v>25</v>
      </c>
      <c r="AQ29" s="23" t="s">
        <v>50</v>
      </c>
      <c r="AR29" s="46">
        <v>25</v>
      </c>
      <c r="AS29" s="23" t="s">
        <v>50</v>
      </c>
      <c r="AT29" s="46">
        <v>25</v>
      </c>
      <c r="AU29" s="23" t="s">
        <v>50</v>
      </c>
      <c r="AV29" s="125"/>
      <c r="AW29" s="27"/>
      <c r="AX29" s="125"/>
      <c r="AY29" s="27"/>
      <c r="AZ29" s="125"/>
      <c r="BA29" s="27"/>
      <c r="BB29" s="125"/>
      <c r="BC29" s="27"/>
      <c r="BD29" s="98"/>
    </row>
    <row r="30" spans="1:58" ht="14.1" customHeight="1">
      <c r="A30" s="17" t="s">
        <v>75</v>
      </c>
      <c r="B30" s="18" t="s">
        <v>76</v>
      </c>
      <c r="C30" s="45" t="s">
        <v>71</v>
      </c>
      <c r="D30" s="20" t="s">
        <v>27</v>
      </c>
      <c r="E30" s="41"/>
      <c r="F30" s="51"/>
      <c r="G30" s="52"/>
      <c r="H30" s="51"/>
      <c r="I30" s="52"/>
      <c r="J30" s="46">
        <v>125</v>
      </c>
      <c r="K30" s="23" t="s">
        <v>50</v>
      </c>
      <c r="L30" s="51"/>
      <c r="M30" s="52"/>
      <c r="N30" s="51"/>
      <c r="O30" s="52"/>
      <c r="P30" s="51"/>
      <c r="Q30" s="52"/>
      <c r="R30" s="51"/>
      <c r="S30" s="52"/>
      <c r="T30" s="46">
        <v>125</v>
      </c>
      <c r="U30" s="23" t="s">
        <v>50</v>
      </c>
      <c r="V30" s="46">
        <v>125</v>
      </c>
      <c r="W30" s="23" t="s">
        <v>50</v>
      </c>
      <c r="X30" s="46">
        <v>125</v>
      </c>
      <c r="Y30" s="23" t="s">
        <v>50</v>
      </c>
      <c r="Z30" s="46">
        <v>125</v>
      </c>
      <c r="AA30" s="23" t="s">
        <v>50</v>
      </c>
      <c r="AB30" s="46">
        <v>125</v>
      </c>
      <c r="AC30" s="23" t="s">
        <v>50</v>
      </c>
      <c r="AD30" s="46">
        <v>125</v>
      </c>
      <c r="AE30" s="23" t="s">
        <v>50</v>
      </c>
      <c r="AF30" s="46">
        <v>125</v>
      </c>
      <c r="AG30" s="23" t="s">
        <v>50</v>
      </c>
      <c r="AH30" s="46">
        <v>125</v>
      </c>
      <c r="AI30" s="23" t="s">
        <v>50</v>
      </c>
      <c r="AJ30" s="46">
        <v>125</v>
      </c>
      <c r="AK30" s="23" t="s">
        <v>50</v>
      </c>
      <c r="AL30" s="46">
        <v>125</v>
      </c>
      <c r="AM30" s="23" t="s">
        <v>50</v>
      </c>
      <c r="AN30" s="46">
        <v>0</v>
      </c>
      <c r="AO30" s="23" t="s">
        <v>72</v>
      </c>
      <c r="AP30" s="22">
        <v>125</v>
      </c>
      <c r="AQ30" s="23" t="s">
        <v>50</v>
      </c>
      <c r="AR30" s="46">
        <v>125</v>
      </c>
      <c r="AS30" s="23" t="s">
        <v>50</v>
      </c>
      <c r="AT30" s="46">
        <v>125</v>
      </c>
      <c r="AU30" s="23" t="s">
        <v>50</v>
      </c>
      <c r="AV30" s="125"/>
      <c r="AW30" s="27"/>
      <c r="AX30" s="125"/>
      <c r="AY30" s="27"/>
      <c r="AZ30" s="125"/>
      <c r="BA30" s="27"/>
      <c r="BB30" s="125"/>
      <c r="BC30" s="27"/>
      <c r="BD30" s="98"/>
    </row>
    <row r="31" spans="1:58" ht="14.1" customHeight="1">
      <c r="A31" s="17" t="s">
        <v>77</v>
      </c>
      <c r="B31" s="18" t="s">
        <v>78</v>
      </c>
      <c r="C31" s="45" t="s">
        <v>71</v>
      </c>
      <c r="D31" s="20" t="s">
        <v>27</v>
      </c>
      <c r="E31" s="41"/>
      <c r="F31" s="51"/>
      <c r="G31" s="52"/>
      <c r="H31" s="51"/>
      <c r="I31" s="52"/>
      <c r="J31" s="46">
        <v>50</v>
      </c>
      <c r="K31" s="23" t="s">
        <v>50</v>
      </c>
      <c r="L31" s="51"/>
      <c r="M31" s="52"/>
      <c r="N31" s="51"/>
      <c r="O31" s="52"/>
      <c r="P31" s="51"/>
      <c r="Q31" s="52"/>
      <c r="R31" s="51"/>
      <c r="S31" s="52"/>
      <c r="T31" s="46">
        <v>0</v>
      </c>
      <c r="U31" s="23" t="s">
        <v>72</v>
      </c>
      <c r="V31" s="46">
        <v>0</v>
      </c>
      <c r="W31" s="23" t="s">
        <v>72</v>
      </c>
      <c r="X31" s="46">
        <v>0</v>
      </c>
      <c r="Y31" s="23" t="s">
        <v>72</v>
      </c>
      <c r="Z31" s="46">
        <v>0</v>
      </c>
      <c r="AA31" s="23" t="s">
        <v>72</v>
      </c>
      <c r="AB31" s="46">
        <v>7</v>
      </c>
      <c r="AC31" s="23" t="s">
        <v>50</v>
      </c>
      <c r="AD31" s="46">
        <v>2</v>
      </c>
      <c r="AE31" s="23" t="s">
        <v>50</v>
      </c>
      <c r="AF31" s="46">
        <v>2</v>
      </c>
      <c r="AG31" s="23" t="s">
        <v>50</v>
      </c>
      <c r="AH31" s="46">
        <v>1</v>
      </c>
      <c r="AI31" s="23" t="s">
        <v>50</v>
      </c>
      <c r="AJ31" s="46">
        <v>0</v>
      </c>
      <c r="AK31" s="23" t="s">
        <v>72</v>
      </c>
      <c r="AL31" s="46">
        <v>20</v>
      </c>
      <c r="AM31" s="23" t="s">
        <v>50</v>
      </c>
      <c r="AN31" s="46">
        <v>0</v>
      </c>
      <c r="AO31" s="23" t="s">
        <v>72</v>
      </c>
      <c r="AP31" s="22">
        <v>50</v>
      </c>
      <c r="AQ31" s="23" t="s">
        <v>50</v>
      </c>
      <c r="AR31" s="46">
        <v>50</v>
      </c>
      <c r="AS31" s="23" t="s">
        <v>50</v>
      </c>
      <c r="AT31" s="46">
        <v>0</v>
      </c>
      <c r="AU31" s="23" t="s">
        <v>72</v>
      </c>
      <c r="AV31" s="125"/>
      <c r="AW31" s="27"/>
      <c r="AX31" s="125"/>
      <c r="AY31" s="27"/>
      <c r="AZ31" s="125"/>
      <c r="BA31" s="27"/>
      <c r="BB31" s="125"/>
      <c r="BC31" s="27"/>
      <c r="BD31" s="98"/>
    </row>
    <row r="32" spans="1:58" ht="14.1" customHeight="1">
      <c r="A32" s="17" t="s">
        <v>79</v>
      </c>
      <c r="B32" s="18" t="s">
        <v>80</v>
      </c>
      <c r="C32" s="45" t="s">
        <v>71</v>
      </c>
      <c r="D32" s="20" t="s">
        <v>27</v>
      </c>
      <c r="E32" s="41"/>
      <c r="F32" s="51"/>
      <c r="G32" s="52"/>
      <c r="H32" s="51"/>
      <c r="I32" s="52"/>
      <c r="J32" s="46">
        <v>0</v>
      </c>
      <c r="K32" s="23" t="s">
        <v>72</v>
      </c>
      <c r="L32" s="51"/>
      <c r="M32" s="52"/>
      <c r="N32" s="51"/>
      <c r="O32" s="52"/>
      <c r="P32" s="51"/>
      <c r="Q32" s="52"/>
      <c r="R32" s="51"/>
      <c r="S32" s="52"/>
      <c r="T32" s="46">
        <v>0</v>
      </c>
      <c r="U32" s="23" t="s">
        <v>72</v>
      </c>
      <c r="V32" s="46">
        <v>0</v>
      </c>
      <c r="W32" s="23" t="s">
        <v>72</v>
      </c>
      <c r="X32" s="46">
        <v>0</v>
      </c>
      <c r="Y32" s="23" t="s">
        <v>72</v>
      </c>
      <c r="Z32" s="46">
        <v>0</v>
      </c>
      <c r="AA32" s="23" t="s">
        <v>72</v>
      </c>
      <c r="AB32" s="46">
        <v>1</v>
      </c>
      <c r="AC32" s="23" t="s">
        <v>50</v>
      </c>
      <c r="AD32" s="46">
        <v>1</v>
      </c>
      <c r="AE32" s="23" t="s">
        <v>50</v>
      </c>
      <c r="AF32" s="46">
        <v>1</v>
      </c>
      <c r="AG32" s="23" t="s">
        <v>50</v>
      </c>
      <c r="AH32" s="46">
        <v>1</v>
      </c>
      <c r="AI32" s="23" t="s">
        <v>50</v>
      </c>
      <c r="AJ32" s="46">
        <v>0</v>
      </c>
      <c r="AK32" s="23" t="s">
        <v>72</v>
      </c>
      <c r="AL32" s="46">
        <v>0</v>
      </c>
      <c r="AM32" s="23" t="s">
        <v>72</v>
      </c>
      <c r="AN32" s="46">
        <v>0</v>
      </c>
      <c r="AO32" s="23" t="s">
        <v>72</v>
      </c>
      <c r="AP32" s="22">
        <v>0</v>
      </c>
      <c r="AQ32" s="23" t="s">
        <v>72</v>
      </c>
      <c r="AR32" s="46">
        <v>0</v>
      </c>
      <c r="AS32" s="23" t="s">
        <v>72</v>
      </c>
      <c r="AT32" s="46">
        <v>0</v>
      </c>
      <c r="AU32" s="23" t="s">
        <v>72</v>
      </c>
      <c r="AV32" s="125"/>
      <c r="AW32" s="27"/>
      <c r="AX32" s="125"/>
      <c r="AY32" s="27"/>
      <c r="AZ32" s="125"/>
      <c r="BA32" s="27"/>
      <c r="BB32" s="125"/>
      <c r="BC32" s="27"/>
      <c r="BD32" s="98"/>
    </row>
    <row r="33" spans="1:58" ht="15" customHeight="1" thickBot="1">
      <c r="A33" s="28" t="s">
        <v>81</v>
      </c>
      <c r="B33" s="29" t="s">
        <v>82</v>
      </c>
      <c r="C33" s="47" t="s">
        <v>83</v>
      </c>
      <c r="D33" s="31" t="s">
        <v>27</v>
      </c>
      <c r="E33" s="41"/>
      <c r="F33" s="53"/>
      <c r="G33" s="54"/>
      <c r="H33" s="53"/>
      <c r="I33" s="54"/>
      <c r="J33" s="48">
        <v>100</v>
      </c>
      <c r="K33" s="33" t="s">
        <v>50</v>
      </c>
      <c r="L33" s="53"/>
      <c r="M33" s="54"/>
      <c r="N33" s="53"/>
      <c r="O33" s="54"/>
      <c r="P33" s="53"/>
      <c r="Q33" s="54"/>
      <c r="R33" s="53"/>
      <c r="S33" s="54"/>
      <c r="T33" s="48">
        <v>100</v>
      </c>
      <c r="U33" s="33" t="s">
        <v>50</v>
      </c>
      <c r="V33" s="48">
        <v>100</v>
      </c>
      <c r="W33" s="33" t="s">
        <v>50</v>
      </c>
      <c r="X33" s="48">
        <v>100</v>
      </c>
      <c r="Y33" s="33" t="s">
        <v>50</v>
      </c>
      <c r="Z33" s="48">
        <v>100</v>
      </c>
      <c r="AA33" s="33" t="s">
        <v>50</v>
      </c>
      <c r="AB33" s="48">
        <v>99</v>
      </c>
      <c r="AC33" s="33" t="s">
        <v>50</v>
      </c>
      <c r="AD33" s="48">
        <v>98</v>
      </c>
      <c r="AE33" s="33" t="s">
        <v>50</v>
      </c>
      <c r="AF33" s="48">
        <v>100</v>
      </c>
      <c r="AG33" s="33" t="s">
        <v>50</v>
      </c>
      <c r="AH33" s="48">
        <v>99</v>
      </c>
      <c r="AI33" s="33" t="s">
        <v>50</v>
      </c>
      <c r="AJ33" s="48">
        <v>100</v>
      </c>
      <c r="AK33" s="33" t="s">
        <v>50</v>
      </c>
      <c r="AL33" s="48">
        <v>100</v>
      </c>
      <c r="AM33" s="33" t="s">
        <v>50</v>
      </c>
      <c r="AN33" s="48">
        <v>0</v>
      </c>
      <c r="AO33" s="33" t="s">
        <v>72</v>
      </c>
      <c r="AP33" s="32">
        <v>99</v>
      </c>
      <c r="AQ33" s="33" t="s">
        <v>50</v>
      </c>
      <c r="AR33" s="48">
        <v>100</v>
      </c>
      <c r="AS33" s="33" t="s">
        <v>50</v>
      </c>
      <c r="AT33" s="48">
        <v>97</v>
      </c>
      <c r="AU33" s="33" t="s">
        <v>50</v>
      </c>
      <c r="AV33" s="127"/>
      <c r="AW33" s="35"/>
      <c r="AX33" s="127"/>
      <c r="AY33" s="35"/>
      <c r="AZ33" s="127"/>
      <c r="BA33" s="35"/>
      <c r="BB33" s="127"/>
      <c r="BC33" s="35"/>
      <c r="BD33" s="98"/>
    </row>
    <row r="34" spans="1:58" ht="15" customHeight="1" thickBot="1">
      <c r="A34" s="117"/>
      <c r="B34" s="117"/>
      <c r="C34" s="36"/>
      <c r="D34" s="36"/>
      <c r="F34" s="128"/>
      <c r="G34" s="128"/>
      <c r="H34" s="128"/>
      <c r="I34" s="128"/>
      <c r="J34" s="37"/>
      <c r="K34" s="37"/>
      <c r="L34" s="128"/>
      <c r="M34" s="128"/>
      <c r="N34" s="128"/>
      <c r="O34" s="128"/>
      <c r="P34" s="128"/>
      <c r="Q34" s="128"/>
      <c r="R34" s="128"/>
      <c r="S34" s="128"/>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row>
    <row r="35" spans="1:58" ht="20.85" customHeight="1" thickBot="1">
      <c r="A35" s="119"/>
      <c r="B35" s="11" t="s">
        <v>84</v>
      </c>
      <c r="C35" s="38" t="s">
        <v>21</v>
      </c>
      <c r="D35" s="120"/>
      <c r="E35" s="98"/>
      <c r="F35" s="12"/>
      <c r="G35" s="12"/>
      <c r="H35" s="12"/>
      <c r="I35" s="12"/>
      <c r="L35" s="12"/>
      <c r="M35" s="12"/>
      <c r="N35" s="12"/>
      <c r="O35" s="12"/>
      <c r="P35" s="12"/>
      <c r="Q35" s="12"/>
      <c r="R35" s="12"/>
      <c r="S35" s="12"/>
      <c r="AG35" s="39"/>
    </row>
    <row r="36" spans="1:58" ht="14.1" customHeight="1">
      <c r="A36" s="13" t="s">
        <v>85</v>
      </c>
      <c r="B36" s="14" t="s">
        <v>86</v>
      </c>
      <c r="C36" s="40" t="s">
        <v>59</v>
      </c>
      <c r="D36" s="15" t="s">
        <v>27</v>
      </c>
      <c r="E36" s="41" t="s">
        <v>21</v>
      </c>
      <c r="F36" s="16"/>
      <c r="G36" s="50"/>
      <c r="H36" s="16"/>
      <c r="I36" s="50"/>
      <c r="J36" s="42">
        <v>1</v>
      </c>
      <c r="K36" s="43" t="s">
        <v>50</v>
      </c>
      <c r="L36" s="16"/>
      <c r="M36" s="50"/>
      <c r="N36" s="16"/>
      <c r="O36" s="50"/>
      <c r="P36" s="16"/>
      <c r="Q36" s="50"/>
      <c r="R36" s="16"/>
      <c r="S36" s="50"/>
      <c r="T36" s="42">
        <v>0</v>
      </c>
      <c r="U36" s="43" t="s">
        <v>50</v>
      </c>
      <c r="V36" s="42">
        <v>0</v>
      </c>
      <c r="W36" s="43" t="s">
        <v>50</v>
      </c>
      <c r="X36" s="42">
        <v>0</v>
      </c>
      <c r="Y36" s="43" t="s">
        <v>50</v>
      </c>
      <c r="Z36" s="42">
        <v>1</v>
      </c>
      <c r="AA36" s="43" t="s">
        <v>50</v>
      </c>
      <c r="AB36" s="42">
        <v>1</v>
      </c>
      <c r="AC36" s="43" t="s">
        <v>50</v>
      </c>
      <c r="AD36" s="42">
        <v>1</v>
      </c>
      <c r="AE36" s="43" t="s">
        <v>50</v>
      </c>
      <c r="AF36" s="42">
        <v>1</v>
      </c>
      <c r="AG36" s="43" t="s">
        <v>50</v>
      </c>
      <c r="AH36" s="42">
        <v>1</v>
      </c>
      <c r="AI36" s="43" t="s">
        <v>50</v>
      </c>
      <c r="AJ36" s="42">
        <v>0</v>
      </c>
      <c r="AK36" s="43" t="s">
        <v>50</v>
      </c>
      <c r="AL36" s="42">
        <v>1</v>
      </c>
      <c r="AM36" s="43" t="s">
        <v>50</v>
      </c>
      <c r="AN36" s="42">
        <v>0</v>
      </c>
      <c r="AO36" s="43" t="s">
        <v>72</v>
      </c>
      <c r="AP36" s="44">
        <v>0</v>
      </c>
      <c r="AQ36" s="43" t="s">
        <v>50</v>
      </c>
      <c r="AR36" s="42">
        <v>1</v>
      </c>
      <c r="AS36" s="43" t="s">
        <v>50</v>
      </c>
      <c r="AT36" s="42">
        <v>1</v>
      </c>
      <c r="AU36" s="43" t="s">
        <v>50</v>
      </c>
      <c r="AV36" s="129"/>
      <c r="AW36" s="25"/>
      <c r="AX36" s="129"/>
      <c r="AY36" s="25"/>
      <c r="AZ36" s="129"/>
      <c r="BA36" s="25"/>
      <c r="BB36" s="129"/>
      <c r="BC36" s="25"/>
      <c r="BD36" s="98"/>
    </row>
    <row r="37" spans="1:58" ht="14.1" customHeight="1">
      <c r="A37" s="17" t="s">
        <v>87</v>
      </c>
      <c r="B37" s="18" t="s">
        <v>88</v>
      </c>
      <c r="C37" s="45" t="s">
        <v>59</v>
      </c>
      <c r="D37" s="20" t="s">
        <v>27</v>
      </c>
      <c r="E37" s="41"/>
      <c r="F37" s="51"/>
      <c r="G37" s="52"/>
      <c r="H37" s="51"/>
      <c r="I37" s="52"/>
      <c r="J37" s="46">
        <v>1</v>
      </c>
      <c r="K37" s="23" t="s">
        <v>50</v>
      </c>
      <c r="L37" s="51"/>
      <c r="M37" s="52"/>
      <c r="N37" s="51"/>
      <c r="O37" s="52"/>
      <c r="P37" s="51"/>
      <c r="Q37" s="52"/>
      <c r="R37" s="51"/>
      <c r="S37" s="52"/>
      <c r="T37" s="46">
        <v>1</v>
      </c>
      <c r="U37" s="23" t="s">
        <v>50</v>
      </c>
      <c r="V37" s="46">
        <v>1</v>
      </c>
      <c r="W37" s="23" t="s">
        <v>50</v>
      </c>
      <c r="X37" s="46">
        <v>1</v>
      </c>
      <c r="Y37" s="23" t="s">
        <v>50</v>
      </c>
      <c r="Z37" s="46">
        <v>1</v>
      </c>
      <c r="AA37" s="23" t="s">
        <v>50</v>
      </c>
      <c r="AB37" s="46">
        <v>1</v>
      </c>
      <c r="AC37" s="23" t="s">
        <v>50</v>
      </c>
      <c r="AD37" s="46">
        <v>1</v>
      </c>
      <c r="AE37" s="23" t="s">
        <v>50</v>
      </c>
      <c r="AF37" s="46">
        <v>0</v>
      </c>
      <c r="AG37" s="23" t="s">
        <v>50</v>
      </c>
      <c r="AH37" s="46">
        <v>1</v>
      </c>
      <c r="AI37" s="23" t="s">
        <v>50</v>
      </c>
      <c r="AJ37" s="46">
        <v>1</v>
      </c>
      <c r="AK37" s="23" t="s">
        <v>50</v>
      </c>
      <c r="AL37" s="46">
        <v>1</v>
      </c>
      <c r="AM37" s="23" t="s">
        <v>50</v>
      </c>
      <c r="AN37" s="46">
        <v>0</v>
      </c>
      <c r="AO37" s="23" t="s">
        <v>72</v>
      </c>
      <c r="AP37" s="22">
        <v>1</v>
      </c>
      <c r="AQ37" s="23" t="s">
        <v>50</v>
      </c>
      <c r="AR37" s="46">
        <v>1</v>
      </c>
      <c r="AS37" s="23" t="s">
        <v>50</v>
      </c>
      <c r="AT37" s="46">
        <v>1</v>
      </c>
      <c r="AU37" s="23" t="s">
        <v>50</v>
      </c>
      <c r="AV37" s="125"/>
      <c r="AW37" s="27"/>
      <c r="AX37" s="125"/>
      <c r="AY37" s="27"/>
      <c r="AZ37" s="125"/>
      <c r="BA37" s="27"/>
      <c r="BB37" s="125"/>
      <c r="BC37" s="27"/>
      <c r="BD37" s="98"/>
    </row>
    <row r="38" spans="1:58" ht="14.1" customHeight="1">
      <c r="A38" s="17" t="s">
        <v>89</v>
      </c>
      <c r="B38" s="18" t="s">
        <v>90</v>
      </c>
      <c r="C38" s="45" t="s">
        <v>59</v>
      </c>
      <c r="D38" s="20" t="s">
        <v>27</v>
      </c>
      <c r="E38" s="41"/>
      <c r="F38" s="51"/>
      <c r="G38" s="52"/>
      <c r="H38" s="51"/>
      <c r="I38" s="52"/>
      <c r="J38" s="46">
        <v>0</v>
      </c>
      <c r="K38" s="23" t="s">
        <v>50</v>
      </c>
      <c r="L38" s="51"/>
      <c r="M38" s="52"/>
      <c r="N38" s="51"/>
      <c r="O38" s="52"/>
      <c r="P38" s="51"/>
      <c r="Q38" s="52"/>
      <c r="R38" s="51"/>
      <c r="S38" s="52"/>
      <c r="T38" s="46">
        <v>0</v>
      </c>
      <c r="U38" s="23" t="s">
        <v>50</v>
      </c>
      <c r="V38" s="46">
        <v>0</v>
      </c>
      <c r="W38" s="23" t="s">
        <v>50</v>
      </c>
      <c r="X38" s="46">
        <v>0</v>
      </c>
      <c r="Y38" s="23" t="s">
        <v>50</v>
      </c>
      <c r="Z38" s="46">
        <v>0</v>
      </c>
      <c r="AA38" s="23" t="s">
        <v>50</v>
      </c>
      <c r="AB38" s="46">
        <v>0</v>
      </c>
      <c r="AC38" s="23" t="s">
        <v>50</v>
      </c>
      <c r="AD38" s="46">
        <v>0</v>
      </c>
      <c r="AE38" s="23" t="s">
        <v>50</v>
      </c>
      <c r="AF38" s="46">
        <v>1</v>
      </c>
      <c r="AG38" s="23" t="s">
        <v>50</v>
      </c>
      <c r="AH38" s="46">
        <v>0</v>
      </c>
      <c r="AI38" s="23" t="s">
        <v>50</v>
      </c>
      <c r="AJ38" s="46">
        <v>0</v>
      </c>
      <c r="AK38" s="23" t="s">
        <v>50</v>
      </c>
      <c r="AL38" s="46">
        <v>0</v>
      </c>
      <c r="AM38" s="23" t="s">
        <v>50</v>
      </c>
      <c r="AN38" s="46">
        <v>0</v>
      </c>
      <c r="AO38" s="23" t="s">
        <v>72</v>
      </c>
      <c r="AP38" s="22">
        <v>0</v>
      </c>
      <c r="AQ38" s="23" t="s">
        <v>50</v>
      </c>
      <c r="AR38" s="46">
        <v>0</v>
      </c>
      <c r="AS38" s="23" t="s">
        <v>50</v>
      </c>
      <c r="AT38" s="46">
        <v>0</v>
      </c>
      <c r="AU38" s="23" t="s">
        <v>50</v>
      </c>
      <c r="AV38" s="125"/>
      <c r="AW38" s="27"/>
      <c r="AX38" s="125"/>
      <c r="AY38" s="27"/>
      <c r="AZ38" s="125"/>
      <c r="BA38" s="27"/>
      <c r="BB38" s="125"/>
      <c r="BC38" s="27"/>
      <c r="BD38" s="98"/>
    </row>
    <row r="39" spans="1:58" ht="14.1" customHeight="1">
      <c r="A39" s="17" t="s">
        <v>91</v>
      </c>
      <c r="B39" s="18" t="s">
        <v>92</v>
      </c>
      <c r="C39" s="45" t="s">
        <v>59</v>
      </c>
      <c r="D39" s="20" t="s">
        <v>27</v>
      </c>
      <c r="E39" s="41"/>
      <c r="F39" s="51"/>
      <c r="G39" s="52"/>
      <c r="H39" s="51"/>
      <c r="I39" s="52"/>
      <c r="J39" s="46">
        <v>0</v>
      </c>
      <c r="K39" s="23" t="s">
        <v>50</v>
      </c>
      <c r="L39" s="51"/>
      <c r="M39" s="52"/>
      <c r="N39" s="51"/>
      <c r="O39" s="52"/>
      <c r="P39" s="51"/>
      <c r="Q39" s="52"/>
      <c r="R39" s="51"/>
      <c r="S39" s="52"/>
      <c r="T39" s="46">
        <v>0</v>
      </c>
      <c r="U39" s="23" t="s">
        <v>50</v>
      </c>
      <c r="V39" s="46">
        <v>0</v>
      </c>
      <c r="W39" s="23" t="s">
        <v>50</v>
      </c>
      <c r="X39" s="46">
        <v>0</v>
      </c>
      <c r="Y39" s="23" t="s">
        <v>50</v>
      </c>
      <c r="Z39" s="46">
        <v>0</v>
      </c>
      <c r="AA39" s="23" t="s">
        <v>50</v>
      </c>
      <c r="AB39" s="46">
        <v>0</v>
      </c>
      <c r="AC39" s="23" t="s">
        <v>50</v>
      </c>
      <c r="AD39" s="46">
        <v>1</v>
      </c>
      <c r="AE39" s="23" t="s">
        <v>50</v>
      </c>
      <c r="AF39" s="46">
        <v>0</v>
      </c>
      <c r="AG39" s="23" t="s">
        <v>50</v>
      </c>
      <c r="AH39" s="46">
        <v>1</v>
      </c>
      <c r="AI39" s="23" t="s">
        <v>50</v>
      </c>
      <c r="AJ39" s="46">
        <v>0</v>
      </c>
      <c r="AK39" s="23" t="s">
        <v>50</v>
      </c>
      <c r="AL39" s="46">
        <v>1</v>
      </c>
      <c r="AM39" s="23" t="s">
        <v>50</v>
      </c>
      <c r="AN39" s="46">
        <v>0</v>
      </c>
      <c r="AO39" s="23" t="s">
        <v>72</v>
      </c>
      <c r="AP39" s="22">
        <v>0</v>
      </c>
      <c r="AQ39" s="23" t="s">
        <v>50</v>
      </c>
      <c r="AR39" s="46">
        <v>0</v>
      </c>
      <c r="AS39" s="23" t="s">
        <v>50</v>
      </c>
      <c r="AT39" s="46">
        <v>0</v>
      </c>
      <c r="AU39" s="23" t="s">
        <v>50</v>
      </c>
      <c r="AV39" s="125"/>
      <c r="AW39" s="27"/>
      <c r="AX39" s="125"/>
      <c r="AY39" s="27"/>
      <c r="AZ39" s="125"/>
      <c r="BA39" s="27"/>
      <c r="BB39" s="125"/>
      <c r="BC39" s="27"/>
      <c r="BD39" s="98"/>
    </row>
    <row r="40" spans="1:58" ht="14.1" customHeight="1">
      <c r="A40" s="17" t="s">
        <v>93</v>
      </c>
      <c r="B40" s="18" t="s">
        <v>94</v>
      </c>
      <c r="C40" s="45" t="s">
        <v>59</v>
      </c>
      <c r="D40" s="20" t="s">
        <v>27</v>
      </c>
      <c r="E40" s="41"/>
      <c r="F40" s="51"/>
      <c r="G40" s="52"/>
      <c r="H40" s="51"/>
      <c r="I40" s="52"/>
      <c r="J40" s="46">
        <v>0</v>
      </c>
      <c r="K40" s="23" t="s">
        <v>50</v>
      </c>
      <c r="L40" s="51"/>
      <c r="M40" s="52"/>
      <c r="N40" s="51"/>
      <c r="O40" s="52"/>
      <c r="P40" s="51"/>
      <c r="Q40" s="52"/>
      <c r="R40" s="51"/>
      <c r="S40" s="52"/>
      <c r="T40" s="46">
        <v>0</v>
      </c>
      <c r="U40" s="23" t="s">
        <v>50</v>
      </c>
      <c r="V40" s="46">
        <v>0</v>
      </c>
      <c r="W40" s="23" t="s">
        <v>50</v>
      </c>
      <c r="X40" s="46">
        <v>0</v>
      </c>
      <c r="Y40" s="23" t="s">
        <v>50</v>
      </c>
      <c r="Z40" s="46">
        <v>0</v>
      </c>
      <c r="AA40" s="23" t="s">
        <v>50</v>
      </c>
      <c r="AB40" s="46">
        <v>1</v>
      </c>
      <c r="AC40" s="23" t="s">
        <v>50</v>
      </c>
      <c r="AD40" s="46">
        <v>1</v>
      </c>
      <c r="AE40" s="23" t="s">
        <v>50</v>
      </c>
      <c r="AF40" s="46">
        <v>0</v>
      </c>
      <c r="AG40" s="23" t="s">
        <v>50</v>
      </c>
      <c r="AH40" s="46">
        <v>1</v>
      </c>
      <c r="AI40" s="23" t="s">
        <v>50</v>
      </c>
      <c r="AJ40" s="46">
        <v>1</v>
      </c>
      <c r="AK40" s="23" t="s">
        <v>50</v>
      </c>
      <c r="AL40" s="46">
        <v>0</v>
      </c>
      <c r="AM40" s="23" t="s">
        <v>50</v>
      </c>
      <c r="AN40" s="46">
        <v>0</v>
      </c>
      <c r="AO40" s="23" t="s">
        <v>72</v>
      </c>
      <c r="AP40" s="22">
        <v>1</v>
      </c>
      <c r="AQ40" s="23" t="s">
        <v>50</v>
      </c>
      <c r="AR40" s="46">
        <v>0</v>
      </c>
      <c r="AS40" s="23" t="s">
        <v>50</v>
      </c>
      <c r="AT40" s="46">
        <v>0</v>
      </c>
      <c r="AU40" s="23" t="s">
        <v>50</v>
      </c>
      <c r="AV40" s="125"/>
      <c r="AW40" s="27"/>
      <c r="AX40" s="125"/>
      <c r="AY40" s="27"/>
      <c r="AZ40" s="125"/>
      <c r="BA40" s="27"/>
      <c r="BB40" s="125"/>
      <c r="BC40" s="27"/>
      <c r="BD40" s="98"/>
    </row>
    <row r="41" spans="1:58" ht="14.1" customHeight="1">
      <c r="A41" s="17" t="s">
        <v>95</v>
      </c>
      <c r="B41" s="18" t="s">
        <v>96</v>
      </c>
      <c r="C41" s="45" t="s">
        <v>59</v>
      </c>
      <c r="D41" s="20" t="s">
        <v>27</v>
      </c>
      <c r="E41" s="41"/>
      <c r="F41" s="51"/>
      <c r="G41" s="52"/>
      <c r="H41" s="51"/>
      <c r="I41" s="52"/>
      <c r="J41" s="46">
        <v>0</v>
      </c>
      <c r="K41" s="23" t="s">
        <v>50</v>
      </c>
      <c r="L41" s="51"/>
      <c r="M41" s="52"/>
      <c r="N41" s="51"/>
      <c r="O41" s="52"/>
      <c r="P41" s="51"/>
      <c r="Q41" s="52"/>
      <c r="R41" s="51"/>
      <c r="S41" s="52"/>
      <c r="T41" s="46">
        <v>0</v>
      </c>
      <c r="U41" s="23" t="s">
        <v>50</v>
      </c>
      <c r="V41" s="46">
        <v>0</v>
      </c>
      <c r="W41" s="23" t="s">
        <v>50</v>
      </c>
      <c r="X41" s="46">
        <v>0</v>
      </c>
      <c r="Y41" s="23" t="s">
        <v>50</v>
      </c>
      <c r="Z41" s="46">
        <v>0</v>
      </c>
      <c r="AA41" s="23" t="s">
        <v>50</v>
      </c>
      <c r="AB41" s="46">
        <v>0</v>
      </c>
      <c r="AC41" s="23" t="s">
        <v>50</v>
      </c>
      <c r="AD41" s="46">
        <v>0</v>
      </c>
      <c r="AE41" s="23" t="s">
        <v>50</v>
      </c>
      <c r="AF41" s="46">
        <v>0</v>
      </c>
      <c r="AG41" s="23" t="s">
        <v>50</v>
      </c>
      <c r="AH41" s="46">
        <v>0</v>
      </c>
      <c r="AI41" s="23" t="s">
        <v>50</v>
      </c>
      <c r="AJ41" s="46">
        <v>0</v>
      </c>
      <c r="AK41" s="23" t="s">
        <v>50</v>
      </c>
      <c r="AL41" s="46">
        <v>0</v>
      </c>
      <c r="AM41" s="23" t="s">
        <v>50</v>
      </c>
      <c r="AN41" s="46">
        <v>0</v>
      </c>
      <c r="AO41" s="23" t="s">
        <v>72</v>
      </c>
      <c r="AP41" s="22">
        <v>0</v>
      </c>
      <c r="AQ41" s="23" t="s">
        <v>50</v>
      </c>
      <c r="AR41" s="46">
        <v>0</v>
      </c>
      <c r="AS41" s="23" t="s">
        <v>50</v>
      </c>
      <c r="AT41" s="46">
        <v>0</v>
      </c>
      <c r="AU41" s="23" t="s">
        <v>50</v>
      </c>
      <c r="AV41" s="125"/>
      <c r="AW41" s="27"/>
      <c r="AX41" s="125"/>
      <c r="AY41" s="27"/>
      <c r="AZ41" s="125"/>
      <c r="BA41" s="27"/>
      <c r="BB41" s="125"/>
      <c r="BC41" s="27"/>
      <c r="BD41" s="98"/>
    </row>
    <row r="42" spans="1:58" ht="15" customHeight="1" thickBot="1">
      <c r="A42" s="28" t="s">
        <v>97</v>
      </c>
      <c r="B42" s="29" t="s">
        <v>98</v>
      </c>
      <c r="C42" s="47" t="s">
        <v>59</v>
      </c>
      <c r="D42" s="31" t="s">
        <v>27</v>
      </c>
      <c r="E42" s="41"/>
      <c r="F42" s="53"/>
      <c r="G42" s="54"/>
      <c r="H42" s="53"/>
      <c r="I42" s="54"/>
      <c r="J42" s="48">
        <v>0</v>
      </c>
      <c r="K42" s="33" t="s">
        <v>50</v>
      </c>
      <c r="L42" s="53"/>
      <c r="M42" s="54"/>
      <c r="N42" s="53"/>
      <c r="O42" s="54"/>
      <c r="P42" s="53"/>
      <c r="Q42" s="54"/>
      <c r="R42" s="53"/>
      <c r="S42" s="54"/>
      <c r="T42" s="48">
        <v>0</v>
      </c>
      <c r="U42" s="33" t="s">
        <v>50</v>
      </c>
      <c r="V42" s="48">
        <v>0</v>
      </c>
      <c r="W42" s="33" t="s">
        <v>50</v>
      </c>
      <c r="X42" s="48">
        <v>0</v>
      </c>
      <c r="Y42" s="33" t="s">
        <v>50</v>
      </c>
      <c r="Z42" s="48">
        <v>0</v>
      </c>
      <c r="AA42" s="33" t="s">
        <v>50</v>
      </c>
      <c r="AB42" s="48">
        <v>0</v>
      </c>
      <c r="AC42" s="33" t="s">
        <v>50</v>
      </c>
      <c r="AD42" s="48">
        <v>0</v>
      </c>
      <c r="AE42" s="33" t="s">
        <v>50</v>
      </c>
      <c r="AF42" s="48">
        <v>1</v>
      </c>
      <c r="AG42" s="33" t="s">
        <v>50</v>
      </c>
      <c r="AH42" s="48">
        <v>0</v>
      </c>
      <c r="AI42" s="33" t="s">
        <v>50</v>
      </c>
      <c r="AJ42" s="48">
        <v>0</v>
      </c>
      <c r="AK42" s="33" t="s">
        <v>50</v>
      </c>
      <c r="AL42" s="48">
        <v>0</v>
      </c>
      <c r="AM42" s="33" t="s">
        <v>50</v>
      </c>
      <c r="AN42" s="48">
        <v>0</v>
      </c>
      <c r="AO42" s="33" t="s">
        <v>72</v>
      </c>
      <c r="AP42" s="32">
        <v>0</v>
      </c>
      <c r="AQ42" s="33" t="s">
        <v>50</v>
      </c>
      <c r="AR42" s="48">
        <v>0</v>
      </c>
      <c r="AS42" s="33" t="s">
        <v>50</v>
      </c>
      <c r="AT42" s="48">
        <v>0</v>
      </c>
      <c r="AU42" s="33" t="s">
        <v>50</v>
      </c>
      <c r="AV42" s="127"/>
      <c r="AW42" s="35"/>
      <c r="AX42" s="127"/>
      <c r="AY42" s="35"/>
      <c r="AZ42" s="127"/>
      <c r="BA42" s="35"/>
      <c r="BB42" s="127"/>
      <c r="BC42" s="35"/>
      <c r="BD42" s="98"/>
    </row>
    <row r="43" spans="1:58" ht="15" customHeight="1" thickBot="1">
      <c r="A43" s="117"/>
      <c r="B43" s="117"/>
      <c r="C43" s="36"/>
      <c r="D43" s="36"/>
      <c r="F43" s="128"/>
      <c r="G43" s="128"/>
      <c r="H43" s="128"/>
      <c r="I43" s="128"/>
      <c r="J43" s="37"/>
      <c r="K43" s="37"/>
      <c r="L43" s="128"/>
      <c r="M43" s="128"/>
      <c r="N43" s="128"/>
      <c r="O43" s="128"/>
      <c r="P43" s="128"/>
      <c r="Q43" s="128"/>
      <c r="R43" s="128"/>
      <c r="S43" s="128"/>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row>
    <row r="44" spans="1:58" ht="20.85" customHeight="1" thickBot="1">
      <c r="A44" s="119"/>
      <c r="B44" s="11" t="s">
        <v>99</v>
      </c>
      <c r="C44" s="38" t="s">
        <v>21</v>
      </c>
      <c r="D44" s="120"/>
      <c r="E44" s="98"/>
      <c r="F44" s="12"/>
      <c r="G44" s="12"/>
      <c r="H44" s="12"/>
      <c r="I44" s="12"/>
      <c r="L44" s="12"/>
      <c r="M44" s="12"/>
      <c r="N44" s="12"/>
      <c r="O44" s="12"/>
      <c r="P44" s="12"/>
      <c r="Q44" s="12"/>
      <c r="R44" s="12"/>
      <c r="S44" s="12"/>
    </row>
    <row r="45" spans="1:58" ht="14.1" customHeight="1">
      <c r="A45" s="13" t="s">
        <v>100</v>
      </c>
      <c r="B45" s="14" t="s">
        <v>101</v>
      </c>
      <c r="C45" s="40" t="s">
        <v>102</v>
      </c>
      <c r="D45" s="15" t="s">
        <v>48</v>
      </c>
      <c r="E45" s="41"/>
      <c r="F45" s="56"/>
      <c r="G45" s="57"/>
      <c r="H45" s="56"/>
      <c r="I45" s="57"/>
      <c r="J45" s="55">
        <v>40.700000000000003</v>
      </c>
      <c r="K45" s="25" t="s">
        <v>53</v>
      </c>
      <c r="L45" s="56"/>
      <c r="M45" s="57"/>
      <c r="N45" s="56"/>
      <c r="O45" s="57"/>
      <c r="P45" s="56"/>
      <c r="Q45" s="57"/>
      <c r="R45" s="56"/>
      <c r="S45" s="57"/>
      <c r="T45" s="55">
        <v>31.565999999999999</v>
      </c>
      <c r="U45" s="25" t="s">
        <v>53</v>
      </c>
      <c r="V45" s="55">
        <v>18.538</v>
      </c>
      <c r="W45" s="25" t="s">
        <v>53</v>
      </c>
      <c r="X45" s="55">
        <v>9.5239999999999991</v>
      </c>
      <c r="Y45" s="25" t="s">
        <v>53</v>
      </c>
      <c r="Z45" s="55">
        <v>44.045000000000002</v>
      </c>
      <c r="AA45" s="25" t="s">
        <v>53</v>
      </c>
      <c r="AB45" s="55">
        <v>3.0579999999999998</v>
      </c>
      <c r="AC45" s="25" t="s">
        <v>53</v>
      </c>
      <c r="AD45" s="55">
        <v>0</v>
      </c>
      <c r="AE45" s="25" t="s">
        <v>72</v>
      </c>
      <c r="AF45" s="55">
        <v>0</v>
      </c>
      <c r="AG45" s="25" t="s">
        <v>72</v>
      </c>
      <c r="AH45" s="55">
        <v>0</v>
      </c>
      <c r="AI45" s="25" t="s">
        <v>72</v>
      </c>
      <c r="AJ45" s="55">
        <v>8.0039999999999996</v>
      </c>
      <c r="AK45" s="25" t="s">
        <v>53</v>
      </c>
      <c r="AL45" s="55">
        <v>0</v>
      </c>
      <c r="AM45" s="25" t="s">
        <v>72</v>
      </c>
      <c r="AN45" s="55">
        <v>11.8</v>
      </c>
      <c r="AO45" s="25" t="s">
        <v>53</v>
      </c>
      <c r="AP45" s="58">
        <v>0</v>
      </c>
      <c r="AQ45" s="25" t="s">
        <v>72</v>
      </c>
      <c r="AR45" s="55">
        <v>0</v>
      </c>
      <c r="AS45" s="25" t="s">
        <v>72</v>
      </c>
      <c r="AT45" s="55">
        <v>0.9</v>
      </c>
      <c r="AU45" s="25" t="s">
        <v>53</v>
      </c>
      <c r="AV45" s="129"/>
      <c r="AW45" s="25"/>
      <c r="AX45" s="129"/>
      <c r="AY45" s="25"/>
      <c r="AZ45" s="129"/>
      <c r="BA45" s="25"/>
      <c r="BB45" s="129"/>
      <c r="BC45" s="25"/>
      <c r="BD45" s="24">
        <f t="shared" ref="BD45:BD55" si="0">F45+H45+J45+L45+N45+P45+R45+T45+V45+X45+Z45+AB45+AD45+AF45+AH45+AJ45+AL45+AN45+AP45+AR45+AT45+AV45+AX45+AZ45+BB45</f>
        <v>168.13499999999999</v>
      </c>
      <c r="BE45" s="25" t="s">
        <v>53</v>
      </c>
      <c r="BF45" s="98"/>
    </row>
    <row r="46" spans="1:58" ht="14.1" customHeight="1">
      <c r="A46" s="59" t="s">
        <v>103</v>
      </c>
      <c r="B46" s="60" t="s">
        <v>104</v>
      </c>
      <c r="C46" s="61" t="s">
        <v>102</v>
      </c>
      <c r="D46" s="62" t="s">
        <v>48</v>
      </c>
      <c r="E46" s="131"/>
      <c r="F46" s="65"/>
      <c r="G46" s="66"/>
      <c r="H46" s="65"/>
      <c r="I46" s="66"/>
      <c r="J46" s="63">
        <v>40.700000000000003</v>
      </c>
      <c r="K46" s="64" t="s">
        <v>53</v>
      </c>
      <c r="L46" s="65"/>
      <c r="M46" s="66"/>
      <c r="N46" s="65"/>
      <c r="O46" s="66"/>
      <c r="P46" s="65"/>
      <c r="Q46" s="66"/>
      <c r="R46" s="65"/>
      <c r="S46" s="66"/>
      <c r="T46" s="63">
        <v>31.565999999999999</v>
      </c>
      <c r="U46" s="64" t="s">
        <v>53</v>
      </c>
      <c r="V46" s="63">
        <v>18.538</v>
      </c>
      <c r="W46" s="64" t="s">
        <v>53</v>
      </c>
      <c r="X46" s="63">
        <v>9.5239999999999991</v>
      </c>
      <c r="Y46" s="64" t="s">
        <v>53</v>
      </c>
      <c r="Z46" s="63">
        <v>44.045000000000002</v>
      </c>
      <c r="AA46" s="64" t="s">
        <v>53</v>
      </c>
      <c r="AB46" s="63">
        <v>3.0579999999999998</v>
      </c>
      <c r="AC46" s="64" t="s">
        <v>53</v>
      </c>
      <c r="AD46" s="63">
        <v>0</v>
      </c>
      <c r="AE46" s="64" t="s">
        <v>72</v>
      </c>
      <c r="AF46" s="63">
        <v>0</v>
      </c>
      <c r="AG46" s="64" t="s">
        <v>72</v>
      </c>
      <c r="AH46" s="63">
        <v>0</v>
      </c>
      <c r="AI46" s="64" t="s">
        <v>72</v>
      </c>
      <c r="AJ46" s="63">
        <v>8.0039999999999996</v>
      </c>
      <c r="AK46" s="64" t="s">
        <v>53</v>
      </c>
      <c r="AL46" s="63">
        <v>0</v>
      </c>
      <c r="AM46" s="64" t="s">
        <v>72</v>
      </c>
      <c r="AN46" s="63">
        <v>11.8</v>
      </c>
      <c r="AO46" s="64" t="s">
        <v>53</v>
      </c>
      <c r="AP46" s="63">
        <v>0</v>
      </c>
      <c r="AQ46" s="64" t="s">
        <v>72</v>
      </c>
      <c r="AR46" s="63">
        <v>0</v>
      </c>
      <c r="AS46" s="64" t="s">
        <v>72</v>
      </c>
      <c r="AT46" s="63">
        <v>0.9</v>
      </c>
      <c r="AU46" s="64" t="s">
        <v>53</v>
      </c>
      <c r="AV46" s="132"/>
      <c r="AW46" s="64"/>
      <c r="AX46" s="132"/>
      <c r="AY46" s="64"/>
      <c r="AZ46" s="132"/>
      <c r="BA46" s="64"/>
      <c r="BB46" s="132"/>
      <c r="BC46" s="64"/>
      <c r="BD46" s="63">
        <f t="shared" si="0"/>
        <v>168.13499999999999</v>
      </c>
      <c r="BE46" s="64" t="s">
        <v>53</v>
      </c>
      <c r="BF46" s="98"/>
    </row>
    <row r="47" spans="1:58" ht="14.1" customHeight="1">
      <c r="A47" s="17" t="s">
        <v>105</v>
      </c>
      <c r="B47" s="18" t="s">
        <v>106</v>
      </c>
      <c r="C47" s="45" t="s">
        <v>107</v>
      </c>
      <c r="D47" s="20" t="s">
        <v>27</v>
      </c>
      <c r="E47" s="133"/>
      <c r="F47" s="65"/>
      <c r="G47" s="66"/>
      <c r="H47" s="65"/>
      <c r="I47" s="66"/>
      <c r="J47" s="67">
        <v>16</v>
      </c>
      <c r="K47" s="27" t="s">
        <v>50</v>
      </c>
      <c r="L47" s="65"/>
      <c r="M47" s="66"/>
      <c r="N47" s="65"/>
      <c r="O47" s="66"/>
      <c r="P47" s="65"/>
      <c r="Q47" s="66"/>
      <c r="R47" s="65"/>
      <c r="S47" s="66"/>
      <c r="T47" s="67">
        <v>7</v>
      </c>
      <c r="U47" s="27" t="s">
        <v>50</v>
      </c>
      <c r="V47" s="67">
        <v>12</v>
      </c>
      <c r="W47" s="27" t="s">
        <v>50</v>
      </c>
      <c r="X47" s="67">
        <v>10</v>
      </c>
      <c r="Y47" s="27" t="s">
        <v>50</v>
      </c>
      <c r="Z47" s="67">
        <v>7</v>
      </c>
      <c r="AA47" s="27" t="s">
        <v>50</v>
      </c>
      <c r="AB47" s="67">
        <v>2</v>
      </c>
      <c r="AC47" s="27" t="s">
        <v>50</v>
      </c>
      <c r="AD47" s="67">
        <v>0</v>
      </c>
      <c r="AE47" s="27" t="s">
        <v>72</v>
      </c>
      <c r="AF47" s="67">
        <v>0</v>
      </c>
      <c r="AG47" s="27" t="s">
        <v>72</v>
      </c>
      <c r="AH47" s="67">
        <v>1</v>
      </c>
      <c r="AI47" s="27" t="s">
        <v>50</v>
      </c>
      <c r="AJ47" s="67">
        <v>8</v>
      </c>
      <c r="AK47" s="27" t="s">
        <v>50</v>
      </c>
      <c r="AL47" s="67">
        <v>0</v>
      </c>
      <c r="AM47" s="27" t="s">
        <v>72</v>
      </c>
      <c r="AN47" s="67">
        <v>1</v>
      </c>
      <c r="AO47" s="27" t="s">
        <v>50</v>
      </c>
      <c r="AP47" s="68">
        <v>0</v>
      </c>
      <c r="AQ47" s="27" t="s">
        <v>72</v>
      </c>
      <c r="AR47" s="67">
        <v>0</v>
      </c>
      <c r="AS47" s="27" t="s">
        <v>72</v>
      </c>
      <c r="AT47" s="67">
        <v>0</v>
      </c>
      <c r="AU47" s="27" t="s">
        <v>72</v>
      </c>
      <c r="AV47" s="125"/>
      <c r="AW47" s="27"/>
      <c r="AX47" s="125"/>
      <c r="AY47" s="27"/>
      <c r="AZ47" s="125"/>
      <c r="BA47" s="27"/>
      <c r="BB47" s="125"/>
      <c r="BC47" s="27"/>
      <c r="BD47" s="69">
        <f t="shared" si="0"/>
        <v>64</v>
      </c>
      <c r="BE47" s="27" t="s">
        <v>50</v>
      </c>
      <c r="BF47" s="98"/>
    </row>
    <row r="48" spans="1:58" ht="14.1" customHeight="1">
      <c r="A48" s="17" t="s">
        <v>108</v>
      </c>
      <c r="B48" s="18" t="s">
        <v>109</v>
      </c>
      <c r="C48" s="45" t="s">
        <v>110</v>
      </c>
      <c r="D48" s="20" t="s">
        <v>27</v>
      </c>
      <c r="E48" s="133"/>
      <c r="F48" s="65"/>
      <c r="G48" s="66"/>
      <c r="H48" s="65"/>
      <c r="I48" s="66"/>
      <c r="J48" s="70">
        <v>2480129</v>
      </c>
      <c r="K48" s="27" t="s">
        <v>53</v>
      </c>
      <c r="L48" s="65"/>
      <c r="M48" s="66"/>
      <c r="N48" s="65"/>
      <c r="O48" s="66"/>
      <c r="P48" s="65"/>
      <c r="Q48" s="66"/>
      <c r="R48" s="65"/>
      <c r="S48" s="66"/>
      <c r="T48" s="70">
        <v>236563</v>
      </c>
      <c r="U48" s="27" t="s">
        <v>53</v>
      </c>
      <c r="V48" s="70">
        <v>44240</v>
      </c>
      <c r="W48" s="27" t="s">
        <v>53</v>
      </c>
      <c r="X48" s="70">
        <v>239242</v>
      </c>
      <c r="Y48" s="27" t="s">
        <v>53</v>
      </c>
      <c r="Z48" s="70">
        <v>238723</v>
      </c>
      <c r="AA48" s="27" t="s">
        <v>53</v>
      </c>
      <c r="AB48" s="70">
        <v>27043</v>
      </c>
      <c r="AC48" s="27" t="s">
        <v>53</v>
      </c>
      <c r="AD48" s="70">
        <v>0</v>
      </c>
      <c r="AE48" s="27" t="s">
        <v>72</v>
      </c>
      <c r="AF48" s="70">
        <v>0</v>
      </c>
      <c r="AG48" s="27" t="s">
        <v>72</v>
      </c>
      <c r="AH48" s="70">
        <v>3888</v>
      </c>
      <c r="AI48" s="27" t="s">
        <v>53</v>
      </c>
      <c r="AJ48" s="70">
        <v>503453</v>
      </c>
      <c r="AK48" s="27" t="s">
        <v>53</v>
      </c>
      <c r="AL48" s="70">
        <v>0</v>
      </c>
      <c r="AM48" s="27" t="s">
        <v>72</v>
      </c>
      <c r="AN48" s="70">
        <v>10320</v>
      </c>
      <c r="AO48" s="27" t="s">
        <v>53</v>
      </c>
      <c r="AP48" s="71">
        <v>0</v>
      </c>
      <c r="AQ48" s="27" t="s">
        <v>72</v>
      </c>
      <c r="AR48" s="70">
        <v>0</v>
      </c>
      <c r="AS48" s="27" t="s">
        <v>72</v>
      </c>
      <c r="AT48" s="70">
        <v>0</v>
      </c>
      <c r="AU48" s="27" t="s">
        <v>72</v>
      </c>
      <c r="AV48" s="125"/>
      <c r="AW48" s="27"/>
      <c r="AX48" s="125"/>
      <c r="AY48" s="27"/>
      <c r="AZ48" s="125"/>
      <c r="BA48" s="27"/>
      <c r="BB48" s="125"/>
      <c r="BC48" s="27"/>
      <c r="BD48" s="69">
        <f t="shared" si="0"/>
        <v>3783601</v>
      </c>
      <c r="BE48" s="27" t="s">
        <v>53</v>
      </c>
      <c r="BF48" s="98"/>
    </row>
    <row r="49" spans="1:58" ht="14.1" customHeight="1">
      <c r="A49" s="17" t="s">
        <v>111</v>
      </c>
      <c r="B49" s="18" t="s">
        <v>112</v>
      </c>
      <c r="C49" s="45" t="s">
        <v>113</v>
      </c>
      <c r="D49" s="20" t="s">
        <v>27</v>
      </c>
      <c r="E49" s="133"/>
      <c r="F49" s="65"/>
      <c r="G49" s="66"/>
      <c r="H49" s="65"/>
      <c r="I49" s="66"/>
      <c r="J49" s="70">
        <v>6623</v>
      </c>
      <c r="K49" s="27" t="s">
        <v>53</v>
      </c>
      <c r="L49" s="65"/>
      <c r="M49" s="66"/>
      <c r="N49" s="65"/>
      <c r="O49" s="66"/>
      <c r="P49" s="65"/>
      <c r="Q49" s="66"/>
      <c r="R49" s="65"/>
      <c r="S49" s="66"/>
      <c r="T49" s="70">
        <v>325</v>
      </c>
      <c r="U49" s="27" t="s">
        <v>53</v>
      </c>
      <c r="V49" s="70">
        <v>525</v>
      </c>
      <c r="W49" s="27" t="s">
        <v>53</v>
      </c>
      <c r="X49" s="70">
        <v>625</v>
      </c>
      <c r="Y49" s="27" t="s">
        <v>53</v>
      </c>
      <c r="Z49" s="70">
        <v>713</v>
      </c>
      <c r="AA49" s="27" t="s">
        <v>53</v>
      </c>
      <c r="AB49" s="70">
        <v>26</v>
      </c>
      <c r="AC49" s="27" t="s">
        <v>53</v>
      </c>
      <c r="AD49" s="70">
        <v>0</v>
      </c>
      <c r="AE49" s="27" t="s">
        <v>72</v>
      </c>
      <c r="AF49" s="70">
        <v>0</v>
      </c>
      <c r="AG49" s="27" t="s">
        <v>72</v>
      </c>
      <c r="AH49" s="70">
        <v>0</v>
      </c>
      <c r="AI49" s="27" t="s">
        <v>72</v>
      </c>
      <c r="AJ49" s="70">
        <v>134</v>
      </c>
      <c r="AK49" s="27" t="s">
        <v>53</v>
      </c>
      <c r="AL49" s="70">
        <v>0</v>
      </c>
      <c r="AM49" s="27" t="s">
        <v>72</v>
      </c>
      <c r="AN49" s="70">
        <v>660</v>
      </c>
      <c r="AO49" s="27" t="s">
        <v>53</v>
      </c>
      <c r="AP49" s="71">
        <v>0</v>
      </c>
      <c r="AQ49" s="27" t="s">
        <v>72</v>
      </c>
      <c r="AR49" s="70">
        <v>0</v>
      </c>
      <c r="AS49" s="27" t="s">
        <v>72</v>
      </c>
      <c r="AT49" s="70">
        <v>0</v>
      </c>
      <c r="AU49" s="27" t="s">
        <v>72</v>
      </c>
      <c r="AV49" s="125"/>
      <c r="AW49" s="27"/>
      <c r="AX49" s="125"/>
      <c r="AY49" s="27"/>
      <c r="AZ49" s="125"/>
      <c r="BA49" s="27"/>
      <c r="BB49" s="125"/>
      <c r="BC49" s="27"/>
      <c r="BD49" s="69">
        <f t="shared" si="0"/>
        <v>9631</v>
      </c>
      <c r="BE49" s="27" t="s">
        <v>53</v>
      </c>
      <c r="BF49" s="98"/>
    </row>
    <row r="50" spans="1:58" ht="14.1" customHeight="1">
      <c r="A50" s="17" t="s">
        <v>114</v>
      </c>
      <c r="B50" s="18" t="s">
        <v>115</v>
      </c>
      <c r="C50" s="45" t="s">
        <v>107</v>
      </c>
      <c r="D50" s="20" t="s">
        <v>27</v>
      </c>
      <c r="E50" s="133"/>
      <c r="F50" s="65"/>
      <c r="G50" s="66"/>
      <c r="H50" s="65"/>
      <c r="I50" s="66"/>
      <c r="J50" s="67">
        <v>7</v>
      </c>
      <c r="K50" s="27" t="s">
        <v>50</v>
      </c>
      <c r="L50" s="65"/>
      <c r="M50" s="66"/>
      <c r="N50" s="65"/>
      <c r="O50" s="66"/>
      <c r="P50" s="65"/>
      <c r="Q50" s="66"/>
      <c r="R50" s="65"/>
      <c r="S50" s="66"/>
      <c r="T50" s="67">
        <v>4</v>
      </c>
      <c r="U50" s="27" t="s">
        <v>50</v>
      </c>
      <c r="V50" s="67">
        <v>8</v>
      </c>
      <c r="W50" s="27" t="s">
        <v>50</v>
      </c>
      <c r="X50" s="67">
        <v>7</v>
      </c>
      <c r="Y50" s="27" t="s">
        <v>50</v>
      </c>
      <c r="Z50" s="67">
        <v>6</v>
      </c>
      <c r="AA50" s="27" t="s">
        <v>50</v>
      </c>
      <c r="AB50" s="67">
        <v>1</v>
      </c>
      <c r="AC50" s="27" t="s">
        <v>50</v>
      </c>
      <c r="AD50" s="67">
        <v>0</v>
      </c>
      <c r="AE50" s="27" t="s">
        <v>72</v>
      </c>
      <c r="AF50" s="67">
        <v>0</v>
      </c>
      <c r="AG50" s="27" t="s">
        <v>72</v>
      </c>
      <c r="AH50" s="67">
        <v>0</v>
      </c>
      <c r="AI50" s="27" t="s">
        <v>72</v>
      </c>
      <c r="AJ50" s="67">
        <v>1</v>
      </c>
      <c r="AK50" s="27" t="s">
        <v>50</v>
      </c>
      <c r="AL50" s="67">
        <v>0</v>
      </c>
      <c r="AM50" s="27" t="s">
        <v>72</v>
      </c>
      <c r="AN50" s="67">
        <v>0</v>
      </c>
      <c r="AO50" s="27" t="s">
        <v>72</v>
      </c>
      <c r="AP50" s="68">
        <v>0</v>
      </c>
      <c r="AQ50" s="27" t="s">
        <v>72</v>
      </c>
      <c r="AR50" s="67">
        <v>0</v>
      </c>
      <c r="AS50" s="27" t="s">
        <v>72</v>
      </c>
      <c r="AT50" s="67">
        <v>0</v>
      </c>
      <c r="AU50" s="27" t="s">
        <v>72</v>
      </c>
      <c r="AV50" s="125"/>
      <c r="AW50" s="27"/>
      <c r="AX50" s="125"/>
      <c r="AY50" s="27"/>
      <c r="AZ50" s="125"/>
      <c r="BA50" s="27"/>
      <c r="BB50" s="125"/>
      <c r="BC50" s="27"/>
      <c r="BD50" s="69">
        <f t="shared" si="0"/>
        <v>34</v>
      </c>
      <c r="BE50" s="27" t="s">
        <v>50</v>
      </c>
      <c r="BF50" s="98"/>
    </row>
    <row r="51" spans="1:58" ht="14.1" customHeight="1">
      <c r="A51" s="17" t="s">
        <v>116</v>
      </c>
      <c r="B51" s="18" t="s">
        <v>117</v>
      </c>
      <c r="C51" s="45" t="s">
        <v>110</v>
      </c>
      <c r="D51" s="20" t="s">
        <v>27</v>
      </c>
      <c r="E51" s="133"/>
      <c r="F51" s="65"/>
      <c r="G51" s="66"/>
      <c r="H51" s="65"/>
      <c r="I51" s="66"/>
      <c r="J51" s="70">
        <v>209002</v>
      </c>
      <c r="K51" s="27" t="s">
        <v>53</v>
      </c>
      <c r="L51" s="65"/>
      <c r="M51" s="66"/>
      <c r="N51" s="65"/>
      <c r="O51" s="66"/>
      <c r="P51" s="65"/>
      <c r="Q51" s="66"/>
      <c r="R51" s="65"/>
      <c r="S51" s="66"/>
      <c r="T51" s="70">
        <v>65232</v>
      </c>
      <c r="U51" s="27" t="s">
        <v>53</v>
      </c>
      <c r="V51" s="70">
        <v>23599</v>
      </c>
      <c r="W51" s="27" t="s">
        <v>53</v>
      </c>
      <c r="X51" s="70">
        <v>115949</v>
      </c>
      <c r="Y51" s="27" t="s">
        <v>53</v>
      </c>
      <c r="Z51" s="70">
        <v>116035</v>
      </c>
      <c r="AA51" s="27" t="s">
        <v>53</v>
      </c>
      <c r="AB51" s="70">
        <v>10109</v>
      </c>
      <c r="AC51" s="27" t="s">
        <v>53</v>
      </c>
      <c r="AD51" s="70">
        <v>0</v>
      </c>
      <c r="AE51" s="27" t="s">
        <v>72</v>
      </c>
      <c r="AF51" s="70">
        <v>0</v>
      </c>
      <c r="AG51" s="27" t="s">
        <v>72</v>
      </c>
      <c r="AH51" s="70">
        <v>0</v>
      </c>
      <c r="AI51" s="27" t="s">
        <v>72</v>
      </c>
      <c r="AJ51" s="70">
        <v>23328</v>
      </c>
      <c r="AK51" s="27" t="s">
        <v>53</v>
      </c>
      <c r="AL51" s="70">
        <v>0</v>
      </c>
      <c r="AM51" s="27" t="s">
        <v>72</v>
      </c>
      <c r="AN51" s="70">
        <v>0</v>
      </c>
      <c r="AO51" s="27" t="s">
        <v>72</v>
      </c>
      <c r="AP51" s="71">
        <v>0</v>
      </c>
      <c r="AQ51" s="27" t="s">
        <v>72</v>
      </c>
      <c r="AR51" s="70">
        <v>0</v>
      </c>
      <c r="AS51" s="27" t="s">
        <v>72</v>
      </c>
      <c r="AT51" s="70">
        <v>0</v>
      </c>
      <c r="AU51" s="27" t="s">
        <v>72</v>
      </c>
      <c r="AV51" s="125"/>
      <c r="AW51" s="27"/>
      <c r="AX51" s="125"/>
      <c r="AY51" s="27"/>
      <c r="AZ51" s="125"/>
      <c r="BA51" s="27"/>
      <c r="BB51" s="125"/>
      <c r="BC51" s="27"/>
      <c r="BD51" s="69">
        <f t="shared" si="0"/>
        <v>563254</v>
      </c>
      <c r="BE51" s="27" t="s">
        <v>53</v>
      </c>
      <c r="BF51" s="98"/>
    </row>
    <row r="52" spans="1:58" ht="14.1" customHeight="1">
      <c r="A52" s="17" t="s">
        <v>118</v>
      </c>
      <c r="B52" s="18" t="s">
        <v>119</v>
      </c>
      <c r="C52" s="45" t="s">
        <v>107</v>
      </c>
      <c r="D52" s="20" t="s">
        <v>27</v>
      </c>
      <c r="E52" s="133"/>
      <c r="F52" s="65"/>
      <c r="G52" s="66"/>
      <c r="H52" s="65"/>
      <c r="I52" s="66"/>
      <c r="J52" s="67">
        <v>6</v>
      </c>
      <c r="K52" s="27" t="s">
        <v>50</v>
      </c>
      <c r="L52" s="65"/>
      <c r="M52" s="66"/>
      <c r="N52" s="65"/>
      <c r="O52" s="66"/>
      <c r="P52" s="65"/>
      <c r="Q52" s="66"/>
      <c r="R52" s="65"/>
      <c r="S52" s="66"/>
      <c r="T52" s="67">
        <v>1</v>
      </c>
      <c r="U52" s="27" t="s">
        <v>50</v>
      </c>
      <c r="V52" s="67">
        <v>1</v>
      </c>
      <c r="W52" s="27" t="s">
        <v>50</v>
      </c>
      <c r="X52" s="67">
        <v>1</v>
      </c>
      <c r="Y52" s="27" t="s">
        <v>50</v>
      </c>
      <c r="Z52" s="67">
        <v>0</v>
      </c>
      <c r="AA52" s="27" t="s">
        <v>72</v>
      </c>
      <c r="AB52" s="67">
        <v>0</v>
      </c>
      <c r="AC52" s="27" t="s">
        <v>72</v>
      </c>
      <c r="AD52" s="67">
        <v>0</v>
      </c>
      <c r="AE52" s="27" t="s">
        <v>72</v>
      </c>
      <c r="AF52" s="67">
        <v>0</v>
      </c>
      <c r="AG52" s="27" t="s">
        <v>72</v>
      </c>
      <c r="AH52" s="67">
        <v>0</v>
      </c>
      <c r="AI52" s="27" t="s">
        <v>72</v>
      </c>
      <c r="AJ52" s="67">
        <v>2</v>
      </c>
      <c r="AK52" s="27" t="s">
        <v>50</v>
      </c>
      <c r="AL52" s="67">
        <v>0</v>
      </c>
      <c r="AM52" s="27" t="s">
        <v>72</v>
      </c>
      <c r="AN52" s="67">
        <v>0</v>
      </c>
      <c r="AO52" s="27" t="s">
        <v>72</v>
      </c>
      <c r="AP52" s="68">
        <v>0</v>
      </c>
      <c r="AQ52" s="27" t="s">
        <v>72</v>
      </c>
      <c r="AR52" s="67">
        <v>0</v>
      </c>
      <c r="AS52" s="27" t="s">
        <v>72</v>
      </c>
      <c r="AT52" s="67">
        <v>0</v>
      </c>
      <c r="AU52" s="27" t="s">
        <v>72</v>
      </c>
      <c r="AV52" s="125"/>
      <c r="AW52" s="27"/>
      <c r="AX52" s="125"/>
      <c r="AY52" s="27"/>
      <c r="AZ52" s="125"/>
      <c r="BA52" s="27"/>
      <c r="BB52" s="125"/>
      <c r="BC52" s="27"/>
      <c r="BD52" s="69">
        <f t="shared" si="0"/>
        <v>11</v>
      </c>
      <c r="BE52" s="27" t="s">
        <v>50</v>
      </c>
      <c r="BF52" s="98"/>
    </row>
    <row r="53" spans="1:58" ht="14.1" customHeight="1">
      <c r="A53" s="17" t="s">
        <v>120</v>
      </c>
      <c r="B53" s="18" t="s">
        <v>121</v>
      </c>
      <c r="C53" s="45" t="s">
        <v>110</v>
      </c>
      <c r="D53" s="20" t="s">
        <v>27</v>
      </c>
      <c r="E53" s="133"/>
      <c r="F53" s="65"/>
      <c r="G53" s="66"/>
      <c r="H53" s="65"/>
      <c r="I53" s="66"/>
      <c r="J53" s="70">
        <v>2105741</v>
      </c>
      <c r="K53" s="27" t="s">
        <v>53</v>
      </c>
      <c r="L53" s="65"/>
      <c r="M53" s="66"/>
      <c r="N53" s="65"/>
      <c r="O53" s="66"/>
      <c r="P53" s="65"/>
      <c r="Q53" s="66"/>
      <c r="R53" s="65"/>
      <c r="S53" s="66"/>
      <c r="T53" s="70">
        <v>142560</v>
      </c>
      <c r="U53" s="27" t="s">
        <v>53</v>
      </c>
      <c r="V53" s="70">
        <v>6394</v>
      </c>
      <c r="W53" s="27" t="s">
        <v>53</v>
      </c>
      <c r="X53" s="70">
        <v>56419</v>
      </c>
      <c r="Y53" s="27" t="s">
        <v>53</v>
      </c>
      <c r="Z53" s="70">
        <v>0</v>
      </c>
      <c r="AA53" s="27" t="s">
        <v>72</v>
      </c>
      <c r="AB53" s="70">
        <v>0</v>
      </c>
      <c r="AC53" s="27" t="s">
        <v>72</v>
      </c>
      <c r="AD53" s="70">
        <v>0</v>
      </c>
      <c r="AE53" s="27" t="s">
        <v>72</v>
      </c>
      <c r="AF53" s="70">
        <v>0</v>
      </c>
      <c r="AG53" s="27" t="s">
        <v>72</v>
      </c>
      <c r="AH53" s="70">
        <v>0</v>
      </c>
      <c r="AI53" s="27" t="s">
        <v>72</v>
      </c>
      <c r="AJ53" s="70">
        <v>94176</v>
      </c>
      <c r="AK53" s="27" t="s">
        <v>53</v>
      </c>
      <c r="AL53" s="70">
        <v>0</v>
      </c>
      <c r="AM53" s="27" t="s">
        <v>72</v>
      </c>
      <c r="AN53" s="70">
        <v>0</v>
      </c>
      <c r="AO53" s="27" t="s">
        <v>72</v>
      </c>
      <c r="AP53" s="71">
        <v>0</v>
      </c>
      <c r="AQ53" s="27" t="s">
        <v>72</v>
      </c>
      <c r="AR53" s="70">
        <v>0</v>
      </c>
      <c r="AS53" s="27" t="s">
        <v>72</v>
      </c>
      <c r="AT53" s="70">
        <v>0</v>
      </c>
      <c r="AU53" s="27" t="s">
        <v>72</v>
      </c>
      <c r="AV53" s="125"/>
      <c r="AW53" s="27"/>
      <c r="AX53" s="125"/>
      <c r="AY53" s="27"/>
      <c r="AZ53" s="125"/>
      <c r="BA53" s="27"/>
      <c r="BB53" s="125"/>
      <c r="BC53" s="27"/>
      <c r="BD53" s="69">
        <f t="shared" si="0"/>
        <v>2405290</v>
      </c>
      <c r="BE53" s="27" t="s">
        <v>53</v>
      </c>
      <c r="BF53" s="98"/>
    </row>
    <row r="54" spans="1:58" ht="14.1" customHeight="1">
      <c r="A54" s="17" t="s">
        <v>122</v>
      </c>
      <c r="B54" s="18" t="s">
        <v>123</v>
      </c>
      <c r="C54" s="45" t="s">
        <v>107</v>
      </c>
      <c r="D54" s="20" t="s">
        <v>27</v>
      </c>
      <c r="E54" s="133"/>
      <c r="F54" s="65"/>
      <c r="G54" s="66"/>
      <c r="H54" s="65"/>
      <c r="I54" s="66"/>
      <c r="J54" s="67">
        <v>9</v>
      </c>
      <c r="K54" s="27" t="s">
        <v>50</v>
      </c>
      <c r="L54" s="65"/>
      <c r="M54" s="66"/>
      <c r="N54" s="65"/>
      <c r="O54" s="66"/>
      <c r="P54" s="65"/>
      <c r="Q54" s="66"/>
      <c r="R54" s="65"/>
      <c r="S54" s="66"/>
      <c r="T54" s="67">
        <v>4</v>
      </c>
      <c r="U54" s="27" t="s">
        <v>50</v>
      </c>
      <c r="V54" s="67">
        <v>10</v>
      </c>
      <c r="W54" s="27" t="s">
        <v>50</v>
      </c>
      <c r="X54" s="67">
        <v>8</v>
      </c>
      <c r="Y54" s="27" t="s">
        <v>50</v>
      </c>
      <c r="Z54" s="67">
        <v>9</v>
      </c>
      <c r="AA54" s="27" t="s">
        <v>50</v>
      </c>
      <c r="AB54" s="67">
        <v>1</v>
      </c>
      <c r="AC54" s="27" t="s">
        <v>50</v>
      </c>
      <c r="AD54" s="67">
        <v>0</v>
      </c>
      <c r="AE54" s="27" t="s">
        <v>72</v>
      </c>
      <c r="AF54" s="67">
        <v>0</v>
      </c>
      <c r="AG54" s="27" t="s">
        <v>72</v>
      </c>
      <c r="AH54" s="67">
        <v>0</v>
      </c>
      <c r="AI54" s="27" t="s">
        <v>72</v>
      </c>
      <c r="AJ54" s="67">
        <v>5</v>
      </c>
      <c r="AK54" s="27" t="s">
        <v>50</v>
      </c>
      <c r="AL54" s="67">
        <v>0</v>
      </c>
      <c r="AM54" s="27" t="s">
        <v>72</v>
      </c>
      <c r="AN54" s="67">
        <v>0</v>
      </c>
      <c r="AO54" s="27" t="s">
        <v>72</v>
      </c>
      <c r="AP54" s="68">
        <v>0</v>
      </c>
      <c r="AQ54" s="27" t="s">
        <v>72</v>
      </c>
      <c r="AR54" s="67">
        <v>0</v>
      </c>
      <c r="AS54" s="27" t="s">
        <v>72</v>
      </c>
      <c r="AT54" s="67">
        <v>0</v>
      </c>
      <c r="AU54" s="27" t="s">
        <v>72</v>
      </c>
      <c r="AV54" s="125"/>
      <c r="AW54" s="27"/>
      <c r="AX54" s="125"/>
      <c r="AY54" s="27"/>
      <c r="AZ54" s="125"/>
      <c r="BA54" s="27"/>
      <c r="BB54" s="125"/>
      <c r="BC54" s="27"/>
      <c r="BD54" s="69">
        <f t="shared" si="0"/>
        <v>46</v>
      </c>
      <c r="BE54" s="27" t="s">
        <v>50</v>
      </c>
      <c r="BF54" s="98"/>
    </row>
    <row r="55" spans="1:58" ht="15" customHeight="1" thickBot="1">
      <c r="A55" s="28" t="s">
        <v>124</v>
      </c>
      <c r="B55" s="29" t="s">
        <v>125</v>
      </c>
      <c r="C55" s="47" t="s">
        <v>107</v>
      </c>
      <c r="D55" s="31" t="s">
        <v>27</v>
      </c>
      <c r="E55" s="133"/>
      <c r="F55" s="73"/>
      <c r="G55" s="74"/>
      <c r="H55" s="73"/>
      <c r="I55" s="74"/>
      <c r="J55" s="72">
        <v>9</v>
      </c>
      <c r="K55" s="35" t="s">
        <v>50</v>
      </c>
      <c r="L55" s="73"/>
      <c r="M55" s="74"/>
      <c r="N55" s="73"/>
      <c r="O55" s="74"/>
      <c r="P55" s="73"/>
      <c r="Q55" s="74"/>
      <c r="R55" s="73"/>
      <c r="S55" s="74"/>
      <c r="T55" s="72">
        <v>4</v>
      </c>
      <c r="U55" s="35" t="s">
        <v>50</v>
      </c>
      <c r="V55" s="72">
        <v>10</v>
      </c>
      <c r="W55" s="35" t="s">
        <v>50</v>
      </c>
      <c r="X55" s="72">
        <v>8</v>
      </c>
      <c r="Y55" s="35" t="s">
        <v>50</v>
      </c>
      <c r="Z55" s="72">
        <v>9</v>
      </c>
      <c r="AA55" s="35" t="s">
        <v>50</v>
      </c>
      <c r="AB55" s="72">
        <v>1</v>
      </c>
      <c r="AC55" s="35" t="s">
        <v>50</v>
      </c>
      <c r="AD55" s="72">
        <v>0</v>
      </c>
      <c r="AE55" s="35" t="s">
        <v>72</v>
      </c>
      <c r="AF55" s="72">
        <v>0</v>
      </c>
      <c r="AG55" s="35" t="s">
        <v>72</v>
      </c>
      <c r="AH55" s="72">
        <v>0</v>
      </c>
      <c r="AI55" s="35" t="s">
        <v>72</v>
      </c>
      <c r="AJ55" s="72">
        <v>5</v>
      </c>
      <c r="AK55" s="35" t="s">
        <v>50</v>
      </c>
      <c r="AL55" s="72">
        <v>0</v>
      </c>
      <c r="AM55" s="35" t="s">
        <v>72</v>
      </c>
      <c r="AN55" s="72">
        <v>0</v>
      </c>
      <c r="AO55" s="35" t="s">
        <v>72</v>
      </c>
      <c r="AP55" s="75">
        <v>0</v>
      </c>
      <c r="AQ55" s="35" t="s">
        <v>72</v>
      </c>
      <c r="AR55" s="72">
        <v>0</v>
      </c>
      <c r="AS55" s="35" t="s">
        <v>72</v>
      </c>
      <c r="AT55" s="72">
        <v>0</v>
      </c>
      <c r="AU55" s="35" t="s">
        <v>72</v>
      </c>
      <c r="AV55" s="127"/>
      <c r="AW55" s="35"/>
      <c r="AX55" s="127"/>
      <c r="AY55" s="35"/>
      <c r="AZ55" s="127"/>
      <c r="BA55" s="35"/>
      <c r="BB55" s="127"/>
      <c r="BC55" s="35"/>
      <c r="BD55" s="76">
        <f t="shared" si="0"/>
        <v>46</v>
      </c>
      <c r="BE55" s="35" t="s">
        <v>50</v>
      </c>
      <c r="BF55" s="98"/>
    </row>
    <row r="56" spans="1:58" ht="15.75" customHeight="1" thickBot="1">
      <c r="A56" s="36"/>
      <c r="B56" s="117"/>
      <c r="C56" s="36"/>
      <c r="D56" s="36"/>
      <c r="F56" s="128"/>
      <c r="G56" s="128"/>
      <c r="H56" s="128"/>
      <c r="I56" s="128"/>
      <c r="J56" s="37"/>
      <c r="K56" s="37"/>
      <c r="L56" s="128"/>
      <c r="M56" s="128"/>
      <c r="N56" s="128"/>
      <c r="O56" s="128"/>
      <c r="P56" s="128"/>
      <c r="Q56" s="128"/>
      <c r="R56" s="128"/>
      <c r="S56" s="128"/>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134"/>
      <c r="BE56" s="37"/>
    </row>
    <row r="57" spans="1:58" ht="20.85" customHeight="1" thickBot="1">
      <c r="A57" s="119"/>
      <c r="B57" s="11" t="s">
        <v>126</v>
      </c>
      <c r="C57" s="38" t="s">
        <v>21</v>
      </c>
      <c r="D57" s="120"/>
      <c r="E57" s="110"/>
      <c r="F57" s="12"/>
      <c r="G57" s="12"/>
      <c r="H57" s="12"/>
      <c r="I57" s="12"/>
      <c r="L57" s="12"/>
      <c r="M57" s="12"/>
      <c r="N57" s="12"/>
      <c r="O57" s="12"/>
      <c r="P57" s="12"/>
      <c r="Q57" s="12"/>
      <c r="R57" s="12"/>
      <c r="S57" s="12"/>
    </row>
    <row r="58" spans="1:58" ht="14.1" customHeight="1">
      <c r="A58" s="13" t="s">
        <v>127</v>
      </c>
      <c r="B58" s="14" t="s">
        <v>128</v>
      </c>
      <c r="C58" s="40" t="s">
        <v>129</v>
      </c>
      <c r="D58" s="15" t="s">
        <v>48</v>
      </c>
      <c r="E58" s="133"/>
      <c r="F58" s="80"/>
      <c r="G58" s="81"/>
      <c r="H58" s="80"/>
      <c r="I58" s="81"/>
      <c r="J58" s="79">
        <v>0</v>
      </c>
      <c r="K58" s="25" t="s">
        <v>72</v>
      </c>
      <c r="L58" s="80"/>
      <c r="M58" s="81"/>
      <c r="N58" s="80"/>
      <c r="O58" s="81"/>
      <c r="P58" s="80"/>
      <c r="Q58" s="81"/>
      <c r="R58" s="80"/>
      <c r="S58" s="81"/>
      <c r="T58" s="79">
        <v>0</v>
      </c>
      <c r="U58" s="25" t="s">
        <v>72</v>
      </c>
      <c r="V58" s="79">
        <v>0</v>
      </c>
      <c r="W58" s="25" t="s">
        <v>72</v>
      </c>
      <c r="X58" s="79">
        <v>0</v>
      </c>
      <c r="Y58" s="25" t="s">
        <v>72</v>
      </c>
      <c r="Z58" s="79">
        <v>0</v>
      </c>
      <c r="AA58" s="25" t="s">
        <v>72</v>
      </c>
      <c r="AB58" s="79">
        <v>0</v>
      </c>
      <c r="AC58" s="25" t="s">
        <v>72</v>
      </c>
      <c r="AD58" s="79">
        <v>0</v>
      </c>
      <c r="AE58" s="25" t="s">
        <v>72</v>
      </c>
      <c r="AF58" s="79">
        <v>0</v>
      </c>
      <c r="AG58" s="25" t="s">
        <v>72</v>
      </c>
      <c r="AH58" s="79">
        <v>0</v>
      </c>
      <c r="AI58" s="25" t="s">
        <v>72</v>
      </c>
      <c r="AJ58" s="79">
        <v>0</v>
      </c>
      <c r="AK58" s="25" t="s">
        <v>72</v>
      </c>
      <c r="AL58" s="79">
        <v>0</v>
      </c>
      <c r="AM58" s="25" t="s">
        <v>72</v>
      </c>
      <c r="AN58" s="79">
        <v>0</v>
      </c>
      <c r="AO58" s="25" t="s">
        <v>72</v>
      </c>
      <c r="AP58" s="82">
        <v>0</v>
      </c>
      <c r="AQ58" s="25" t="s">
        <v>72</v>
      </c>
      <c r="AR58" s="79">
        <v>0</v>
      </c>
      <c r="AS58" s="25" t="s">
        <v>72</v>
      </c>
      <c r="AT58" s="79">
        <v>0</v>
      </c>
      <c r="AU58" s="25" t="s">
        <v>72</v>
      </c>
      <c r="AV58" s="129"/>
      <c r="AW58" s="25"/>
      <c r="AX58" s="129"/>
      <c r="AY58" s="25"/>
      <c r="AZ58" s="129"/>
      <c r="BA58" s="25"/>
      <c r="BB58" s="129"/>
      <c r="BC58" s="25"/>
      <c r="BD58" s="83">
        <f t="shared" ref="BD58:BD65" si="1">F58+H58+J58+L58+N58+P58+R58+T58+V58+X58+Z58+AB58+AD58+AF58+AH58+AJ58+AL58+AN58+AP58+AR58+AT58+AV58+AX58+AZ58+BB58</f>
        <v>0</v>
      </c>
      <c r="BE58" s="25" t="s">
        <v>72</v>
      </c>
      <c r="BF58" s="98"/>
    </row>
    <row r="59" spans="1:58" ht="14.1" customHeight="1">
      <c r="A59" s="17" t="s">
        <v>130</v>
      </c>
      <c r="B59" s="18" t="s">
        <v>131</v>
      </c>
      <c r="C59" s="45" t="s">
        <v>129</v>
      </c>
      <c r="D59" s="20" t="s">
        <v>48</v>
      </c>
      <c r="E59" s="133"/>
      <c r="F59" s="85"/>
      <c r="G59" s="86"/>
      <c r="H59" s="85"/>
      <c r="I59" s="86"/>
      <c r="J59" s="84">
        <v>0</v>
      </c>
      <c r="K59" s="27" t="s">
        <v>72</v>
      </c>
      <c r="L59" s="85"/>
      <c r="M59" s="86"/>
      <c r="N59" s="85"/>
      <c r="O59" s="86"/>
      <c r="P59" s="85"/>
      <c r="Q59" s="86"/>
      <c r="R59" s="85"/>
      <c r="S59" s="86"/>
      <c r="T59" s="84">
        <v>0</v>
      </c>
      <c r="U59" s="27" t="s">
        <v>72</v>
      </c>
      <c r="V59" s="84">
        <v>0</v>
      </c>
      <c r="W59" s="27" t="s">
        <v>72</v>
      </c>
      <c r="X59" s="84">
        <v>0</v>
      </c>
      <c r="Y59" s="27" t="s">
        <v>72</v>
      </c>
      <c r="Z59" s="84">
        <v>0</v>
      </c>
      <c r="AA59" s="27" t="s">
        <v>72</v>
      </c>
      <c r="AB59" s="84">
        <v>0</v>
      </c>
      <c r="AC59" s="27" t="s">
        <v>72</v>
      </c>
      <c r="AD59" s="84">
        <v>0</v>
      </c>
      <c r="AE59" s="27" t="s">
        <v>72</v>
      </c>
      <c r="AF59" s="84">
        <v>0</v>
      </c>
      <c r="AG59" s="27" t="s">
        <v>72</v>
      </c>
      <c r="AH59" s="84">
        <v>0</v>
      </c>
      <c r="AI59" s="27" t="s">
        <v>72</v>
      </c>
      <c r="AJ59" s="84">
        <v>0</v>
      </c>
      <c r="AK59" s="27" t="s">
        <v>72</v>
      </c>
      <c r="AL59" s="84">
        <v>0</v>
      </c>
      <c r="AM59" s="27" t="s">
        <v>72</v>
      </c>
      <c r="AN59" s="84">
        <v>0</v>
      </c>
      <c r="AO59" s="27" t="s">
        <v>72</v>
      </c>
      <c r="AP59" s="87">
        <v>0</v>
      </c>
      <c r="AQ59" s="27" t="s">
        <v>72</v>
      </c>
      <c r="AR59" s="84">
        <v>0</v>
      </c>
      <c r="AS59" s="27" t="s">
        <v>72</v>
      </c>
      <c r="AT59" s="84">
        <v>0</v>
      </c>
      <c r="AU59" s="27" t="s">
        <v>72</v>
      </c>
      <c r="AV59" s="125"/>
      <c r="AW59" s="27"/>
      <c r="AX59" s="125"/>
      <c r="AY59" s="27"/>
      <c r="AZ59" s="125"/>
      <c r="BA59" s="27"/>
      <c r="BB59" s="125"/>
      <c r="BC59" s="27"/>
      <c r="BD59" s="88">
        <f t="shared" si="1"/>
        <v>0</v>
      </c>
      <c r="BE59" s="27" t="s">
        <v>72</v>
      </c>
      <c r="BF59" s="98"/>
    </row>
    <row r="60" spans="1:58" ht="14.1" customHeight="1">
      <c r="A60" s="17" t="s">
        <v>132</v>
      </c>
      <c r="B60" s="18" t="s">
        <v>133</v>
      </c>
      <c r="C60" s="45" t="s">
        <v>129</v>
      </c>
      <c r="D60" s="20" t="s">
        <v>48</v>
      </c>
      <c r="E60" s="133"/>
      <c r="F60" s="85"/>
      <c r="G60" s="86"/>
      <c r="H60" s="85"/>
      <c r="I60" s="86"/>
      <c r="J60" s="84">
        <v>3.948</v>
      </c>
      <c r="K60" s="27" t="s">
        <v>134</v>
      </c>
      <c r="L60" s="85"/>
      <c r="M60" s="86"/>
      <c r="N60" s="85"/>
      <c r="O60" s="86"/>
      <c r="P60" s="85"/>
      <c r="Q60" s="86"/>
      <c r="R60" s="85"/>
      <c r="S60" s="86"/>
      <c r="T60" s="84">
        <v>2.923</v>
      </c>
      <c r="U60" s="27" t="s">
        <v>134</v>
      </c>
      <c r="V60" s="84">
        <v>0</v>
      </c>
      <c r="W60" s="27" t="s">
        <v>72</v>
      </c>
      <c r="X60" s="84">
        <v>0</v>
      </c>
      <c r="Y60" s="27" t="s">
        <v>72</v>
      </c>
      <c r="Z60" s="84">
        <v>23.001999999999999</v>
      </c>
      <c r="AA60" s="27" t="s">
        <v>134</v>
      </c>
      <c r="AB60" s="84">
        <v>0</v>
      </c>
      <c r="AC60" s="27" t="s">
        <v>72</v>
      </c>
      <c r="AD60" s="84">
        <v>0</v>
      </c>
      <c r="AE60" s="27" t="s">
        <v>72</v>
      </c>
      <c r="AF60" s="84">
        <v>0</v>
      </c>
      <c r="AG60" s="27" t="s">
        <v>72</v>
      </c>
      <c r="AH60" s="84">
        <v>0</v>
      </c>
      <c r="AI60" s="27" t="s">
        <v>72</v>
      </c>
      <c r="AJ60" s="84">
        <v>1.8320000000000001</v>
      </c>
      <c r="AK60" s="27" t="s">
        <v>134</v>
      </c>
      <c r="AL60" s="84">
        <v>0</v>
      </c>
      <c r="AM60" s="27" t="s">
        <v>72</v>
      </c>
      <c r="AN60" s="84">
        <v>15.76</v>
      </c>
      <c r="AO60" s="27" t="s">
        <v>53</v>
      </c>
      <c r="AP60" s="87">
        <v>0</v>
      </c>
      <c r="AQ60" s="27" t="s">
        <v>72</v>
      </c>
      <c r="AR60" s="84">
        <v>0</v>
      </c>
      <c r="AS60" s="27" t="s">
        <v>72</v>
      </c>
      <c r="AT60" s="84">
        <v>0</v>
      </c>
      <c r="AU60" s="27" t="s">
        <v>72</v>
      </c>
      <c r="AV60" s="125"/>
      <c r="AW60" s="27"/>
      <c r="AX60" s="125"/>
      <c r="AY60" s="27"/>
      <c r="AZ60" s="125"/>
      <c r="BA60" s="27"/>
      <c r="BB60" s="125"/>
      <c r="BC60" s="27"/>
      <c r="BD60" s="88">
        <f t="shared" si="1"/>
        <v>47.464999999999996</v>
      </c>
      <c r="BE60" s="27" t="s">
        <v>134</v>
      </c>
      <c r="BF60" s="98"/>
    </row>
    <row r="61" spans="1:58" ht="14.1" customHeight="1">
      <c r="A61" s="17" t="s">
        <v>135</v>
      </c>
      <c r="B61" s="18" t="s">
        <v>136</v>
      </c>
      <c r="C61" s="45" t="s">
        <v>129</v>
      </c>
      <c r="D61" s="20" t="s">
        <v>48</v>
      </c>
      <c r="E61" s="133"/>
      <c r="F61" s="85"/>
      <c r="G61" s="86"/>
      <c r="H61" s="85"/>
      <c r="I61" s="86"/>
      <c r="J61" s="84">
        <v>0</v>
      </c>
      <c r="K61" s="27" t="s">
        <v>72</v>
      </c>
      <c r="L61" s="85"/>
      <c r="M61" s="86"/>
      <c r="N61" s="85"/>
      <c r="O61" s="86"/>
      <c r="P61" s="85"/>
      <c r="Q61" s="86"/>
      <c r="R61" s="85"/>
      <c r="S61" s="86"/>
      <c r="T61" s="84">
        <v>0</v>
      </c>
      <c r="U61" s="27" t="s">
        <v>72</v>
      </c>
      <c r="V61" s="84">
        <v>0</v>
      </c>
      <c r="W61" s="27" t="s">
        <v>72</v>
      </c>
      <c r="X61" s="84">
        <v>0</v>
      </c>
      <c r="Y61" s="27" t="s">
        <v>72</v>
      </c>
      <c r="Z61" s="84">
        <v>0</v>
      </c>
      <c r="AA61" s="27" t="s">
        <v>72</v>
      </c>
      <c r="AB61" s="84">
        <v>0</v>
      </c>
      <c r="AC61" s="27" t="s">
        <v>72</v>
      </c>
      <c r="AD61" s="84">
        <v>0</v>
      </c>
      <c r="AE61" s="27" t="s">
        <v>72</v>
      </c>
      <c r="AF61" s="84">
        <v>0</v>
      </c>
      <c r="AG61" s="27" t="s">
        <v>72</v>
      </c>
      <c r="AH61" s="84">
        <v>0</v>
      </c>
      <c r="AI61" s="27" t="s">
        <v>72</v>
      </c>
      <c r="AJ61" s="84">
        <v>1.0389999999999999</v>
      </c>
      <c r="AK61" s="27" t="s">
        <v>134</v>
      </c>
      <c r="AL61" s="84">
        <v>0</v>
      </c>
      <c r="AM61" s="27" t="s">
        <v>72</v>
      </c>
      <c r="AN61" s="84">
        <v>25.457999999999998</v>
      </c>
      <c r="AO61" s="27" t="s">
        <v>53</v>
      </c>
      <c r="AP61" s="87">
        <v>0</v>
      </c>
      <c r="AQ61" s="27" t="s">
        <v>72</v>
      </c>
      <c r="AR61" s="84">
        <v>0</v>
      </c>
      <c r="AS61" s="27" t="s">
        <v>72</v>
      </c>
      <c r="AT61" s="84">
        <v>0</v>
      </c>
      <c r="AU61" s="27" t="s">
        <v>72</v>
      </c>
      <c r="AV61" s="125"/>
      <c r="AW61" s="27"/>
      <c r="AX61" s="125"/>
      <c r="AY61" s="27"/>
      <c r="AZ61" s="125"/>
      <c r="BA61" s="27"/>
      <c r="BB61" s="125"/>
      <c r="BC61" s="27"/>
      <c r="BD61" s="88">
        <f t="shared" si="1"/>
        <v>26.497</v>
      </c>
      <c r="BE61" s="27" t="s">
        <v>53</v>
      </c>
      <c r="BF61" s="98"/>
    </row>
    <row r="62" spans="1:58" ht="14.1" customHeight="1">
      <c r="A62" s="17" t="s">
        <v>137</v>
      </c>
      <c r="B62" s="18" t="s">
        <v>138</v>
      </c>
      <c r="C62" s="45" t="s">
        <v>129</v>
      </c>
      <c r="D62" s="20" t="s">
        <v>48</v>
      </c>
      <c r="E62" s="133"/>
      <c r="F62" s="85"/>
      <c r="G62" s="86"/>
      <c r="H62" s="85"/>
      <c r="I62" s="86"/>
      <c r="J62" s="84">
        <v>0</v>
      </c>
      <c r="K62" s="27" t="s">
        <v>72</v>
      </c>
      <c r="L62" s="85"/>
      <c r="M62" s="86"/>
      <c r="N62" s="85"/>
      <c r="O62" s="86"/>
      <c r="P62" s="85"/>
      <c r="Q62" s="86"/>
      <c r="R62" s="85"/>
      <c r="S62" s="86"/>
      <c r="T62" s="84">
        <v>0</v>
      </c>
      <c r="U62" s="27" t="s">
        <v>72</v>
      </c>
      <c r="V62" s="84">
        <v>0</v>
      </c>
      <c r="W62" s="27" t="s">
        <v>72</v>
      </c>
      <c r="X62" s="84">
        <v>0</v>
      </c>
      <c r="Y62" s="27" t="s">
        <v>72</v>
      </c>
      <c r="Z62" s="84">
        <v>0</v>
      </c>
      <c r="AA62" s="27" t="s">
        <v>72</v>
      </c>
      <c r="AB62" s="84">
        <v>0</v>
      </c>
      <c r="AC62" s="27" t="s">
        <v>72</v>
      </c>
      <c r="AD62" s="84">
        <v>0</v>
      </c>
      <c r="AE62" s="27" t="s">
        <v>72</v>
      </c>
      <c r="AF62" s="84">
        <v>0</v>
      </c>
      <c r="AG62" s="27" t="s">
        <v>72</v>
      </c>
      <c r="AH62" s="84">
        <v>0</v>
      </c>
      <c r="AI62" s="27" t="s">
        <v>72</v>
      </c>
      <c r="AJ62" s="84">
        <v>0</v>
      </c>
      <c r="AK62" s="27" t="s">
        <v>72</v>
      </c>
      <c r="AL62" s="84">
        <v>0</v>
      </c>
      <c r="AM62" s="27" t="s">
        <v>72</v>
      </c>
      <c r="AN62" s="84">
        <v>0</v>
      </c>
      <c r="AO62" s="27" t="s">
        <v>72</v>
      </c>
      <c r="AP62" s="87">
        <v>0</v>
      </c>
      <c r="AQ62" s="27" t="s">
        <v>72</v>
      </c>
      <c r="AR62" s="84">
        <v>0</v>
      </c>
      <c r="AS62" s="27" t="s">
        <v>72</v>
      </c>
      <c r="AT62" s="84">
        <v>0</v>
      </c>
      <c r="AU62" s="27" t="s">
        <v>72</v>
      </c>
      <c r="AV62" s="125"/>
      <c r="AW62" s="27"/>
      <c r="AX62" s="125"/>
      <c r="AY62" s="27"/>
      <c r="AZ62" s="125"/>
      <c r="BA62" s="27"/>
      <c r="BB62" s="125"/>
      <c r="BC62" s="27"/>
      <c r="BD62" s="88">
        <f t="shared" si="1"/>
        <v>0</v>
      </c>
      <c r="BE62" s="27" t="s">
        <v>72</v>
      </c>
      <c r="BF62" s="98"/>
    </row>
    <row r="63" spans="1:58" ht="14.1" customHeight="1">
      <c r="A63" s="17" t="s">
        <v>139</v>
      </c>
      <c r="B63" s="18" t="s">
        <v>140</v>
      </c>
      <c r="C63" s="45" t="s">
        <v>129</v>
      </c>
      <c r="D63" s="20" t="s">
        <v>48</v>
      </c>
      <c r="E63" s="133"/>
      <c r="F63" s="85"/>
      <c r="G63" s="86"/>
      <c r="H63" s="85"/>
      <c r="I63" s="86"/>
      <c r="J63" s="84">
        <v>0</v>
      </c>
      <c r="K63" s="27" t="s">
        <v>72</v>
      </c>
      <c r="L63" s="85"/>
      <c r="M63" s="86"/>
      <c r="N63" s="85"/>
      <c r="O63" s="86"/>
      <c r="P63" s="85"/>
      <c r="Q63" s="86"/>
      <c r="R63" s="85"/>
      <c r="S63" s="86"/>
      <c r="T63" s="84">
        <v>0</v>
      </c>
      <c r="U63" s="27" t="s">
        <v>72</v>
      </c>
      <c r="V63" s="84">
        <v>0</v>
      </c>
      <c r="W63" s="27" t="s">
        <v>72</v>
      </c>
      <c r="X63" s="84">
        <v>0</v>
      </c>
      <c r="Y63" s="27" t="s">
        <v>72</v>
      </c>
      <c r="Z63" s="84">
        <v>0</v>
      </c>
      <c r="AA63" s="27" t="s">
        <v>72</v>
      </c>
      <c r="AB63" s="84">
        <v>0</v>
      </c>
      <c r="AC63" s="27" t="s">
        <v>72</v>
      </c>
      <c r="AD63" s="84">
        <v>0</v>
      </c>
      <c r="AE63" s="27" t="s">
        <v>72</v>
      </c>
      <c r="AF63" s="84">
        <v>0</v>
      </c>
      <c r="AG63" s="27" t="s">
        <v>72</v>
      </c>
      <c r="AH63" s="84">
        <v>0</v>
      </c>
      <c r="AI63" s="27" t="s">
        <v>72</v>
      </c>
      <c r="AJ63" s="84">
        <v>0</v>
      </c>
      <c r="AK63" s="27" t="s">
        <v>72</v>
      </c>
      <c r="AL63" s="84">
        <v>0</v>
      </c>
      <c r="AM63" s="27" t="s">
        <v>72</v>
      </c>
      <c r="AN63" s="84">
        <v>0</v>
      </c>
      <c r="AO63" s="27" t="s">
        <v>72</v>
      </c>
      <c r="AP63" s="87">
        <v>0</v>
      </c>
      <c r="AQ63" s="27" t="s">
        <v>72</v>
      </c>
      <c r="AR63" s="84">
        <v>0</v>
      </c>
      <c r="AS63" s="27" t="s">
        <v>72</v>
      </c>
      <c r="AT63" s="84">
        <v>0</v>
      </c>
      <c r="AU63" s="27" t="s">
        <v>72</v>
      </c>
      <c r="AV63" s="125"/>
      <c r="AW63" s="27"/>
      <c r="AX63" s="125"/>
      <c r="AY63" s="27"/>
      <c r="AZ63" s="125"/>
      <c r="BA63" s="27"/>
      <c r="BB63" s="125"/>
      <c r="BC63" s="27"/>
      <c r="BD63" s="88">
        <f t="shared" si="1"/>
        <v>0</v>
      </c>
      <c r="BE63" s="27" t="s">
        <v>72</v>
      </c>
      <c r="BF63" s="98"/>
    </row>
    <row r="64" spans="1:58" ht="14.1" customHeight="1">
      <c r="A64" s="17" t="s">
        <v>141</v>
      </c>
      <c r="B64" s="18" t="s">
        <v>142</v>
      </c>
      <c r="C64" s="45" t="s">
        <v>129</v>
      </c>
      <c r="D64" s="20" t="s">
        <v>48</v>
      </c>
      <c r="E64" s="133"/>
      <c r="F64" s="85"/>
      <c r="G64" s="86"/>
      <c r="H64" s="85"/>
      <c r="I64" s="86"/>
      <c r="J64" s="84">
        <v>0</v>
      </c>
      <c r="K64" s="27" t="s">
        <v>72</v>
      </c>
      <c r="L64" s="85"/>
      <c r="M64" s="86"/>
      <c r="N64" s="85"/>
      <c r="O64" s="86"/>
      <c r="P64" s="85"/>
      <c r="Q64" s="86"/>
      <c r="R64" s="85"/>
      <c r="S64" s="86"/>
      <c r="T64" s="84">
        <v>0</v>
      </c>
      <c r="U64" s="27" t="s">
        <v>72</v>
      </c>
      <c r="V64" s="84">
        <v>0</v>
      </c>
      <c r="W64" s="27" t="s">
        <v>72</v>
      </c>
      <c r="X64" s="84">
        <v>0</v>
      </c>
      <c r="Y64" s="27" t="s">
        <v>72</v>
      </c>
      <c r="Z64" s="84">
        <v>0</v>
      </c>
      <c r="AA64" s="27" t="s">
        <v>72</v>
      </c>
      <c r="AB64" s="84">
        <v>0</v>
      </c>
      <c r="AC64" s="27" t="s">
        <v>72</v>
      </c>
      <c r="AD64" s="84">
        <v>0</v>
      </c>
      <c r="AE64" s="27" t="s">
        <v>72</v>
      </c>
      <c r="AF64" s="84">
        <v>0</v>
      </c>
      <c r="AG64" s="27" t="s">
        <v>72</v>
      </c>
      <c r="AH64" s="84">
        <v>0</v>
      </c>
      <c r="AI64" s="27" t="s">
        <v>72</v>
      </c>
      <c r="AJ64" s="84">
        <v>0</v>
      </c>
      <c r="AK64" s="27" t="s">
        <v>72</v>
      </c>
      <c r="AL64" s="84">
        <v>9.0809999999999995</v>
      </c>
      <c r="AM64" s="27" t="s">
        <v>134</v>
      </c>
      <c r="AN64" s="84">
        <v>0</v>
      </c>
      <c r="AO64" s="27" t="s">
        <v>72</v>
      </c>
      <c r="AP64" s="87">
        <v>8.4250000000000007</v>
      </c>
      <c r="AQ64" s="27" t="s">
        <v>134</v>
      </c>
      <c r="AR64" s="84">
        <v>0</v>
      </c>
      <c r="AS64" s="27" t="s">
        <v>72</v>
      </c>
      <c r="AT64" s="84">
        <v>0</v>
      </c>
      <c r="AU64" s="27" t="s">
        <v>72</v>
      </c>
      <c r="AV64" s="125"/>
      <c r="AW64" s="27"/>
      <c r="AX64" s="125"/>
      <c r="AY64" s="27"/>
      <c r="AZ64" s="125"/>
      <c r="BA64" s="27"/>
      <c r="BB64" s="125"/>
      <c r="BC64" s="27"/>
      <c r="BD64" s="88">
        <f t="shared" si="1"/>
        <v>17.506</v>
      </c>
      <c r="BE64" s="27" t="s">
        <v>134</v>
      </c>
      <c r="BF64" s="98"/>
    </row>
    <row r="65" spans="1:58" ht="15" customHeight="1" thickBot="1">
      <c r="A65" s="28" t="s">
        <v>143</v>
      </c>
      <c r="B65" s="29" t="s">
        <v>144</v>
      </c>
      <c r="C65" s="47" t="s">
        <v>129</v>
      </c>
      <c r="D65" s="31" t="s">
        <v>48</v>
      </c>
      <c r="E65" s="133"/>
      <c r="F65" s="90"/>
      <c r="G65" s="91"/>
      <c r="H65" s="90"/>
      <c r="I65" s="91"/>
      <c r="J65" s="89">
        <v>0</v>
      </c>
      <c r="K65" s="35" t="s">
        <v>72</v>
      </c>
      <c r="L65" s="90"/>
      <c r="M65" s="91"/>
      <c r="N65" s="90"/>
      <c r="O65" s="91"/>
      <c r="P65" s="90"/>
      <c r="Q65" s="91"/>
      <c r="R65" s="90"/>
      <c r="S65" s="91"/>
      <c r="T65" s="89">
        <v>0</v>
      </c>
      <c r="U65" s="35" t="s">
        <v>72</v>
      </c>
      <c r="V65" s="89">
        <v>0</v>
      </c>
      <c r="W65" s="35" t="s">
        <v>72</v>
      </c>
      <c r="X65" s="89">
        <v>0</v>
      </c>
      <c r="Y65" s="35" t="s">
        <v>72</v>
      </c>
      <c r="Z65" s="89">
        <v>0</v>
      </c>
      <c r="AA65" s="35" t="s">
        <v>72</v>
      </c>
      <c r="AB65" s="89">
        <v>0</v>
      </c>
      <c r="AC65" s="35" t="s">
        <v>72</v>
      </c>
      <c r="AD65" s="89">
        <v>0</v>
      </c>
      <c r="AE65" s="35" t="s">
        <v>72</v>
      </c>
      <c r="AF65" s="89">
        <v>0</v>
      </c>
      <c r="AG65" s="35" t="s">
        <v>72</v>
      </c>
      <c r="AH65" s="89">
        <v>0</v>
      </c>
      <c r="AI65" s="35" t="s">
        <v>72</v>
      </c>
      <c r="AJ65" s="89">
        <v>0</v>
      </c>
      <c r="AK65" s="35" t="s">
        <v>72</v>
      </c>
      <c r="AL65" s="89">
        <v>0</v>
      </c>
      <c r="AM65" s="35" t="s">
        <v>72</v>
      </c>
      <c r="AN65" s="89">
        <v>0</v>
      </c>
      <c r="AO65" s="35" t="s">
        <v>72</v>
      </c>
      <c r="AP65" s="92">
        <v>0</v>
      </c>
      <c r="AQ65" s="35" t="s">
        <v>72</v>
      </c>
      <c r="AR65" s="89">
        <v>0</v>
      </c>
      <c r="AS65" s="35" t="s">
        <v>72</v>
      </c>
      <c r="AT65" s="89">
        <v>0</v>
      </c>
      <c r="AU65" s="35" t="s">
        <v>72</v>
      </c>
      <c r="AV65" s="127"/>
      <c r="AW65" s="35"/>
      <c r="AX65" s="127"/>
      <c r="AY65" s="35"/>
      <c r="AZ65" s="127"/>
      <c r="BA65" s="35"/>
      <c r="BB65" s="127"/>
      <c r="BC65" s="35"/>
      <c r="BD65" s="93">
        <f t="shared" si="1"/>
        <v>0</v>
      </c>
      <c r="BE65" s="35" t="s">
        <v>72</v>
      </c>
      <c r="BF65" s="98"/>
    </row>
    <row r="66" spans="1:58" ht="14.1" customHeight="1">
      <c r="A66" s="49"/>
      <c r="B66" s="37"/>
      <c r="C66" s="49"/>
      <c r="D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94"/>
      <c r="AP66" s="49"/>
      <c r="AQ66" s="49"/>
      <c r="AR66" s="49"/>
      <c r="AS66" s="49"/>
      <c r="AT66" s="49"/>
      <c r="AU66" s="49"/>
      <c r="AV66" s="49"/>
      <c r="AW66" s="49"/>
      <c r="AX66" s="49"/>
      <c r="AY66" s="49"/>
      <c r="AZ66" s="49"/>
      <c r="BA66" s="49"/>
      <c r="BB66" s="49"/>
      <c r="BC66" s="49"/>
      <c r="BD66" s="49"/>
      <c r="BE66" s="49"/>
    </row>
    <row r="67" spans="1:58" ht="15" customHeight="1">
      <c r="AO67" s="95"/>
    </row>
    <row r="68" spans="1:58" ht="14.1" customHeight="1">
      <c r="A68" s="322"/>
      <c r="B68" s="37"/>
      <c r="C68" s="37"/>
      <c r="D68" s="136"/>
      <c r="E68" s="98"/>
      <c r="AO68" s="95"/>
    </row>
    <row r="69" spans="1:58" ht="15.75" customHeight="1">
      <c r="A69" s="323" t="s">
        <v>145</v>
      </c>
      <c r="B69" s="321"/>
      <c r="C69" s="1"/>
      <c r="D69" s="321"/>
      <c r="E69" s="98"/>
      <c r="AO69" s="95"/>
    </row>
    <row r="70" spans="1:58" ht="14.1" customHeight="1">
      <c r="A70" s="324"/>
      <c r="B70" s="321"/>
      <c r="C70" s="321"/>
      <c r="D70" s="321"/>
      <c r="E70" s="98"/>
    </row>
    <row r="71" spans="1:58" ht="14.1" customHeight="1">
      <c r="A71" s="323" t="s">
        <v>146</v>
      </c>
      <c r="B71" s="321"/>
      <c r="C71" s="96"/>
      <c r="D71" s="97"/>
      <c r="E71" s="98"/>
      <c r="N71" s="95"/>
      <c r="O71" s="95"/>
    </row>
    <row r="72" spans="1:58" ht="14.1" customHeight="1">
      <c r="A72" s="324"/>
      <c r="B72" s="321"/>
      <c r="C72" s="321"/>
      <c r="D72" s="321"/>
      <c r="E72" s="98"/>
    </row>
    <row r="73" spans="1:58" ht="14.1" customHeight="1">
      <c r="A73" s="323" t="s">
        <v>147</v>
      </c>
      <c r="B73" s="95"/>
      <c r="C73" s="99" t="s">
        <v>148</v>
      </c>
      <c r="D73" s="100">
        <v>45722</v>
      </c>
      <c r="E73" s="98"/>
    </row>
    <row r="74" spans="1:58" ht="15" customHeight="1">
      <c r="A74" s="325"/>
      <c r="B74" s="321"/>
      <c r="C74" s="321"/>
      <c r="D74" s="321"/>
      <c r="E74" s="98"/>
    </row>
    <row r="75" spans="1:58" ht="14.1" customHeight="1">
      <c r="A75" s="37"/>
      <c r="B75" s="134"/>
      <c r="C75" s="49"/>
      <c r="D75" s="49"/>
    </row>
    <row r="76" spans="1:58" ht="14.1" customHeight="1"/>
    <row r="77" spans="1:58" ht="14.1" customHeight="1"/>
    <row r="78" spans="1:58" ht="14.1" customHeight="1"/>
    <row r="79" spans="1:58" ht="14.1" customHeight="1"/>
    <row r="80" spans="1:58"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sheetData>
  <mergeCells count="52">
    <mergeCell ref="AT10:AU10"/>
    <mergeCell ref="AT9:AU9"/>
    <mergeCell ref="AV10:AW10"/>
    <mergeCell ref="AV9:AW9"/>
    <mergeCell ref="BD10:BE10"/>
    <mergeCell ref="BD9:BE9"/>
    <mergeCell ref="BB10:BC10"/>
    <mergeCell ref="BB9:BC9"/>
    <mergeCell ref="AZ10:BA10"/>
    <mergeCell ref="AZ9:BA9"/>
    <mergeCell ref="AX10:AY10"/>
    <mergeCell ref="AX9:AY9"/>
    <mergeCell ref="AN10:AO10"/>
    <mergeCell ref="AN9:AO9"/>
    <mergeCell ref="AP10:AQ10"/>
    <mergeCell ref="AP9:AQ9"/>
    <mergeCell ref="AR9:AS9"/>
    <mergeCell ref="AR10:AS10"/>
    <mergeCell ref="AH10:AI10"/>
    <mergeCell ref="AH9:AI9"/>
    <mergeCell ref="AJ9:AK9"/>
    <mergeCell ref="AJ10:AK10"/>
    <mergeCell ref="AL10:AM10"/>
    <mergeCell ref="AL9:AM9"/>
    <mergeCell ref="Z10:AA10"/>
    <mergeCell ref="Z9:AA9"/>
    <mergeCell ref="R10:S10"/>
    <mergeCell ref="R9:S9"/>
    <mergeCell ref="T10:U10"/>
    <mergeCell ref="T9:U9"/>
    <mergeCell ref="V9:W9"/>
    <mergeCell ref="V10:W10"/>
    <mergeCell ref="X10:Y10"/>
    <mergeCell ref="X9:Y9"/>
    <mergeCell ref="AF10:AG10"/>
    <mergeCell ref="AF9:AG9"/>
    <mergeCell ref="AD10:AE10"/>
    <mergeCell ref="AD9:AE9"/>
    <mergeCell ref="AB10:AC10"/>
    <mergeCell ref="AB9:AC9"/>
    <mergeCell ref="P9:Q9"/>
    <mergeCell ref="P10:Q10"/>
    <mergeCell ref="H10:I10"/>
    <mergeCell ref="H9:I9"/>
    <mergeCell ref="F10:G10"/>
    <mergeCell ref="F9:G9"/>
    <mergeCell ref="J9:K9"/>
    <mergeCell ref="J10:K10"/>
    <mergeCell ref="L10:M10"/>
    <mergeCell ref="L9:M9"/>
    <mergeCell ref="N10:O10"/>
    <mergeCell ref="N9:O9"/>
  </mergeCells>
  <dataValidations count="1">
    <dataValidation type="list" allowBlank="1" sqref="AO16:AO18 K16:K18 AO36:AO42 U16:U18 AS16:AS18 AQ16:AQ18 AC16:AC18 W16:W18 AE16:AE18 AA16:AA18 AG16:AG18 Y16:Y18 AM16:AM18 AO21:AO25 AK16:AK18 AI16:AI18 AO28:AO33 AU16:AU18 AO58:AO65 AO45:AO55 AG35 BE16:BE18" xr:uid="{00000000-0002-0000-0000-000000000000}"/>
  </dataValidations>
  <pageMargins left="0.75" right="0.75" top="1" bottom="1" header="0.5" footer="0.5"/>
  <pageSetup paperSize="9" orientation="portrait" r:id="rId1"/>
  <headerFooter>
    <oddFooter>&amp;L_x000D_&amp;1#&amp;"Calibri"&amp;11&amp;K000000 SW Internal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519"/>
  <sheetViews>
    <sheetView showRuler="0" zoomScaleNormal="100" workbookViewId="0">
      <selection sqref="A1:XFD1048576"/>
    </sheetView>
  </sheetViews>
  <sheetFormatPr defaultColWidth="13.7109375" defaultRowHeight="12.75"/>
  <cols>
    <col min="1" max="1" width="11.7109375" customWidth="1"/>
    <col min="2" max="2" width="47.28515625" customWidth="1"/>
    <col min="3" max="3" width="9.28515625" bestFit="1" customWidth="1"/>
    <col min="4" max="4" width="8.7109375" customWidth="1"/>
    <col min="5" max="5" width="1.140625" customWidth="1"/>
    <col min="6" max="6" width="10.85546875" customWidth="1"/>
    <col min="7" max="7" width="4.42578125" customWidth="1"/>
    <col min="8" max="8" width="11" customWidth="1"/>
    <col min="9" max="9" width="4.42578125" customWidth="1"/>
    <col min="10" max="10" width="8.85546875" customWidth="1"/>
    <col min="11" max="11" width="7.5703125" customWidth="1"/>
    <col min="12" max="12" width="8.85546875" customWidth="1"/>
    <col min="13" max="13" width="4.42578125" customWidth="1"/>
    <col min="14" max="14" width="8.85546875" customWidth="1"/>
    <col min="15" max="15" width="4.42578125" customWidth="1"/>
    <col min="16" max="16" width="11.7109375" customWidth="1"/>
    <col min="17" max="17" width="4.42578125" customWidth="1"/>
    <col min="18" max="18" width="12.7109375" customWidth="1"/>
    <col min="19" max="19" width="4.42578125" customWidth="1"/>
    <col min="20" max="20" width="14.28515625" customWidth="1"/>
    <col min="21" max="21" width="9.140625" customWidth="1"/>
    <col min="22" max="22" width="10.5703125" customWidth="1"/>
    <col min="23" max="23" width="9.28515625" customWidth="1"/>
    <col min="24" max="24" width="16" customWidth="1"/>
    <col min="25" max="25" width="6.5703125" customWidth="1"/>
    <col min="26" max="26" width="10.7109375" customWidth="1"/>
    <col min="27" max="27" width="7" customWidth="1"/>
    <col min="28" max="28" width="10.7109375" customWidth="1"/>
    <col min="29" max="29" width="6.5703125" customWidth="1"/>
    <col min="30" max="30" width="12" customWidth="1"/>
    <col min="31" max="31" width="8.140625" customWidth="1"/>
    <col min="32" max="32" width="10.7109375" customWidth="1"/>
    <col min="33" max="33" width="8.85546875" customWidth="1"/>
    <col min="34" max="34" width="10.7109375" customWidth="1"/>
    <col min="35" max="35" width="7.85546875" customWidth="1"/>
    <col min="36" max="36" width="13.28515625" customWidth="1"/>
    <col min="37" max="37" width="6.7109375" customWidth="1"/>
    <col min="38" max="38" width="10.7109375" customWidth="1"/>
    <col min="39" max="39" width="7.42578125" customWidth="1"/>
    <col min="40" max="40" width="10.7109375" customWidth="1"/>
    <col min="41" max="41" width="6.5703125" customWidth="1"/>
    <col min="42" max="42" width="14.7109375" customWidth="1"/>
    <col min="43" max="43" width="11.7109375" customWidth="1"/>
    <col min="44" max="44" width="12.140625" customWidth="1"/>
    <col min="45" max="45" width="6.5703125" customWidth="1"/>
    <col min="46" max="46" width="10.7109375" customWidth="1"/>
    <col min="47" max="47" width="10.42578125" customWidth="1"/>
    <col min="48" max="48" width="10.7109375" hidden="1" customWidth="1"/>
    <col min="49" max="49" width="4.140625" hidden="1" customWidth="1"/>
    <col min="50" max="50" width="10.7109375" hidden="1" customWidth="1"/>
    <col min="51" max="51" width="4.42578125" hidden="1" customWidth="1"/>
    <col min="52" max="52" width="10.7109375" hidden="1" customWidth="1"/>
    <col min="53" max="53" width="4.42578125" hidden="1" customWidth="1"/>
    <col min="54" max="54" width="10.7109375" hidden="1" customWidth="1"/>
    <col min="55" max="55" width="4.42578125" hidden="1" customWidth="1"/>
    <col min="56" max="56" width="8.85546875" customWidth="1"/>
    <col min="57" max="57" width="6.7109375" customWidth="1"/>
    <col min="58" max="58" width="4.140625" customWidth="1"/>
    <col min="59" max="59" width="1.140625" customWidth="1"/>
    <col min="60" max="60" width="9.85546875" customWidth="1"/>
    <col min="61" max="61" width="4" customWidth="1"/>
    <col min="62" max="66" width="9.42578125" customWidth="1"/>
  </cols>
  <sheetData>
    <row r="1" spans="1:58" ht="22.5" customHeight="1">
      <c r="A1" s="315" t="s">
        <v>0</v>
      </c>
    </row>
    <row r="2" spans="1:58" ht="22.5" customHeight="1"/>
    <row r="3" spans="1:58" ht="22.5" customHeight="1">
      <c r="A3" s="312" t="s">
        <v>1</v>
      </c>
    </row>
    <row r="4" spans="1:58" ht="16.7" customHeight="1">
      <c r="A4" s="101"/>
      <c r="B4" s="102"/>
      <c r="C4" s="94"/>
      <c r="D4" s="94"/>
      <c r="E4" s="77"/>
      <c r="F4" s="103"/>
      <c r="G4" s="103"/>
      <c r="H4" s="103"/>
      <c r="I4" s="103"/>
      <c r="J4" s="103"/>
      <c r="K4" s="103"/>
    </row>
    <row r="5" spans="1:58" ht="18.399999999999999" customHeight="1"/>
    <row r="6" spans="1:58" ht="22.5" customHeight="1">
      <c r="A6" s="326" t="s">
        <v>2</v>
      </c>
      <c r="B6" s="327"/>
      <c r="C6" s="105"/>
      <c r="D6" s="106"/>
      <c r="E6" s="98"/>
    </row>
    <row r="7" spans="1:58" ht="23.25" customHeight="1">
      <c r="A7" s="330" t="s">
        <v>149</v>
      </c>
      <c r="B7" s="331"/>
      <c r="C7" s="108"/>
      <c r="D7" s="109"/>
      <c r="E7" s="98"/>
    </row>
    <row r="8" spans="1:58" ht="14.1" customHeight="1">
      <c r="A8" s="37"/>
      <c r="B8" s="37"/>
      <c r="C8" s="49"/>
      <c r="D8" s="49"/>
    </row>
    <row r="9" spans="1:58" ht="20.85" customHeight="1"/>
    <row r="10" spans="1:58" ht="26.65" customHeight="1">
      <c r="F10" s="493">
        <v>10</v>
      </c>
      <c r="G10" s="494"/>
      <c r="H10" s="493">
        <v>20</v>
      </c>
      <c r="I10" s="494"/>
      <c r="J10" s="493">
        <v>30</v>
      </c>
      <c r="K10" s="494"/>
      <c r="L10" s="493">
        <v>40</v>
      </c>
      <c r="M10" s="494"/>
      <c r="N10" s="493">
        <v>50</v>
      </c>
      <c r="O10" s="494"/>
      <c r="P10" s="493">
        <v>60</v>
      </c>
      <c r="Q10" s="494"/>
      <c r="R10" s="493">
        <v>70</v>
      </c>
      <c r="S10" s="494"/>
      <c r="T10" s="493">
        <v>80</v>
      </c>
      <c r="U10" s="494"/>
      <c r="V10" s="493">
        <v>90</v>
      </c>
      <c r="W10" s="494"/>
      <c r="X10" s="493">
        <v>100</v>
      </c>
      <c r="Y10" s="494"/>
      <c r="Z10" s="493">
        <v>110</v>
      </c>
      <c r="AA10" s="494"/>
      <c r="AB10" s="493">
        <v>120</v>
      </c>
      <c r="AC10" s="494"/>
      <c r="AD10" s="493">
        <v>130</v>
      </c>
      <c r="AE10" s="494"/>
      <c r="AF10" s="493">
        <v>140</v>
      </c>
      <c r="AG10" s="494"/>
      <c r="AH10" s="493">
        <v>150</v>
      </c>
      <c r="AI10" s="494"/>
      <c r="AJ10" s="493">
        <v>160</v>
      </c>
      <c r="AK10" s="494"/>
      <c r="AL10" s="493">
        <v>170</v>
      </c>
      <c r="AM10" s="494"/>
      <c r="AN10" s="493">
        <v>180</v>
      </c>
      <c r="AO10" s="494"/>
      <c r="AP10" s="493">
        <v>190</v>
      </c>
      <c r="AQ10" s="494"/>
      <c r="AR10" s="493">
        <v>200</v>
      </c>
      <c r="AS10" s="494"/>
      <c r="AT10" s="493">
        <v>210</v>
      </c>
      <c r="AU10" s="494"/>
      <c r="AV10" s="493">
        <v>220</v>
      </c>
      <c r="AW10" s="494"/>
      <c r="AX10" s="493">
        <v>230</v>
      </c>
      <c r="AY10" s="494"/>
      <c r="AZ10" s="493">
        <v>240</v>
      </c>
      <c r="BA10" s="494"/>
      <c r="BB10" s="493">
        <v>250</v>
      </c>
      <c r="BC10" s="494"/>
      <c r="BD10" s="493">
        <v>300</v>
      </c>
      <c r="BE10" s="494"/>
      <c r="BF10" s="110"/>
    </row>
    <row r="11" spans="1:58" ht="21.6" customHeight="1">
      <c r="A11" s="2" t="s">
        <v>4</v>
      </c>
      <c r="B11" s="3" t="s">
        <v>5</v>
      </c>
      <c r="C11" s="4" t="s">
        <v>6</v>
      </c>
      <c r="D11" s="5" t="s">
        <v>7</v>
      </c>
      <c r="E11" s="41"/>
      <c r="F11" s="495" t="s">
        <v>8</v>
      </c>
      <c r="G11" s="496"/>
      <c r="H11" s="495" t="s">
        <v>8</v>
      </c>
      <c r="I11" s="496"/>
      <c r="J11" s="495" t="s">
        <v>9</v>
      </c>
      <c r="K11" s="496"/>
      <c r="L11" s="495" t="s">
        <v>10</v>
      </c>
      <c r="M11" s="496"/>
      <c r="N11" s="495" t="s">
        <v>10</v>
      </c>
      <c r="O11" s="496"/>
      <c r="P11" s="495" t="s">
        <v>10</v>
      </c>
      <c r="Q11" s="496"/>
      <c r="R11" s="495" t="s">
        <v>10</v>
      </c>
      <c r="S11" s="496"/>
      <c r="T11" s="495" t="s">
        <v>11</v>
      </c>
      <c r="U11" s="496"/>
      <c r="V11" s="495" t="s">
        <v>11</v>
      </c>
      <c r="W11" s="496"/>
      <c r="X11" s="495" t="s">
        <v>11</v>
      </c>
      <c r="Y11" s="496"/>
      <c r="Z11" s="495" t="s">
        <v>12</v>
      </c>
      <c r="AA11" s="496"/>
      <c r="AB11" s="495" t="s">
        <v>12</v>
      </c>
      <c r="AC11" s="496"/>
      <c r="AD11" s="495" t="s">
        <v>12</v>
      </c>
      <c r="AE11" s="496"/>
      <c r="AF11" s="495" t="s">
        <v>12</v>
      </c>
      <c r="AG11" s="496"/>
      <c r="AH11" s="495" t="s">
        <v>12</v>
      </c>
      <c r="AI11" s="496"/>
      <c r="AJ11" s="495" t="s">
        <v>13</v>
      </c>
      <c r="AK11" s="496"/>
      <c r="AL11" s="495" t="s">
        <v>14</v>
      </c>
      <c r="AM11" s="496"/>
      <c r="AN11" s="495" t="s">
        <v>15</v>
      </c>
      <c r="AO11" s="496"/>
      <c r="AP11" s="495" t="s">
        <v>16</v>
      </c>
      <c r="AQ11" s="496"/>
      <c r="AR11" s="495" t="s">
        <v>16</v>
      </c>
      <c r="AS11" s="496"/>
      <c r="AT11" s="495" t="s">
        <v>16</v>
      </c>
      <c r="AU11" s="496"/>
      <c r="AV11" s="495"/>
      <c r="AW11" s="496"/>
      <c r="AX11" s="495"/>
      <c r="AY11" s="496"/>
      <c r="AZ11" s="495"/>
      <c r="BA11" s="496"/>
      <c r="BB11" s="495"/>
      <c r="BC11" s="496"/>
      <c r="BD11" s="497" t="s">
        <v>17</v>
      </c>
      <c r="BE11" s="498"/>
      <c r="BF11" s="98"/>
    </row>
    <row r="12" spans="1:58" ht="20.85" customHeight="1">
      <c r="A12" s="7" t="s">
        <v>18</v>
      </c>
      <c r="B12" s="111"/>
      <c r="C12" s="112"/>
      <c r="D12" s="8" t="s">
        <v>19</v>
      </c>
      <c r="E12" s="41"/>
      <c r="F12" s="113"/>
      <c r="G12" s="9" t="s">
        <v>20</v>
      </c>
      <c r="H12" s="113"/>
      <c r="I12" s="9" t="s">
        <v>20</v>
      </c>
      <c r="J12" s="113"/>
      <c r="K12" s="9" t="s">
        <v>20</v>
      </c>
      <c r="L12" s="113"/>
      <c r="M12" s="9" t="s">
        <v>20</v>
      </c>
      <c r="N12" s="113"/>
      <c r="O12" s="9" t="s">
        <v>20</v>
      </c>
      <c r="P12" s="113"/>
      <c r="Q12" s="9" t="s">
        <v>20</v>
      </c>
      <c r="R12" s="113"/>
      <c r="S12" s="9" t="s">
        <v>20</v>
      </c>
      <c r="T12" s="113"/>
      <c r="U12" s="9" t="s">
        <v>20</v>
      </c>
      <c r="V12" s="113"/>
      <c r="W12" s="9" t="s">
        <v>20</v>
      </c>
      <c r="X12" s="113"/>
      <c r="Y12" s="9" t="s">
        <v>20</v>
      </c>
      <c r="Z12" s="113"/>
      <c r="AA12" s="9" t="s">
        <v>20</v>
      </c>
      <c r="AB12" s="113"/>
      <c r="AC12" s="9" t="s">
        <v>20</v>
      </c>
      <c r="AD12" s="113"/>
      <c r="AE12" s="9" t="s">
        <v>20</v>
      </c>
      <c r="AF12" s="113"/>
      <c r="AG12" s="9" t="s">
        <v>20</v>
      </c>
      <c r="AH12" s="113"/>
      <c r="AI12" s="9" t="s">
        <v>20</v>
      </c>
      <c r="AJ12" s="113"/>
      <c r="AK12" s="9" t="s">
        <v>20</v>
      </c>
      <c r="AL12" s="113"/>
      <c r="AM12" s="9" t="s">
        <v>20</v>
      </c>
      <c r="AN12" s="113"/>
      <c r="AO12" s="9" t="s">
        <v>20</v>
      </c>
      <c r="AP12" s="113"/>
      <c r="AQ12" s="9" t="s">
        <v>20</v>
      </c>
      <c r="AR12" s="113"/>
      <c r="AS12" s="9" t="s">
        <v>20</v>
      </c>
      <c r="AT12" s="113"/>
      <c r="AU12" s="9" t="s">
        <v>20</v>
      </c>
      <c r="AV12" s="113"/>
      <c r="AW12" s="9" t="s">
        <v>20</v>
      </c>
      <c r="AX12" s="113"/>
      <c r="AY12" s="9" t="s">
        <v>20</v>
      </c>
      <c r="AZ12" s="113"/>
      <c r="BA12" s="9" t="s">
        <v>20</v>
      </c>
      <c r="BB12" s="113"/>
      <c r="BC12" s="9" t="s">
        <v>20</v>
      </c>
      <c r="BD12" s="10" t="s">
        <v>21</v>
      </c>
      <c r="BE12" s="9" t="s">
        <v>20</v>
      </c>
      <c r="BF12" s="98"/>
    </row>
    <row r="13" spans="1:58" ht="18.399999999999999" customHeight="1">
      <c r="A13" s="114"/>
      <c r="B13" s="115"/>
      <c r="C13" s="115"/>
      <c r="D13" s="116"/>
      <c r="E13" s="98"/>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row>
    <row r="14" spans="1:58" ht="15" customHeight="1">
      <c r="A14" s="117"/>
      <c r="B14" s="118"/>
      <c r="C14" s="36"/>
      <c r="D14" s="36"/>
      <c r="F14" s="12" t="s">
        <v>23</v>
      </c>
      <c r="G14" s="147"/>
      <c r="H14" s="12"/>
      <c r="I14" s="147"/>
      <c r="L14" s="12" t="s">
        <v>24</v>
      </c>
      <c r="M14" s="147"/>
      <c r="N14" s="12"/>
      <c r="O14" s="147"/>
      <c r="P14" s="12"/>
      <c r="Q14" s="147"/>
      <c r="R14" s="12"/>
      <c r="S14" s="147"/>
    </row>
    <row r="15" spans="1:58" ht="15" customHeight="1">
      <c r="A15" s="137" t="s">
        <v>150</v>
      </c>
      <c r="B15" s="138" t="s">
        <v>26</v>
      </c>
      <c r="C15" s="148"/>
      <c r="D15" s="149"/>
      <c r="E15" s="41"/>
      <c r="F15" s="139" t="s">
        <v>28</v>
      </c>
      <c r="G15" s="150"/>
      <c r="H15" s="139" t="s">
        <v>29</v>
      </c>
      <c r="I15" s="150"/>
      <c r="J15" s="140" t="s">
        <v>30</v>
      </c>
      <c r="K15" s="41"/>
      <c r="L15" s="139" t="s">
        <v>31</v>
      </c>
      <c r="M15" s="150"/>
      <c r="N15" s="139" t="s">
        <v>32</v>
      </c>
      <c r="O15" s="150"/>
      <c r="P15" s="139" t="s">
        <v>33</v>
      </c>
      <c r="Q15" s="150"/>
      <c r="R15" s="139" t="s">
        <v>34</v>
      </c>
      <c r="S15" s="150"/>
      <c r="T15" s="140" t="s">
        <v>35</v>
      </c>
      <c r="U15" s="41"/>
      <c r="V15" s="140" t="s">
        <v>36</v>
      </c>
      <c r="W15" s="41"/>
      <c r="X15" s="140" t="s">
        <v>37</v>
      </c>
      <c r="Y15" s="41"/>
      <c r="Z15" s="140" t="s">
        <v>38</v>
      </c>
      <c r="AA15" s="41"/>
      <c r="AB15" s="140" t="s">
        <v>39</v>
      </c>
      <c r="AC15" s="41"/>
      <c r="AD15" s="140" t="s">
        <v>40</v>
      </c>
      <c r="AE15" s="41"/>
      <c r="AF15" s="140" t="s">
        <v>41</v>
      </c>
      <c r="AG15" s="41"/>
      <c r="AH15" s="140" t="s">
        <v>42</v>
      </c>
      <c r="AI15" s="41"/>
      <c r="AJ15" s="140" t="s">
        <v>13</v>
      </c>
      <c r="AK15" s="41"/>
      <c r="AL15" s="140" t="s">
        <v>14</v>
      </c>
      <c r="AM15" s="41"/>
      <c r="AN15" s="140" t="s">
        <v>15</v>
      </c>
      <c r="AO15" s="41"/>
      <c r="AP15" s="140" t="s">
        <v>43</v>
      </c>
      <c r="AQ15" s="41"/>
      <c r="AR15" s="140" t="s">
        <v>44</v>
      </c>
      <c r="AS15" s="41"/>
      <c r="AT15" s="140" t="s">
        <v>45</v>
      </c>
      <c r="AV15" s="140"/>
      <c r="AW15" s="41"/>
      <c r="AX15" s="140"/>
      <c r="AY15" s="41"/>
      <c r="AZ15" s="140"/>
      <c r="BA15" s="41"/>
      <c r="BB15" s="140"/>
      <c r="BC15" s="98"/>
    </row>
    <row r="16" spans="1:58" ht="15" customHeight="1">
      <c r="A16" s="36"/>
      <c r="B16" s="36"/>
      <c r="C16" s="36" t="s">
        <v>21</v>
      </c>
      <c r="D16" s="36"/>
      <c r="F16" s="128"/>
      <c r="G16" s="147"/>
      <c r="H16" s="128"/>
      <c r="I16" s="147"/>
      <c r="J16" s="37"/>
      <c r="L16" s="128"/>
      <c r="M16" s="147"/>
      <c r="N16" s="128"/>
      <c r="O16" s="147"/>
      <c r="P16" s="128"/>
      <c r="Q16" s="147"/>
      <c r="R16" s="128"/>
      <c r="S16" s="147"/>
      <c r="T16" s="37"/>
      <c r="V16" s="37"/>
      <c r="X16" s="37"/>
      <c r="Z16" s="37"/>
      <c r="AB16" s="37"/>
      <c r="AD16" s="37"/>
      <c r="AF16" s="37"/>
      <c r="AH16" s="37"/>
      <c r="AJ16" s="37"/>
      <c r="AL16" s="37"/>
      <c r="AN16" s="37"/>
      <c r="AP16" s="37"/>
      <c r="AR16" s="37"/>
      <c r="AT16" s="37"/>
      <c r="AV16" s="37"/>
      <c r="AX16" s="37"/>
      <c r="AZ16" s="37"/>
      <c r="BB16" s="37"/>
    </row>
    <row r="17" spans="1:58" ht="20.85" customHeight="1" thickBot="1">
      <c r="A17" s="119"/>
      <c r="B17" s="11" t="s">
        <v>151</v>
      </c>
      <c r="C17" s="38" t="s">
        <v>21</v>
      </c>
      <c r="D17" s="120"/>
      <c r="E17" s="98"/>
      <c r="F17" s="12"/>
      <c r="G17" s="12"/>
      <c r="H17" s="12"/>
      <c r="I17" s="12"/>
      <c r="L17" s="12"/>
      <c r="M17" s="12"/>
      <c r="N17" s="12"/>
      <c r="O17" s="12"/>
      <c r="P17" s="12"/>
      <c r="Q17" s="12"/>
      <c r="R17" s="12"/>
      <c r="S17" s="12"/>
    </row>
    <row r="18" spans="1:58" ht="14.1" customHeight="1">
      <c r="A18" s="13" t="s">
        <v>152</v>
      </c>
      <c r="B18" s="14" t="s">
        <v>153</v>
      </c>
      <c r="C18" s="40" t="s">
        <v>154</v>
      </c>
      <c r="D18" s="15" t="s">
        <v>48</v>
      </c>
      <c r="E18" s="41" t="s">
        <v>21</v>
      </c>
      <c r="F18" s="16"/>
      <c r="G18" s="50"/>
      <c r="H18" s="16"/>
      <c r="I18" s="335"/>
      <c r="J18" s="488">
        <v>3.4369999999999998</v>
      </c>
      <c r="K18" s="340" t="s">
        <v>155</v>
      </c>
      <c r="L18" s="482"/>
      <c r="M18" s="50"/>
      <c r="N18" s="16"/>
      <c r="O18" s="50"/>
      <c r="P18" s="16"/>
      <c r="Q18" s="50"/>
      <c r="R18" s="16"/>
      <c r="S18" s="50"/>
      <c r="T18" s="141">
        <v>0.83699999999999997</v>
      </c>
      <c r="U18" s="43" t="s">
        <v>155</v>
      </c>
      <c r="V18" s="141">
        <v>0.60599999999999998</v>
      </c>
      <c r="W18" s="43" t="s">
        <v>155</v>
      </c>
      <c r="X18" s="141">
        <v>0.441</v>
      </c>
      <c r="Y18" s="43" t="s">
        <v>155</v>
      </c>
      <c r="Z18" s="141">
        <v>0.55400000000000005</v>
      </c>
      <c r="AA18" s="43" t="s">
        <v>155</v>
      </c>
      <c r="AB18" s="141">
        <v>1E-3</v>
      </c>
      <c r="AC18" s="43" t="s">
        <v>155</v>
      </c>
      <c r="AD18" s="141">
        <v>0</v>
      </c>
      <c r="AE18" s="43" t="s">
        <v>72</v>
      </c>
      <c r="AF18" s="141">
        <v>0</v>
      </c>
      <c r="AG18" s="43" t="s">
        <v>72</v>
      </c>
      <c r="AH18" s="141">
        <v>0</v>
      </c>
      <c r="AI18" s="43" t="s">
        <v>156</v>
      </c>
      <c r="AJ18" s="141">
        <v>0.221</v>
      </c>
      <c r="AK18" s="43" t="s">
        <v>155</v>
      </c>
      <c r="AL18" s="141">
        <v>0</v>
      </c>
      <c r="AM18" s="43" t="s">
        <v>72</v>
      </c>
      <c r="AN18" s="141">
        <v>0.71199999999999997</v>
      </c>
      <c r="AO18" s="43" t="s">
        <v>155</v>
      </c>
      <c r="AP18" s="141">
        <v>0</v>
      </c>
      <c r="AQ18" s="43" t="s">
        <v>72</v>
      </c>
      <c r="AR18" s="141">
        <v>0</v>
      </c>
      <c r="AS18" s="43" t="s">
        <v>72</v>
      </c>
      <c r="AT18" s="141">
        <v>0</v>
      </c>
      <c r="AU18" s="43" t="s">
        <v>156</v>
      </c>
      <c r="AV18" s="129"/>
      <c r="AW18" s="25"/>
      <c r="AX18" s="129"/>
      <c r="AY18" s="25"/>
      <c r="AZ18" s="129"/>
      <c r="BA18" s="25"/>
      <c r="BB18" s="129"/>
      <c r="BC18" s="25"/>
      <c r="BD18" s="83">
        <f>F18+H18+J18+L18+N18+P18+R18+T18+V18+X18+Z18+AB18+AD18+AF18+AH18+AJ18+AL18+AN18+AP18+AR18+AT18+AV18+AX18+AZ18+BB18</f>
        <v>6.8090000000000002</v>
      </c>
      <c r="BE18" s="43" t="s">
        <v>155</v>
      </c>
      <c r="BF18" s="98"/>
    </row>
    <row r="19" spans="1:58" ht="14.1" customHeight="1">
      <c r="A19" s="17" t="s">
        <v>157</v>
      </c>
      <c r="B19" s="18" t="s">
        <v>158</v>
      </c>
      <c r="C19" s="45" t="s">
        <v>154</v>
      </c>
      <c r="D19" s="20" t="s">
        <v>48</v>
      </c>
      <c r="E19" s="41"/>
      <c r="F19" s="51"/>
      <c r="G19" s="52"/>
      <c r="H19" s="51"/>
      <c r="I19" s="336"/>
      <c r="J19" s="489">
        <v>0</v>
      </c>
      <c r="K19" s="342" t="s">
        <v>72</v>
      </c>
      <c r="L19" s="124"/>
      <c r="M19" s="52"/>
      <c r="N19" s="51"/>
      <c r="O19" s="52"/>
      <c r="P19" s="51"/>
      <c r="Q19" s="52"/>
      <c r="R19" s="51"/>
      <c r="S19" s="52"/>
      <c r="T19" s="142">
        <v>0</v>
      </c>
      <c r="U19" s="23" t="s">
        <v>72</v>
      </c>
      <c r="V19" s="142">
        <v>0</v>
      </c>
      <c r="W19" s="23" t="s">
        <v>72</v>
      </c>
      <c r="X19" s="142">
        <v>0</v>
      </c>
      <c r="Y19" s="23" t="s">
        <v>72</v>
      </c>
      <c r="Z19" s="142">
        <v>0</v>
      </c>
      <c r="AA19" s="23" t="s">
        <v>72</v>
      </c>
      <c r="AB19" s="142">
        <v>0</v>
      </c>
      <c r="AC19" s="23" t="s">
        <v>72</v>
      </c>
      <c r="AD19" s="142">
        <v>0</v>
      </c>
      <c r="AE19" s="23" t="s">
        <v>72</v>
      </c>
      <c r="AF19" s="142">
        <v>0</v>
      </c>
      <c r="AG19" s="23" t="s">
        <v>72</v>
      </c>
      <c r="AH19" s="142">
        <v>0</v>
      </c>
      <c r="AI19" s="23" t="s">
        <v>72</v>
      </c>
      <c r="AJ19" s="142">
        <v>0</v>
      </c>
      <c r="AK19" s="23" t="s">
        <v>72</v>
      </c>
      <c r="AL19" s="142">
        <v>0</v>
      </c>
      <c r="AM19" s="23" t="s">
        <v>72</v>
      </c>
      <c r="AN19" s="142">
        <v>0</v>
      </c>
      <c r="AO19" s="23" t="s">
        <v>72</v>
      </c>
      <c r="AP19" s="142">
        <v>0</v>
      </c>
      <c r="AQ19" s="23" t="s">
        <v>72</v>
      </c>
      <c r="AR19" s="142">
        <v>0</v>
      </c>
      <c r="AS19" s="23" t="s">
        <v>72</v>
      </c>
      <c r="AT19" s="142">
        <v>0</v>
      </c>
      <c r="AU19" s="23" t="s">
        <v>72</v>
      </c>
      <c r="AV19" s="125"/>
      <c r="AW19" s="27"/>
      <c r="AX19" s="125"/>
      <c r="AY19" s="27"/>
      <c r="AZ19" s="125"/>
      <c r="BA19" s="27"/>
      <c r="BB19" s="125"/>
      <c r="BC19" s="27"/>
      <c r="BD19" s="88">
        <f>F19+H19+J19+L19+N19+P19+R19+T19+V19+X19+Z19+AB19+AD19+AF19+AH19+AJ19+AL19+AN19+AP19+AR19+AT19+AV19+AX19+AZ19+BB19</f>
        <v>0</v>
      </c>
      <c r="BE19" s="23" t="s">
        <v>72</v>
      </c>
      <c r="BF19" s="98"/>
    </row>
    <row r="20" spans="1:58" ht="14.1" customHeight="1">
      <c r="A20" s="17" t="s">
        <v>159</v>
      </c>
      <c r="B20" s="18" t="s">
        <v>160</v>
      </c>
      <c r="C20" s="45" t="s">
        <v>154</v>
      </c>
      <c r="D20" s="20" t="s">
        <v>48</v>
      </c>
      <c r="E20" s="41"/>
      <c r="F20" s="51"/>
      <c r="G20" s="52"/>
      <c r="H20" s="51"/>
      <c r="I20" s="336"/>
      <c r="J20" s="489">
        <v>1.7000000000000001E-2</v>
      </c>
      <c r="K20" s="342" t="s">
        <v>161</v>
      </c>
      <c r="L20" s="124"/>
      <c r="M20" s="52"/>
      <c r="N20" s="51"/>
      <c r="O20" s="52"/>
      <c r="P20" s="51"/>
      <c r="Q20" s="52"/>
      <c r="R20" s="51"/>
      <c r="S20" s="52"/>
      <c r="T20" s="142">
        <v>7.0000000000000001E-3</v>
      </c>
      <c r="U20" s="23" t="s">
        <v>161</v>
      </c>
      <c r="V20" s="142">
        <v>1.6E-2</v>
      </c>
      <c r="W20" s="23" t="s">
        <v>161</v>
      </c>
      <c r="X20" s="142">
        <v>1.0999999999999999E-2</v>
      </c>
      <c r="Y20" s="23" t="s">
        <v>161</v>
      </c>
      <c r="Z20" s="142">
        <v>0.01</v>
      </c>
      <c r="AA20" s="23" t="s">
        <v>161</v>
      </c>
      <c r="AB20" s="142">
        <v>1E-3</v>
      </c>
      <c r="AC20" s="23" t="s">
        <v>161</v>
      </c>
      <c r="AD20" s="142">
        <v>0</v>
      </c>
      <c r="AE20" s="23" t="s">
        <v>72</v>
      </c>
      <c r="AF20" s="142">
        <v>0</v>
      </c>
      <c r="AG20" s="23" t="s">
        <v>72</v>
      </c>
      <c r="AH20" s="142">
        <v>0</v>
      </c>
      <c r="AI20" s="23" t="s">
        <v>72</v>
      </c>
      <c r="AJ20" s="142">
        <v>1E-3</v>
      </c>
      <c r="AK20" s="23" t="s">
        <v>161</v>
      </c>
      <c r="AL20" s="142">
        <v>0</v>
      </c>
      <c r="AM20" s="23" t="s">
        <v>72</v>
      </c>
      <c r="AN20" s="142">
        <v>0</v>
      </c>
      <c r="AO20" s="23" t="s">
        <v>72</v>
      </c>
      <c r="AP20" s="142">
        <v>0</v>
      </c>
      <c r="AQ20" s="23" t="s">
        <v>72</v>
      </c>
      <c r="AR20" s="142">
        <v>0</v>
      </c>
      <c r="AS20" s="23" t="s">
        <v>72</v>
      </c>
      <c r="AT20" s="142">
        <v>0</v>
      </c>
      <c r="AU20" s="23" t="s">
        <v>72</v>
      </c>
      <c r="AV20" s="125"/>
      <c r="AW20" s="27"/>
      <c r="AX20" s="125"/>
      <c r="AY20" s="27"/>
      <c r="AZ20" s="125"/>
      <c r="BA20" s="27"/>
      <c r="BB20" s="125"/>
      <c r="BC20" s="27"/>
      <c r="BD20" s="88">
        <f>F20+H20+J20+L20+N20+P20+R20+T20+V20+X20+Z20+AB20+AD20+AF20+AH20+AJ20+AL20+AN20+AP20+AR20+AT20+AV20+AX20+AZ20+BB20</f>
        <v>6.3E-2</v>
      </c>
      <c r="BE20" s="23" t="s">
        <v>161</v>
      </c>
      <c r="BF20" s="98"/>
    </row>
    <row r="21" spans="1:58" ht="14.1" customHeight="1">
      <c r="A21" s="17" t="s">
        <v>162</v>
      </c>
      <c r="B21" s="18" t="s">
        <v>163</v>
      </c>
      <c r="C21" s="45" t="s">
        <v>154</v>
      </c>
      <c r="D21" s="20" t="s">
        <v>164</v>
      </c>
      <c r="E21" s="41"/>
      <c r="F21" s="65"/>
      <c r="G21" s="52"/>
      <c r="H21" s="65"/>
      <c r="I21" s="336"/>
      <c r="J21" s="418">
        <f>J18+J19+J20</f>
        <v>3.4539999999999997</v>
      </c>
      <c r="K21" s="342" t="s">
        <v>155</v>
      </c>
      <c r="L21" s="483"/>
      <c r="M21" s="52"/>
      <c r="N21" s="65"/>
      <c r="O21" s="52"/>
      <c r="P21" s="65"/>
      <c r="Q21" s="52"/>
      <c r="R21" s="65"/>
      <c r="S21" s="52"/>
      <c r="T21" s="88">
        <f>T18+T19+T20</f>
        <v>0.84399999999999997</v>
      </c>
      <c r="U21" s="23" t="s">
        <v>155</v>
      </c>
      <c r="V21" s="88">
        <f>V18+V19+V20</f>
        <v>0.622</v>
      </c>
      <c r="W21" s="23" t="s">
        <v>155</v>
      </c>
      <c r="X21" s="88">
        <f>X18+X19+X20</f>
        <v>0.45200000000000001</v>
      </c>
      <c r="Y21" s="23" t="s">
        <v>155</v>
      </c>
      <c r="Z21" s="88">
        <f>Z18+Z19+Z20</f>
        <v>0.56400000000000006</v>
      </c>
      <c r="AA21" s="23" t="s">
        <v>155</v>
      </c>
      <c r="AB21" s="88">
        <f>AB18+AB19+AB20</f>
        <v>2E-3</v>
      </c>
      <c r="AC21" s="23" t="s">
        <v>155</v>
      </c>
      <c r="AD21" s="88">
        <f>AD18+AD19+AD20</f>
        <v>0</v>
      </c>
      <c r="AE21" s="23" t="s">
        <v>72</v>
      </c>
      <c r="AF21" s="88">
        <f>AF18+AF19+AF20</f>
        <v>0</v>
      </c>
      <c r="AG21" s="23" t="s">
        <v>72</v>
      </c>
      <c r="AH21" s="88">
        <f>AH18+AH19+AH20</f>
        <v>0</v>
      </c>
      <c r="AI21" s="23" t="s">
        <v>156</v>
      </c>
      <c r="AJ21" s="88">
        <f>AJ18+AJ19+AJ20</f>
        <v>0.222</v>
      </c>
      <c r="AK21" s="23" t="s">
        <v>155</v>
      </c>
      <c r="AL21" s="88">
        <f>AL18+AL19+AL20</f>
        <v>0</v>
      </c>
      <c r="AM21" s="23" t="s">
        <v>72</v>
      </c>
      <c r="AN21" s="88">
        <f>AN18+AN19+AN20</f>
        <v>0.71199999999999997</v>
      </c>
      <c r="AO21" s="23" t="s">
        <v>155</v>
      </c>
      <c r="AP21" s="88">
        <f>AP18+AP19+AP20</f>
        <v>0</v>
      </c>
      <c r="AQ21" s="23" t="s">
        <v>72</v>
      </c>
      <c r="AR21" s="88">
        <f>AR18+AR19+AR20</f>
        <v>0</v>
      </c>
      <c r="AS21" s="23" t="s">
        <v>72</v>
      </c>
      <c r="AT21" s="88">
        <f>AT18+AT19+AT20</f>
        <v>0</v>
      </c>
      <c r="AU21" s="23" t="s">
        <v>156</v>
      </c>
      <c r="AV21" s="88">
        <f>AV18+AV19+AV20</f>
        <v>0</v>
      </c>
      <c r="AW21" s="27"/>
      <c r="AX21" s="88">
        <f>AX18+AX19+AX20</f>
        <v>0</v>
      </c>
      <c r="AY21" s="27"/>
      <c r="AZ21" s="88">
        <f>AZ18+AZ19+AZ20</f>
        <v>0</v>
      </c>
      <c r="BA21" s="27"/>
      <c r="BB21" s="88">
        <f>BB18+BB19+BB20</f>
        <v>0</v>
      </c>
      <c r="BC21" s="27"/>
      <c r="BD21" s="88">
        <f>F21+H21+J21+L21+N21+P21+R21+T21+V21+X21+Z21+AB21+AD21+AF21+AH21+AJ21+AL21+AN21+AP21+AR21+AT21+AV21+AX21+AZ21+BB21</f>
        <v>6.8719999999999999</v>
      </c>
      <c r="BE21" s="23" t="s">
        <v>155</v>
      </c>
      <c r="BF21" s="98"/>
    </row>
    <row r="22" spans="1:58" ht="14.1" customHeight="1">
      <c r="A22" s="17" t="s">
        <v>165</v>
      </c>
      <c r="B22" s="18" t="s">
        <v>166</v>
      </c>
      <c r="C22" s="45" t="s">
        <v>154</v>
      </c>
      <c r="D22" s="20" t="s">
        <v>48</v>
      </c>
      <c r="E22" s="41"/>
      <c r="F22" s="51"/>
      <c r="G22" s="52"/>
      <c r="H22" s="51"/>
      <c r="I22" s="336"/>
      <c r="J22" s="489">
        <v>6.7000000000000004E-2</v>
      </c>
      <c r="K22" s="342" t="s">
        <v>167</v>
      </c>
      <c r="L22" s="124"/>
      <c r="M22" s="52"/>
      <c r="N22" s="51"/>
      <c r="O22" s="52"/>
      <c r="P22" s="51"/>
      <c r="Q22" s="52"/>
      <c r="R22" s="51"/>
      <c r="S22" s="52"/>
      <c r="T22" s="142">
        <v>1.2999999999999999E-2</v>
      </c>
      <c r="U22" s="23" t="s">
        <v>167</v>
      </c>
      <c r="V22" s="142">
        <v>7.0000000000000001E-3</v>
      </c>
      <c r="W22" s="23" t="s">
        <v>167</v>
      </c>
      <c r="X22" s="142">
        <v>8.9999999999999993E-3</v>
      </c>
      <c r="Y22" s="23" t="s">
        <v>167</v>
      </c>
      <c r="Z22" s="142">
        <v>3.1E-2</v>
      </c>
      <c r="AA22" s="23" t="s">
        <v>167</v>
      </c>
      <c r="AB22" s="142">
        <v>0</v>
      </c>
      <c r="AC22" s="23" t="s">
        <v>168</v>
      </c>
      <c r="AD22" s="142">
        <v>0</v>
      </c>
      <c r="AE22" s="23" t="s">
        <v>72</v>
      </c>
      <c r="AF22" s="142">
        <v>0</v>
      </c>
      <c r="AG22" s="23" t="s">
        <v>72</v>
      </c>
      <c r="AH22" s="142">
        <v>0</v>
      </c>
      <c r="AI22" s="23" t="s">
        <v>168</v>
      </c>
      <c r="AJ22" s="142">
        <v>8.9999999999999993E-3</v>
      </c>
      <c r="AK22" s="23" t="s">
        <v>167</v>
      </c>
      <c r="AL22" s="142">
        <v>0</v>
      </c>
      <c r="AM22" s="23" t="s">
        <v>72</v>
      </c>
      <c r="AN22" s="142">
        <v>1.2999999999999999E-2</v>
      </c>
      <c r="AO22" s="23" t="s">
        <v>167</v>
      </c>
      <c r="AP22" s="142">
        <v>0</v>
      </c>
      <c r="AQ22" s="23" t="s">
        <v>72</v>
      </c>
      <c r="AR22" s="142">
        <v>0</v>
      </c>
      <c r="AS22" s="23" t="s">
        <v>72</v>
      </c>
      <c r="AT22" s="142">
        <v>0</v>
      </c>
      <c r="AU22" s="23" t="s">
        <v>168</v>
      </c>
      <c r="AV22" s="125"/>
      <c r="AW22" s="27"/>
      <c r="AX22" s="125"/>
      <c r="AY22" s="27"/>
      <c r="AZ22" s="125"/>
      <c r="BA22" s="27"/>
      <c r="BB22" s="125"/>
      <c r="BC22" s="27"/>
      <c r="BD22" s="88">
        <v>0.14899999999999999</v>
      </c>
      <c r="BE22" s="23" t="s">
        <v>167</v>
      </c>
      <c r="BF22" s="98"/>
    </row>
    <row r="23" spans="1:58" ht="14.1" customHeight="1">
      <c r="A23" s="17" t="s">
        <v>169</v>
      </c>
      <c r="B23" s="18" t="s">
        <v>170</v>
      </c>
      <c r="C23" s="45" t="s">
        <v>154</v>
      </c>
      <c r="D23" s="20" t="s">
        <v>48</v>
      </c>
      <c r="E23" s="41"/>
      <c r="F23" s="51"/>
      <c r="G23" s="52"/>
      <c r="H23" s="51"/>
      <c r="I23" s="336"/>
      <c r="J23" s="489">
        <v>0</v>
      </c>
      <c r="K23" s="342" t="s">
        <v>72</v>
      </c>
      <c r="L23" s="124"/>
      <c r="M23" s="52"/>
      <c r="N23" s="51"/>
      <c r="O23" s="52"/>
      <c r="P23" s="51"/>
      <c r="Q23" s="52"/>
      <c r="R23" s="51"/>
      <c r="S23" s="52"/>
      <c r="T23" s="142">
        <v>0</v>
      </c>
      <c r="U23" s="23" t="s">
        <v>72</v>
      </c>
      <c r="V23" s="142">
        <v>0</v>
      </c>
      <c r="W23" s="23" t="s">
        <v>72</v>
      </c>
      <c r="X23" s="142">
        <v>0</v>
      </c>
      <c r="Y23" s="23" t="s">
        <v>72</v>
      </c>
      <c r="Z23" s="142">
        <v>0</v>
      </c>
      <c r="AA23" s="23" t="s">
        <v>72</v>
      </c>
      <c r="AB23" s="142">
        <v>0</v>
      </c>
      <c r="AC23" s="23" t="s">
        <v>72</v>
      </c>
      <c r="AD23" s="142">
        <v>0</v>
      </c>
      <c r="AE23" s="23" t="s">
        <v>72</v>
      </c>
      <c r="AF23" s="142">
        <v>0</v>
      </c>
      <c r="AG23" s="23" t="s">
        <v>72</v>
      </c>
      <c r="AH23" s="142">
        <v>0</v>
      </c>
      <c r="AI23" s="23" t="s">
        <v>72</v>
      </c>
      <c r="AJ23" s="142">
        <v>0</v>
      </c>
      <c r="AK23" s="23" t="s">
        <v>72</v>
      </c>
      <c r="AL23" s="142">
        <v>0</v>
      </c>
      <c r="AM23" s="23" t="s">
        <v>72</v>
      </c>
      <c r="AN23" s="142">
        <v>0</v>
      </c>
      <c r="AO23" s="23" t="s">
        <v>72</v>
      </c>
      <c r="AP23" s="142">
        <v>0</v>
      </c>
      <c r="AQ23" s="23" t="s">
        <v>72</v>
      </c>
      <c r="AR23" s="142">
        <v>0</v>
      </c>
      <c r="AS23" s="23" t="s">
        <v>72</v>
      </c>
      <c r="AT23" s="142">
        <v>0</v>
      </c>
      <c r="AU23" s="23" t="s">
        <v>171</v>
      </c>
      <c r="AV23" s="125"/>
      <c r="AW23" s="27"/>
      <c r="AX23" s="125"/>
      <c r="AY23" s="27"/>
      <c r="AZ23" s="125"/>
      <c r="BA23" s="27"/>
      <c r="BB23" s="125"/>
      <c r="BC23" s="27"/>
      <c r="BD23" s="88">
        <f>F23+H23+J23+L23+N23+P23+R23+T23+V23+X23+Z23+AB23+AD23+AF23+AH23+AJ23+AL23+AN23+AP23+AR23+AT23+AV23+AX23+AZ23+BB23</f>
        <v>0</v>
      </c>
      <c r="BE23" s="23" t="s">
        <v>171</v>
      </c>
      <c r="BF23" s="98"/>
    </row>
    <row r="24" spans="1:58" ht="15" customHeight="1" thickBot="1">
      <c r="A24" s="28" t="s">
        <v>172</v>
      </c>
      <c r="B24" s="29" t="s">
        <v>173</v>
      </c>
      <c r="C24" s="47" t="s">
        <v>154</v>
      </c>
      <c r="D24" s="31" t="s">
        <v>164</v>
      </c>
      <c r="E24" s="41"/>
      <c r="F24" s="73"/>
      <c r="G24" s="54"/>
      <c r="H24" s="73"/>
      <c r="I24" s="337"/>
      <c r="J24" s="490">
        <f>J21+J22+J23</f>
        <v>3.5209999999999999</v>
      </c>
      <c r="K24" s="344" t="s">
        <v>155</v>
      </c>
      <c r="L24" s="484"/>
      <c r="M24" s="54"/>
      <c r="N24" s="73"/>
      <c r="O24" s="54"/>
      <c r="P24" s="73"/>
      <c r="Q24" s="54"/>
      <c r="R24" s="73"/>
      <c r="S24" s="54"/>
      <c r="T24" s="93">
        <f>T21+T22+T23</f>
        <v>0.85699999999999998</v>
      </c>
      <c r="U24" s="33" t="s">
        <v>155</v>
      </c>
      <c r="V24" s="93">
        <f>V21+V22+V23</f>
        <v>0.629</v>
      </c>
      <c r="W24" s="33" t="s">
        <v>155</v>
      </c>
      <c r="X24" s="93">
        <f>X21+X22+X23</f>
        <v>0.46100000000000002</v>
      </c>
      <c r="Y24" s="33" t="s">
        <v>155</v>
      </c>
      <c r="Z24" s="93">
        <f>Z21+Z22+Z23</f>
        <v>0.59500000000000008</v>
      </c>
      <c r="AA24" s="33" t="s">
        <v>155</v>
      </c>
      <c r="AB24" s="93">
        <f>AB21+AB22+AB23</f>
        <v>2E-3</v>
      </c>
      <c r="AC24" s="33" t="s">
        <v>155</v>
      </c>
      <c r="AD24" s="93">
        <f>AD21+AD22+AD23</f>
        <v>0</v>
      </c>
      <c r="AE24" s="33" t="s">
        <v>72</v>
      </c>
      <c r="AF24" s="93">
        <f>AF21+AF22+AF23</f>
        <v>0</v>
      </c>
      <c r="AG24" s="33" t="s">
        <v>72</v>
      </c>
      <c r="AH24" s="93">
        <f>AH21+AH22+AH23</f>
        <v>0</v>
      </c>
      <c r="AI24" s="33" t="s">
        <v>156</v>
      </c>
      <c r="AJ24" s="93">
        <f>AJ21+AJ22+AJ23</f>
        <v>0.23100000000000001</v>
      </c>
      <c r="AK24" s="33" t="s">
        <v>155</v>
      </c>
      <c r="AL24" s="93">
        <f>AL21+AL22+AL23</f>
        <v>0</v>
      </c>
      <c r="AM24" s="33" t="s">
        <v>72</v>
      </c>
      <c r="AN24" s="93">
        <f>AN21+AN22+AN23</f>
        <v>0.72499999999999998</v>
      </c>
      <c r="AO24" s="33" t="s">
        <v>155</v>
      </c>
      <c r="AP24" s="93">
        <f>AP21+AP22+AP23</f>
        <v>0</v>
      </c>
      <c r="AQ24" s="33" t="s">
        <v>72</v>
      </c>
      <c r="AR24" s="93">
        <f>AR21+AR22+AR23</f>
        <v>0</v>
      </c>
      <c r="AS24" s="33" t="s">
        <v>72</v>
      </c>
      <c r="AT24" s="93">
        <f>AT21+AT22+AT23</f>
        <v>0</v>
      </c>
      <c r="AU24" s="33" t="s">
        <v>156</v>
      </c>
      <c r="AV24" s="93">
        <f>AV21+AV22+AV23</f>
        <v>0</v>
      </c>
      <c r="AW24" s="35"/>
      <c r="AX24" s="93">
        <f>AX21+AX22+AX23</f>
        <v>0</v>
      </c>
      <c r="AY24" s="35"/>
      <c r="AZ24" s="93">
        <f>AZ21+AZ22+AZ23</f>
        <v>0</v>
      </c>
      <c r="BA24" s="35"/>
      <c r="BB24" s="93">
        <f>BB21+BB22+BB23</f>
        <v>0</v>
      </c>
      <c r="BC24" s="35"/>
      <c r="BD24" s="93">
        <f>F24+H24+J24+L24+N24+P24+R24+T24+V24+X24+Z24+AB24+AD24+AF24+AH24+AJ24+AL24+AN24+AP24+AR24+AT24+AV24+AX24+AZ24+BB24</f>
        <v>7.020999999999999</v>
      </c>
      <c r="BE24" s="33" t="s">
        <v>155</v>
      </c>
      <c r="BF24" s="98"/>
    </row>
    <row r="25" spans="1:58" ht="15" customHeight="1" thickBot="1">
      <c r="A25" s="36"/>
      <c r="B25" s="117"/>
      <c r="C25" s="36"/>
      <c r="D25" s="36"/>
      <c r="F25" s="128"/>
      <c r="G25" s="130"/>
      <c r="H25" s="128"/>
      <c r="I25" s="130"/>
      <c r="J25" s="95"/>
      <c r="K25" s="357"/>
      <c r="L25" s="128"/>
      <c r="M25" s="130"/>
      <c r="N25" s="128"/>
      <c r="O25" s="130"/>
      <c r="P25" s="128"/>
      <c r="Q25" s="130"/>
      <c r="R25" s="128"/>
      <c r="S25" s="130"/>
      <c r="T25" s="37"/>
      <c r="U25" s="49"/>
      <c r="V25" s="37"/>
      <c r="W25" s="49"/>
      <c r="X25" s="37"/>
      <c r="Y25" s="49"/>
      <c r="Z25" s="37"/>
      <c r="AA25" s="49"/>
      <c r="AB25" s="37"/>
      <c r="AC25" s="49"/>
      <c r="AD25" s="37"/>
      <c r="AE25" s="49"/>
      <c r="AF25" s="37"/>
      <c r="AG25" s="49"/>
      <c r="AH25" s="37"/>
      <c r="AI25" s="49"/>
      <c r="AJ25" s="37"/>
      <c r="AK25" s="49"/>
      <c r="AL25" s="37"/>
      <c r="AM25" s="49"/>
      <c r="AN25" s="37"/>
      <c r="AO25" s="49"/>
      <c r="AP25" s="37"/>
      <c r="AQ25" s="49"/>
      <c r="AR25" s="37"/>
      <c r="AS25" s="49"/>
      <c r="AT25" s="37"/>
      <c r="AU25" s="49"/>
      <c r="AV25" s="37"/>
      <c r="AW25" s="37"/>
      <c r="AX25" s="37"/>
      <c r="AY25" s="37"/>
      <c r="AZ25" s="37"/>
      <c r="BA25" s="37"/>
      <c r="BB25" s="37"/>
      <c r="BC25" s="37"/>
      <c r="BD25" s="37"/>
      <c r="BE25" s="49"/>
    </row>
    <row r="26" spans="1:58" ht="20.85" customHeight="1" thickBot="1">
      <c r="A26" s="119"/>
      <c r="B26" s="11" t="s">
        <v>174</v>
      </c>
      <c r="C26" s="38" t="s">
        <v>21</v>
      </c>
      <c r="D26" s="120"/>
      <c r="E26" s="98"/>
      <c r="F26" s="12"/>
      <c r="G26" s="12"/>
      <c r="H26" s="12"/>
      <c r="I26" s="12"/>
      <c r="L26" s="12"/>
      <c r="M26" s="12"/>
      <c r="N26" s="12"/>
      <c r="O26" s="12"/>
      <c r="P26" s="12"/>
      <c r="Q26" s="12"/>
      <c r="R26" s="12"/>
      <c r="S26" s="12"/>
    </row>
    <row r="27" spans="1:58" ht="14.1" customHeight="1">
      <c r="A27" s="13" t="s">
        <v>175</v>
      </c>
      <c r="B27" s="14" t="s">
        <v>153</v>
      </c>
      <c r="C27" s="40" t="s">
        <v>154</v>
      </c>
      <c r="D27" s="15" t="s">
        <v>48</v>
      </c>
      <c r="E27" s="41" t="s">
        <v>21</v>
      </c>
      <c r="F27" s="16"/>
      <c r="G27" s="50"/>
      <c r="H27" s="16"/>
      <c r="I27" s="335"/>
      <c r="J27" s="488">
        <v>2.835</v>
      </c>
      <c r="K27" s="340" t="s">
        <v>155</v>
      </c>
      <c r="L27" s="482"/>
      <c r="M27" s="50"/>
      <c r="N27" s="16"/>
      <c r="O27" s="50"/>
      <c r="P27" s="16"/>
      <c r="Q27" s="50"/>
      <c r="R27" s="16"/>
      <c r="S27" s="50"/>
      <c r="T27" s="141">
        <v>0.75800000000000001</v>
      </c>
      <c r="U27" s="43" t="s">
        <v>155</v>
      </c>
      <c r="V27" s="141">
        <v>0.56000000000000005</v>
      </c>
      <c r="W27" s="43" t="s">
        <v>155</v>
      </c>
      <c r="X27" s="141">
        <v>0.67</v>
      </c>
      <c r="Y27" s="43" t="s">
        <v>155</v>
      </c>
      <c r="Z27" s="141">
        <v>13.307</v>
      </c>
      <c r="AA27" s="43" t="s">
        <v>155</v>
      </c>
      <c r="AB27" s="141">
        <v>1.6819999999999999</v>
      </c>
      <c r="AC27" s="43" t="s">
        <v>155</v>
      </c>
      <c r="AD27" s="141">
        <v>0.877</v>
      </c>
      <c r="AE27" s="43" t="s">
        <v>155</v>
      </c>
      <c r="AF27" s="141">
        <v>0.441</v>
      </c>
      <c r="AG27" s="43" t="s">
        <v>155</v>
      </c>
      <c r="AH27" s="141">
        <v>0.61599999999999999</v>
      </c>
      <c r="AI27" s="43" t="s">
        <v>155</v>
      </c>
      <c r="AJ27" s="141">
        <v>5.1589999999999998</v>
      </c>
      <c r="AK27" s="43" t="s">
        <v>155</v>
      </c>
      <c r="AL27" s="141">
        <v>4.8</v>
      </c>
      <c r="AM27" s="43" t="s">
        <v>155</v>
      </c>
      <c r="AN27" s="141">
        <v>0</v>
      </c>
      <c r="AO27" s="43" t="s">
        <v>72</v>
      </c>
      <c r="AP27" s="141">
        <v>3.2559999999999998</v>
      </c>
      <c r="AQ27" s="43" t="s">
        <v>155</v>
      </c>
      <c r="AR27" s="141">
        <v>2.0099999999999998</v>
      </c>
      <c r="AS27" s="43" t="s">
        <v>155</v>
      </c>
      <c r="AT27" s="141">
        <v>1.8080000000000001</v>
      </c>
      <c r="AU27" s="43" t="s">
        <v>155</v>
      </c>
      <c r="AV27" s="129"/>
      <c r="AW27" s="25"/>
      <c r="AX27" s="129"/>
      <c r="AY27" s="25"/>
      <c r="AZ27" s="129"/>
      <c r="BA27" s="25"/>
      <c r="BB27" s="129"/>
      <c r="BC27" s="25"/>
      <c r="BD27" s="83">
        <f>F27+H27+J27+L27+N27+P27+R27+T27+V27+X27+Z27+AB27+AD27+AF27+AH27+AJ27+AL27+AN27+AP27+AR27+AT27+AV27+AX27+AZ27+BB27</f>
        <v>38.778999999999996</v>
      </c>
      <c r="BE27" s="43" t="s">
        <v>155</v>
      </c>
      <c r="BF27" s="98"/>
    </row>
    <row r="28" spans="1:58" ht="14.1" customHeight="1">
      <c r="A28" s="17" t="s">
        <v>176</v>
      </c>
      <c r="B28" s="18" t="s">
        <v>158</v>
      </c>
      <c r="C28" s="45" t="s">
        <v>154</v>
      </c>
      <c r="D28" s="20" t="s">
        <v>48</v>
      </c>
      <c r="E28" s="41"/>
      <c r="F28" s="51"/>
      <c r="G28" s="52"/>
      <c r="H28" s="51"/>
      <c r="I28" s="336"/>
      <c r="J28" s="489">
        <v>0.126</v>
      </c>
      <c r="K28" s="342" t="s">
        <v>53</v>
      </c>
      <c r="L28" s="124"/>
      <c r="M28" s="52"/>
      <c r="N28" s="51"/>
      <c r="O28" s="52"/>
      <c r="P28" s="51"/>
      <c r="Q28" s="52"/>
      <c r="R28" s="51"/>
      <c r="S28" s="52"/>
      <c r="T28" s="142">
        <v>4.5999999999999999E-2</v>
      </c>
      <c r="U28" s="23" t="s">
        <v>53</v>
      </c>
      <c r="V28" s="142">
        <v>4.3999999999999997E-2</v>
      </c>
      <c r="W28" s="23" t="s">
        <v>53</v>
      </c>
      <c r="X28" s="142">
        <v>6.4000000000000001E-2</v>
      </c>
      <c r="Y28" s="23" t="s">
        <v>53</v>
      </c>
      <c r="Z28" s="142">
        <v>1.129</v>
      </c>
      <c r="AA28" s="23" t="s">
        <v>53</v>
      </c>
      <c r="AB28" s="142">
        <v>0.108</v>
      </c>
      <c r="AC28" s="23" t="s">
        <v>53</v>
      </c>
      <c r="AD28" s="142">
        <v>0.14499999999999999</v>
      </c>
      <c r="AE28" s="23" t="s">
        <v>53</v>
      </c>
      <c r="AF28" s="142">
        <v>9.8000000000000004E-2</v>
      </c>
      <c r="AG28" s="23" t="s">
        <v>53</v>
      </c>
      <c r="AH28" s="142">
        <v>1.4999999999999999E-2</v>
      </c>
      <c r="AI28" s="23" t="s">
        <v>53</v>
      </c>
      <c r="AJ28" s="142">
        <v>0.19700000000000001</v>
      </c>
      <c r="AK28" s="23" t="s">
        <v>53</v>
      </c>
      <c r="AL28" s="142">
        <v>0.72699999999999998</v>
      </c>
      <c r="AM28" s="23" t="s">
        <v>53</v>
      </c>
      <c r="AN28" s="142">
        <v>0</v>
      </c>
      <c r="AO28" s="23" t="s">
        <v>72</v>
      </c>
      <c r="AP28" s="142">
        <v>0.42299999999999999</v>
      </c>
      <c r="AQ28" s="23" t="s">
        <v>53</v>
      </c>
      <c r="AR28" s="142">
        <v>0.246</v>
      </c>
      <c r="AS28" s="23" t="s">
        <v>53</v>
      </c>
      <c r="AT28" s="142">
        <v>9.5000000000000001E-2</v>
      </c>
      <c r="AU28" s="23" t="s">
        <v>53</v>
      </c>
      <c r="AV28" s="125"/>
      <c r="AW28" s="27"/>
      <c r="AX28" s="125"/>
      <c r="AY28" s="27"/>
      <c r="AZ28" s="125"/>
      <c r="BA28" s="27"/>
      <c r="BB28" s="125"/>
      <c r="BC28" s="27"/>
      <c r="BD28" s="88">
        <f>F28+H28+J28+L28+N28+P28+R28+T28+V28+X28+Z28+AB28+AD28+AF28+AH28+AJ28+AL28+AN28+AP28+AR28+AT28+AV28+AX28+AZ28+BB28</f>
        <v>3.4630000000000005</v>
      </c>
      <c r="BE28" s="23" t="s">
        <v>53</v>
      </c>
      <c r="BF28" s="98"/>
    </row>
    <row r="29" spans="1:58" ht="14.1" customHeight="1">
      <c r="A29" s="17" t="s">
        <v>177</v>
      </c>
      <c r="B29" s="18" t="s">
        <v>160</v>
      </c>
      <c r="C29" s="45" t="s">
        <v>154</v>
      </c>
      <c r="D29" s="20" t="s">
        <v>48</v>
      </c>
      <c r="E29" s="41"/>
      <c r="F29" s="51"/>
      <c r="G29" s="52"/>
      <c r="H29" s="51"/>
      <c r="I29" s="336"/>
      <c r="J29" s="489">
        <v>0.14399999999999999</v>
      </c>
      <c r="K29" s="342" t="s">
        <v>161</v>
      </c>
      <c r="L29" s="124"/>
      <c r="M29" s="52"/>
      <c r="N29" s="51"/>
      <c r="O29" s="52"/>
      <c r="P29" s="51"/>
      <c r="Q29" s="52"/>
      <c r="R29" s="51"/>
      <c r="S29" s="52"/>
      <c r="T29" s="142">
        <v>6.0999999999999999E-2</v>
      </c>
      <c r="U29" s="23" t="s">
        <v>161</v>
      </c>
      <c r="V29" s="142">
        <v>2.1000000000000001E-2</v>
      </c>
      <c r="W29" s="23" t="s">
        <v>161</v>
      </c>
      <c r="X29" s="142">
        <v>1.7000000000000001E-2</v>
      </c>
      <c r="Y29" s="23" t="s">
        <v>161</v>
      </c>
      <c r="Z29" s="142">
        <v>0.34599999999999997</v>
      </c>
      <c r="AA29" s="23" t="s">
        <v>161</v>
      </c>
      <c r="AB29" s="142">
        <v>3.7999999999999999E-2</v>
      </c>
      <c r="AC29" s="23" t="s">
        <v>161</v>
      </c>
      <c r="AD29" s="142">
        <v>6.0999999999999999E-2</v>
      </c>
      <c r="AE29" s="23" t="s">
        <v>161</v>
      </c>
      <c r="AF29" s="142">
        <v>2.9000000000000001E-2</v>
      </c>
      <c r="AG29" s="23" t="s">
        <v>161</v>
      </c>
      <c r="AH29" s="142">
        <v>0.01</v>
      </c>
      <c r="AI29" s="23" t="s">
        <v>161</v>
      </c>
      <c r="AJ29" s="142">
        <v>0.10299999999999999</v>
      </c>
      <c r="AK29" s="23" t="s">
        <v>161</v>
      </c>
      <c r="AL29" s="142">
        <v>0</v>
      </c>
      <c r="AM29" s="23" t="s">
        <v>72</v>
      </c>
      <c r="AN29" s="142">
        <v>0</v>
      </c>
      <c r="AO29" s="23" t="s">
        <v>72</v>
      </c>
      <c r="AP29" s="142">
        <v>0</v>
      </c>
      <c r="AQ29" s="23" t="s">
        <v>72</v>
      </c>
      <c r="AR29" s="142">
        <v>0</v>
      </c>
      <c r="AS29" s="23" t="s">
        <v>72</v>
      </c>
      <c r="AT29" s="142">
        <v>0</v>
      </c>
      <c r="AU29" s="23" t="s">
        <v>72</v>
      </c>
      <c r="AV29" s="125"/>
      <c r="AW29" s="27"/>
      <c r="AX29" s="125"/>
      <c r="AY29" s="27"/>
      <c r="AZ29" s="125"/>
      <c r="BA29" s="27"/>
      <c r="BB29" s="125"/>
      <c r="BC29" s="27"/>
      <c r="BD29" s="88">
        <f>F29+H29+J29+L29+N29+P29+R29+T29+V29+X29+Z29+AB29+AD29+AF29+AH29+AJ29+AL29+AN29+AP29+AR29+AT29+AV29+AX29+AZ29+BB29</f>
        <v>0.83</v>
      </c>
      <c r="BE29" s="23" t="s">
        <v>161</v>
      </c>
      <c r="BF29" s="98"/>
    </row>
    <row r="30" spans="1:58" ht="14.1" customHeight="1">
      <c r="A30" s="17" t="s">
        <v>178</v>
      </c>
      <c r="B30" s="18" t="s">
        <v>163</v>
      </c>
      <c r="C30" s="45" t="s">
        <v>154</v>
      </c>
      <c r="D30" s="20" t="s">
        <v>164</v>
      </c>
      <c r="E30" s="41"/>
      <c r="F30" s="65"/>
      <c r="G30" s="52"/>
      <c r="H30" s="65"/>
      <c r="I30" s="336"/>
      <c r="J30" s="418">
        <f>J27+J28+J29</f>
        <v>3.105</v>
      </c>
      <c r="K30" s="342" t="s">
        <v>155</v>
      </c>
      <c r="L30" s="483"/>
      <c r="M30" s="52"/>
      <c r="N30" s="65"/>
      <c r="O30" s="52"/>
      <c r="P30" s="65"/>
      <c r="Q30" s="52"/>
      <c r="R30" s="65"/>
      <c r="S30" s="52"/>
      <c r="T30" s="88">
        <f>T27+T28+T29</f>
        <v>0.86499999999999999</v>
      </c>
      <c r="U30" s="23" t="s">
        <v>155</v>
      </c>
      <c r="V30" s="88">
        <f>V27+V28+V29</f>
        <v>0.62500000000000011</v>
      </c>
      <c r="W30" s="23" t="s">
        <v>155</v>
      </c>
      <c r="X30" s="88">
        <f>X27+X28+X29</f>
        <v>0.751</v>
      </c>
      <c r="Y30" s="23" t="s">
        <v>155</v>
      </c>
      <c r="Z30" s="88">
        <f>Z27+Z28+Z29</f>
        <v>14.782</v>
      </c>
      <c r="AA30" s="23" t="s">
        <v>155</v>
      </c>
      <c r="AB30" s="88">
        <f>AB27+AB28+AB29</f>
        <v>1.8280000000000001</v>
      </c>
      <c r="AC30" s="23" t="s">
        <v>155</v>
      </c>
      <c r="AD30" s="88">
        <f>AD27+AD28+AD29</f>
        <v>1.083</v>
      </c>
      <c r="AE30" s="23" t="s">
        <v>155</v>
      </c>
      <c r="AF30" s="88">
        <f>AF27+AF28+AF29</f>
        <v>0.56800000000000006</v>
      </c>
      <c r="AG30" s="23" t="s">
        <v>155</v>
      </c>
      <c r="AH30" s="88">
        <f>AH27+AH28+AH29</f>
        <v>0.64100000000000001</v>
      </c>
      <c r="AI30" s="23" t="s">
        <v>155</v>
      </c>
      <c r="AJ30" s="88">
        <f>AJ27+AJ28+AJ29</f>
        <v>5.4589999999999996</v>
      </c>
      <c r="AK30" s="23" t="s">
        <v>155</v>
      </c>
      <c r="AL30" s="88">
        <f>AL27+AL28+AL29</f>
        <v>5.5270000000000001</v>
      </c>
      <c r="AM30" s="23" t="s">
        <v>155</v>
      </c>
      <c r="AN30" s="88">
        <f>AN27+AN28+AN29</f>
        <v>0</v>
      </c>
      <c r="AO30" s="23" t="s">
        <v>72</v>
      </c>
      <c r="AP30" s="88">
        <f>AP27+AP28+AP29</f>
        <v>3.6789999999999998</v>
      </c>
      <c r="AQ30" s="23" t="s">
        <v>155</v>
      </c>
      <c r="AR30" s="88">
        <f>AR27+AR28+AR29</f>
        <v>2.2559999999999998</v>
      </c>
      <c r="AS30" s="23" t="s">
        <v>155</v>
      </c>
      <c r="AT30" s="88">
        <f>AT27+AT28+AT29</f>
        <v>1.903</v>
      </c>
      <c r="AU30" s="23" t="s">
        <v>155</v>
      </c>
      <c r="AV30" s="88">
        <f>AV27+AV28+AV29</f>
        <v>0</v>
      </c>
      <c r="AW30" s="27"/>
      <c r="AX30" s="88">
        <f>AX27+AX28+AX29</f>
        <v>0</v>
      </c>
      <c r="AY30" s="27"/>
      <c r="AZ30" s="88">
        <f>AZ27+AZ28+AZ29</f>
        <v>0</v>
      </c>
      <c r="BA30" s="27"/>
      <c r="BB30" s="88">
        <f>BB27+BB28+BB29</f>
        <v>0</v>
      </c>
      <c r="BC30" s="27"/>
      <c r="BD30" s="88">
        <f>F30+H30+J30+L30+N30+P30+R30+T30+V30+X30+Z30+AB30+AD30+AF30+AH30+AJ30+AL30+AN30+AP30+AR30+AT30+AV30+AX30+AZ30+BB30</f>
        <v>43.071999999999996</v>
      </c>
      <c r="BE30" s="23" t="s">
        <v>155</v>
      </c>
      <c r="BF30" s="98"/>
    </row>
    <row r="31" spans="1:58" ht="14.1" customHeight="1">
      <c r="A31" s="17" t="s">
        <v>179</v>
      </c>
      <c r="B31" s="18" t="s">
        <v>166</v>
      </c>
      <c r="C31" s="45" t="s">
        <v>154</v>
      </c>
      <c r="D31" s="20" t="s">
        <v>48</v>
      </c>
      <c r="E31" s="41"/>
      <c r="F31" s="51"/>
      <c r="G31" s="52"/>
      <c r="H31" s="51"/>
      <c r="I31" s="336"/>
      <c r="J31" s="489">
        <v>0.06</v>
      </c>
      <c r="K31" s="342" t="s">
        <v>167</v>
      </c>
      <c r="L31" s="124"/>
      <c r="M31" s="52"/>
      <c r="N31" s="51"/>
      <c r="O31" s="52"/>
      <c r="P31" s="51"/>
      <c r="Q31" s="52"/>
      <c r="R31" s="51"/>
      <c r="S31" s="52"/>
      <c r="T31" s="142">
        <v>1.7999999999999999E-2</v>
      </c>
      <c r="U31" s="23" t="s">
        <v>167</v>
      </c>
      <c r="V31" s="142">
        <v>7.0000000000000001E-3</v>
      </c>
      <c r="W31" s="23" t="s">
        <v>167</v>
      </c>
      <c r="X31" s="142">
        <v>1.4E-2</v>
      </c>
      <c r="Y31" s="23" t="s">
        <v>167</v>
      </c>
      <c r="Z31" s="142">
        <v>0.81399999999999995</v>
      </c>
      <c r="AA31" s="23" t="s">
        <v>167</v>
      </c>
      <c r="AB31" s="142">
        <v>1.9E-2</v>
      </c>
      <c r="AC31" s="23" t="s">
        <v>167</v>
      </c>
      <c r="AD31" s="142">
        <v>1.0999999999999999E-2</v>
      </c>
      <c r="AE31" s="23" t="s">
        <v>167</v>
      </c>
      <c r="AF31" s="142">
        <v>6.0000000000000001E-3</v>
      </c>
      <c r="AG31" s="23" t="s">
        <v>167</v>
      </c>
      <c r="AH31" s="142">
        <v>7.0000000000000001E-3</v>
      </c>
      <c r="AI31" s="23" t="s">
        <v>167</v>
      </c>
      <c r="AJ31" s="142">
        <v>0.21199999999999999</v>
      </c>
      <c r="AK31" s="23" t="s">
        <v>167</v>
      </c>
      <c r="AL31" s="142">
        <v>0.16400000000000001</v>
      </c>
      <c r="AM31" s="23" t="s">
        <v>167</v>
      </c>
      <c r="AN31" s="142">
        <v>0</v>
      </c>
      <c r="AO31" s="23" t="s">
        <v>72</v>
      </c>
      <c r="AP31" s="142">
        <v>0.79</v>
      </c>
      <c r="AQ31" s="23" t="s">
        <v>167</v>
      </c>
      <c r="AR31" s="142">
        <v>0.34</v>
      </c>
      <c r="AS31" s="23" t="s">
        <v>167</v>
      </c>
      <c r="AT31" s="142">
        <v>0.49299999999999999</v>
      </c>
      <c r="AU31" s="23" t="s">
        <v>167</v>
      </c>
      <c r="AV31" s="125"/>
      <c r="AW31" s="27"/>
      <c r="AX31" s="125"/>
      <c r="AY31" s="27"/>
      <c r="AZ31" s="125"/>
      <c r="BA31" s="27"/>
      <c r="BB31" s="125"/>
      <c r="BC31" s="27"/>
      <c r="BD31" s="88">
        <v>2.9550000000000001</v>
      </c>
      <c r="BE31" s="23" t="s">
        <v>167</v>
      </c>
      <c r="BF31" s="98"/>
    </row>
    <row r="32" spans="1:58" ht="14.1" customHeight="1">
      <c r="A32" s="17" t="s">
        <v>180</v>
      </c>
      <c r="B32" s="18" t="s">
        <v>170</v>
      </c>
      <c r="C32" s="45" t="s">
        <v>154</v>
      </c>
      <c r="D32" s="20" t="s">
        <v>48</v>
      </c>
      <c r="E32" s="41"/>
      <c r="F32" s="51"/>
      <c r="G32" s="52"/>
      <c r="H32" s="51"/>
      <c r="I32" s="336"/>
      <c r="J32" s="489">
        <v>0</v>
      </c>
      <c r="K32" s="342" t="s">
        <v>72</v>
      </c>
      <c r="L32" s="124"/>
      <c r="M32" s="52"/>
      <c r="N32" s="51"/>
      <c r="O32" s="52"/>
      <c r="P32" s="51"/>
      <c r="Q32" s="52"/>
      <c r="R32" s="51"/>
      <c r="S32" s="52"/>
      <c r="T32" s="142">
        <v>0</v>
      </c>
      <c r="U32" s="23" t="s">
        <v>72</v>
      </c>
      <c r="V32" s="142">
        <v>0</v>
      </c>
      <c r="W32" s="23" t="s">
        <v>72</v>
      </c>
      <c r="X32" s="142">
        <v>0</v>
      </c>
      <c r="Y32" s="23" t="s">
        <v>72</v>
      </c>
      <c r="Z32" s="142">
        <v>0</v>
      </c>
      <c r="AA32" s="23" t="s">
        <v>72</v>
      </c>
      <c r="AB32" s="142">
        <v>0</v>
      </c>
      <c r="AC32" s="23" t="s">
        <v>72</v>
      </c>
      <c r="AD32" s="142">
        <v>0</v>
      </c>
      <c r="AE32" s="23" t="s">
        <v>72</v>
      </c>
      <c r="AF32" s="142">
        <v>0</v>
      </c>
      <c r="AG32" s="23" t="s">
        <v>72</v>
      </c>
      <c r="AH32" s="142">
        <v>0</v>
      </c>
      <c r="AI32" s="23" t="s">
        <v>72</v>
      </c>
      <c r="AJ32" s="142">
        <v>0</v>
      </c>
      <c r="AK32" s="23" t="s">
        <v>72</v>
      </c>
      <c r="AL32" s="142">
        <v>0.221</v>
      </c>
      <c r="AM32" s="23" t="s">
        <v>161</v>
      </c>
      <c r="AN32" s="142">
        <v>0</v>
      </c>
      <c r="AO32" s="23" t="s">
        <v>72</v>
      </c>
      <c r="AP32" s="142">
        <v>0.14399999999999999</v>
      </c>
      <c r="AQ32" s="23" t="s">
        <v>161</v>
      </c>
      <c r="AR32" s="142">
        <v>0.105</v>
      </c>
      <c r="AS32" s="23" t="s">
        <v>161</v>
      </c>
      <c r="AT32" s="142">
        <v>0.10199999999999999</v>
      </c>
      <c r="AU32" s="23" t="s">
        <v>161</v>
      </c>
      <c r="AV32" s="125"/>
      <c r="AW32" s="27"/>
      <c r="AX32" s="125"/>
      <c r="AY32" s="27"/>
      <c r="AZ32" s="125"/>
      <c r="BA32" s="27"/>
      <c r="BB32" s="125"/>
      <c r="BC32" s="27"/>
      <c r="BD32" s="88">
        <f>F32+H32+J32+L32+N32+P32+R32+T32+V32+X32+Z32+AB32+AD32+AF32+AH32+AJ32+AL32+AN32+AP32+AR32+AT32+AV32+AX32+AZ32+BB32</f>
        <v>0.57199999999999995</v>
      </c>
      <c r="BE32" s="23" t="s">
        <v>161</v>
      </c>
      <c r="BF32" s="98"/>
    </row>
    <row r="33" spans="1:58" ht="15.75" customHeight="1">
      <c r="A33" s="17" t="s">
        <v>181</v>
      </c>
      <c r="B33" s="18" t="s">
        <v>182</v>
      </c>
      <c r="C33" s="45" t="s">
        <v>154</v>
      </c>
      <c r="D33" s="20" t="s">
        <v>164</v>
      </c>
      <c r="E33" s="41"/>
      <c r="F33" s="143"/>
      <c r="G33" s="52"/>
      <c r="H33" s="143"/>
      <c r="I33" s="336"/>
      <c r="J33" s="418">
        <f>J30+J31+J32</f>
        <v>3.165</v>
      </c>
      <c r="K33" s="342" t="s">
        <v>155</v>
      </c>
      <c r="L33" s="485"/>
      <c r="M33" s="52"/>
      <c r="N33" s="143"/>
      <c r="O33" s="52"/>
      <c r="P33" s="143"/>
      <c r="Q33" s="52"/>
      <c r="R33" s="143"/>
      <c r="S33" s="52"/>
      <c r="T33" s="88">
        <f>T30+T31+T32</f>
        <v>0.88300000000000001</v>
      </c>
      <c r="U33" s="23" t="s">
        <v>155</v>
      </c>
      <c r="V33" s="88">
        <f>V30+V31+V32</f>
        <v>0.63200000000000012</v>
      </c>
      <c r="W33" s="23" t="s">
        <v>155</v>
      </c>
      <c r="X33" s="88">
        <f>X30+X31+X32</f>
        <v>0.76500000000000001</v>
      </c>
      <c r="Y33" s="23" t="s">
        <v>155</v>
      </c>
      <c r="Z33" s="88">
        <f>Z30+Z31+Z32</f>
        <v>15.596</v>
      </c>
      <c r="AA33" s="23" t="s">
        <v>155</v>
      </c>
      <c r="AB33" s="88">
        <f>AB30+AB31+AB32</f>
        <v>1.847</v>
      </c>
      <c r="AC33" s="23" t="s">
        <v>155</v>
      </c>
      <c r="AD33" s="88">
        <f>AD30+AD31+AD32</f>
        <v>1.0939999999999999</v>
      </c>
      <c r="AE33" s="23" t="s">
        <v>155</v>
      </c>
      <c r="AF33" s="88">
        <f>AF30+AF31+AF32</f>
        <v>0.57400000000000007</v>
      </c>
      <c r="AG33" s="23" t="s">
        <v>155</v>
      </c>
      <c r="AH33" s="88">
        <f>AH30+AH31+AH32</f>
        <v>0.64800000000000002</v>
      </c>
      <c r="AI33" s="23" t="s">
        <v>155</v>
      </c>
      <c r="AJ33" s="88">
        <f>AJ30+AJ31+AJ32</f>
        <v>5.6709999999999994</v>
      </c>
      <c r="AK33" s="23" t="s">
        <v>155</v>
      </c>
      <c r="AL33" s="88">
        <f>AL30+AL31+AL32</f>
        <v>5.9119999999999999</v>
      </c>
      <c r="AM33" s="23" t="s">
        <v>155</v>
      </c>
      <c r="AN33" s="88">
        <f>AN30+AN31+AN32</f>
        <v>0</v>
      </c>
      <c r="AO33" s="23" t="s">
        <v>72</v>
      </c>
      <c r="AP33" s="88">
        <f>AP30+AP31+AP32</f>
        <v>4.6129999999999995</v>
      </c>
      <c r="AQ33" s="23" t="s">
        <v>155</v>
      </c>
      <c r="AR33" s="88">
        <f>AR30+AR31+AR32</f>
        <v>2.7009999999999996</v>
      </c>
      <c r="AS33" s="23" t="s">
        <v>155</v>
      </c>
      <c r="AT33" s="88">
        <f>AT30+AT31+AT32</f>
        <v>2.4979999999999998</v>
      </c>
      <c r="AU33" s="23" t="s">
        <v>155</v>
      </c>
      <c r="AV33" s="88">
        <f>AV30+AV31+AV32</f>
        <v>0</v>
      </c>
      <c r="AW33" s="27"/>
      <c r="AX33" s="88">
        <f>AX30+AX31+AX32</f>
        <v>0</v>
      </c>
      <c r="AY33" s="27"/>
      <c r="AZ33" s="88">
        <f>AZ30+AZ31+AZ32</f>
        <v>0</v>
      </c>
      <c r="BA33" s="27"/>
      <c r="BB33" s="88">
        <f>BB30+BB31+BB32</f>
        <v>0</v>
      </c>
      <c r="BC33" s="27"/>
      <c r="BD33" s="88">
        <f>F33+H33+J33+L33+N33+P33+R33+T33+V33+X33+Z33+AB33+AD33+AF33+AH33+AJ33+AL33+AN33+AP33+AR33+AT33+AV33+AX33+AZ33+BB33</f>
        <v>46.599000000000004</v>
      </c>
      <c r="BE33" s="23" t="s">
        <v>155</v>
      </c>
      <c r="BF33" s="98"/>
    </row>
    <row r="34" spans="1:58" ht="15" customHeight="1" thickBot="1">
      <c r="A34" s="28" t="s">
        <v>183</v>
      </c>
      <c r="B34" s="29" t="s">
        <v>184</v>
      </c>
      <c r="C34" s="47" t="s">
        <v>154</v>
      </c>
      <c r="D34" s="31" t="s">
        <v>48</v>
      </c>
      <c r="E34" s="41"/>
      <c r="F34" s="53"/>
      <c r="G34" s="54"/>
      <c r="H34" s="53"/>
      <c r="I34" s="337"/>
      <c r="J34" s="387">
        <v>0</v>
      </c>
      <c r="K34" s="344" t="s">
        <v>185</v>
      </c>
      <c r="L34" s="126"/>
      <c r="M34" s="54"/>
      <c r="N34" s="53"/>
      <c r="O34" s="54"/>
      <c r="P34" s="53"/>
      <c r="Q34" s="54"/>
      <c r="R34" s="53"/>
      <c r="S34" s="54"/>
      <c r="T34" s="48">
        <v>0</v>
      </c>
      <c r="U34" s="33" t="s">
        <v>185</v>
      </c>
      <c r="V34" s="48">
        <v>0</v>
      </c>
      <c r="W34" s="33" t="s">
        <v>185</v>
      </c>
      <c r="X34" s="48">
        <v>0</v>
      </c>
      <c r="Y34" s="33" t="s">
        <v>185</v>
      </c>
      <c r="Z34" s="48">
        <v>0</v>
      </c>
      <c r="AA34" s="33" t="s">
        <v>185</v>
      </c>
      <c r="AB34" s="48">
        <v>0</v>
      </c>
      <c r="AC34" s="33" t="s">
        <v>185</v>
      </c>
      <c r="AD34" s="48">
        <v>0</v>
      </c>
      <c r="AE34" s="33" t="s">
        <v>72</v>
      </c>
      <c r="AF34" s="48">
        <v>0</v>
      </c>
      <c r="AG34" s="33" t="s">
        <v>72</v>
      </c>
      <c r="AH34" s="48">
        <v>0</v>
      </c>
      <c r="AI34" s="33" t="s">
        <v>185</v>
      </c>
      <c r="AJ34" s="48">
        <v>0</v>
      </c>
      <c r="AK34" s="33" t="s">
        <v>185</v>
      </c>
      <c r="AL34" s="48">
        <v>0</v>
      </c>
      <c r="AM34" s="33" t="s">
        <v>72</v>
      </c>
      <c r="AN34" s="48">
        <v>0</v>
      </c>
      <c r="AO34" s="33" t="s">
        <v>72</v>
      </c>
      <c r="AP34" s="48">
        <v>0</v>
      </c>
      <c r="AQ34" s="33" t="s">
        <v>72</v>
      </c>
      <c r="AR34" s="48">
        <v>0</v>
      </c>
      <c r="AS34" s="33" t="s">
        <v>72</v>
      </c>
      <c r="AT34" s="48">
        <v>0</v>
      </c>
      <c r="AU34" s="33" t="s">
        <v>185</v>
      </c>
      <c r="AV34" s="127"/>
      <c r="AW34" s="35"/>
      <c r="AX34" s="127"/>
      <c r="AY34" s="35"/>
      <c r="AZ34" s="127"/>
      <c r="BA34" s="35"/>
      <c r="BB34" s="127"/>
      <c r="BC34" s="35"/>
      <c r="BD34" s="93">
        <f>F34+H34+J34+L34+N34+P34+R34+T34+V34+X34+Z34+AB34+AD34+AF34+AH34+AJ34+AL34+AN34+AP34+AR34+AT34+AV34+AX34+AZ34+BB34</f>
        <v>0</v>
      </c>
      <c r="BE34" s="33" t="s">
        <v>72</v>
      </c>
      <c r="BF34" s="98"/>
    </row>
    <row r="35" spans="1:58" ht="16.7" customHeight="1" thickBot="1">
      <c r="A35" s="117"/>
      <c r="B35" s="117"/>
      <c r="C35" s="36"/>
      <c r="D35" s="36"/>
      <c r="F35" s="128"/>
      <c r="G35" s="128"/>
      <c r="H35" s="128"/>
      <c r="I35" s="128"/>
      <c r="J35" s="95"/>
      <c r="K35" s="95"/>
      <c r="L35" s="128"/>
      <c r="M35" s="128"/>
      <c r="N35" s="128"/>
      <c r="O35" s="128"/>
      <c r="P35" s="128"/>
      <c r="Q35" s="128"/>
      <c r="R35" s="128"/>
      <c r="S35" s="128"/>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row>
    <row r="36" spans="1:58" ht="20.85" customHeight="1" thickBot="1">
      <c r="A36" s="119"/>
      <c r="B36" s="11" t="s">
        <v>186</v>
      </c>
      <c r="C36" s="38"/>
      <c r="D36" s="120"/>
      <c r="E36" s="98"/>
      <c r="F36" s="12"/>
      <c r="G36" s="12"/>
      <c r="H36" s="12"/>
      <c r="I36" s="12"/>
      <c r="L36" s="12"/>
      <c r="M36" s="12"/>
      <c r="N36" s="12"/>
      <c r="O36" s="12"/>
      <c r="P36" s="12"/>
      <c r="Q36" s="12"/>
      <c r="R36" s="12"/>
      <c r="S36" s="12"/>
    </row>
    <row r="37" spans="1:58" ht="14.1" customHeight="1">
      <c r="A37" s="13" t="s">
        <v>187</v>
      </c>
      <c r="B37" s="14" t="s">
        <v>153</v>
      </c>
      <c r="C37" s="40" t="s">
        <v>154</v>
      </c>
      <c r="D37" s="15" t="s">
        <v>48</v>
      </c>
      <c r="E37" s="41"/>
      <c r="F37" s="16"/>
      <c r="G37" s="50"/>
      <c r="H37" s="16"/>
      <c r="I37" s="335"/>
      <c r="J37" s="488">
        <v>4.0119999999999996</v>
      </c>
      <c r="K37" s="340" t="s">
        <v>155</v>
      </c>
      <c r="L37" s="482"/>
      <c r="M37" s="50"/>
      <c r="N37" s="16"/>
      <c r="O37" s="50"/>
      <c r="P37" s="16"/>
      <c r="Q37" s="50"/>
      <c r="R37" s="16"/>
      <c r="S37" s="50"/>
      <c r="T37" s="141">
        <v>2.6240000000000001</v>
      </c>
      <c r="U37" s="43" t="s">
        <v>155</v>
      </c>
      <c r="V37" s="141">
        <v>0</v>
      </c>
      <c r="W37" s="43" t="s">
        <v>72</v>
      </c>
      <c r="X37" s="141">
        <v>0</v>
      </c>
      <c r="Y37" s="43" t="s">
        <v>72</v>
      </c>
      <c r="Z37" s="141">
        <v>2.883</v>
      </c>
      <c r="AA37" s="43" t="s">
        <v>155</v>
      </c>
      <c r="AB37" s="141">
        <v>0.91500000000000004</v>
      </c>
      <c r="AC37" s="43" t="s">
        <v>155</v>
      </c>
      <c r="AD37" s="141">
        <v>0</v>
      </c>
      <c r="AE37" s="43" t="s">
        <v>72</v>
      </c>
      <c r="AF37" s="141">
        <v>0</v>
      </c>
      <c r="AG37" s="43" t="s">
        <v>72</v>
      </c>
      <c r="AH37" s="141">
        <v>0</v>
      </c>
      <c r="AI37" s="43" t="s">
        <v>72</v>
      </c>
      <c r="AJ37" s="141">
        <v>2.0920000000000001</v>
      </c>
      <c r="AK37" s="43" t="s">
        <v>155</v>
      </c>
      <c r="AL37" s="141">
        <v>3.7330000000000001</v>
      </c>
      <c r="AM37" s="43" t="s">
        <v>188</v>
      </c>
      <c r="AN37" s="141">
        <v>19.423999999999999</v>
      </c>
      <c r="AO37" s="43" t="s">
        <v>155</v>
      </c>
      <c r="AP37" s="141">
        <v>2.2210000000000001</v>
      </c>
      <c r="AQ37" s="43" t="s">
        <v>155</v>
      </c>
      <c r="AR37" s="141">
        <v>0</v>
      </c>
      <c r="AS37" s="43" t="s">
        <v>72</v>
      </c>
      <c r="AT37" s="141">
        <v>0</v>
      </c>
      <c r="AU37" s="43" t="s">
        <v>72</v>
      </c>
      <c r="AV37" s="129"/>
      <c r="AW37" s="25"/>
      <c r="AX37" s="129"/>
      <c r="AY37" s="25"/>
      <c r="AZ37" s="129"/>
      <c r="BA37" s="25"/>
      <c r="BB37" s="129"/>
      <c r="BC37" s="25"/>
      <c r="BD37" s="83">
        <f>F37+H37+J37+L37+N37+P37+R37+T37+V37+X37+Z37+AB37+AD37+AF37+AH37+AJ37+AL37+AN37+AP37+AR37+AT37+AV37+AX37+AZ37+BB37</f>
        <v>37.903999999999996</v>
      </c>
      <c r="BE37" s="43" t="s">
        <v>155</v>
      </c>
      <c r="BF37" s="98"/>
    </row>
    <row r="38" spans="1:58" ht="14.1" customHeight="1">
      <c r="A38" s="17" t="s">
        <v>189</v>
      </c>
      <c r="B38" s="18" t="s">
        <v>158</v>
      </c>
      <c r="C38" s="45" t="s">
        <v>154</v>
      </c>
      <c r="D38" s="20" t="s">
        <v>48</v>
      </c>
      <c r="E38" s="41"/>
      <c r="F38" s="51"/>
      <c r="G38" s="52"/>
      <c r="H38" s="51"/>
      <c r="I38" s="336"/>
      <c r="J38" s="489">
        <v>0.14299999999999999</v>
      </c>
      <c r="K38" s="342" t="s">
        <v>53</v>
      </c>
      <c r="L38" s="124"/>
      <c r="M38" s="52"/>
      <c r="N38" s="51"/>
      <c r="O38" s="52"/>
      <c r="P38" s="51"/>
      <c r="Q38" s="52"/>
      <c r="R38" s="51"/>
      <c r="S38" s="52"/>
      <c r="T38" s="142">
        <v>0.17899999999999999</v>
      </c>
      <c r="U38" s="23" t="s">
        <v>53</v>
      </c>
      <c r="V38" s="142">
        <v>0</v>
      </c>
      <c r="W38" s="23" t="s">
        <v>72</v>
      </c>
      <c r="X38" s="142">
        <v>0</v>
      </c>
      <c r="Y38" s="23" t="s">
        <v>72</v>
      </c>
      <c r="Z38" s="142">
        <v>0.27500000000000002</v>
      </c>
      <c r="AA38" s="23" t="s">
        <v>53</v>
      </c>
      <c r="AB38" s="142">
        <v>8.8999999999999996E-2</v>
      </c>
      <c r="AC38" s="23" t="s">
        <v>53</v>
      </c>
      <c r="AD38" s="142">
        <v>0</v>
      </c>
      <c r="AE38" s="23" t="s">
        <v>72</v>
      </c>
      <c r="AF38" s="142">
        <v>0</v>
      </c>
      <c r="AG38" s="23" t="s">
        <v>72</v>
      </c>
      <c r="AH38" s="142">
        <v>0</v>
      </c>
      <c r="AI38" s="23" t="s">
        <v>72</v>
      </c>
      <c r="AJ38" s="142">
        <v>7.6999999999999999E-2</v>
      </c>
      <c r="AK38" s="23" t="s">
        <v>53</v>
      </c>
      <c r="AL38" s="142">
        <v>0</v>
      </c>
      <c r="AM38" s="23" t="s">
        <v>72</v>
      </c>
      <c r="AN38" s="142">
        <v>0.46400000000000002</v>
      </c>
      <c r="AO38" s="23" t="s">
        <v>161</v>
      </c>
      <c r="AP38" s="142">
        <v>0.25</v>
      </c>
      <c r="AQ38" s="23" t="s">
        <v>53</v>
      </c>
      <c r="AR38" s="142">
        <v>0</v>
      </c>
      <c r="AS38" s="23" t="s">
        <v>72</v>
      </c>
      <c r="AT38" s="142">
        <v>0</v>
      </c>
      <c r="AU38" s="23" t="s">
        <v>72</v>
      </c>
      <c r="AV38" s="125"/>
      <c r="AW38" s="27"/>
      <c r="AX38" s="125"/>
      <c r="AY38" s="27"/>
      <c r="AZ38" s="125"/>
      <c r="BA38" s="27"/>
      <c r="BB38" s="125"/>
      <c r="BC38" s="27"/>
      <c r="BD38" s="88">
        <f>F38+H38+J38+L38+N38+P38+R38+T38+V38+X38+Z38+AB38+AD38+AF38+AH38+AJ38+AL38+AN38+AP38+AR38+AT38+AV38+AX38+AZ38+BB38</f>
        <v>1.4769999999999999</v>
      </c>
      <c r="BE38" s="23" t="s">
        <v>53</v>
      </c>
      <c r="BF38" s="98"/>
    </row>
    <row r="39" spans="1:58" ht="14.1" customHeight="1">
      <c r="A39" s="17" t="s">
        <v>190</v>
      </c>
      <c r="B39" s="18" t="s">
        <v>160</v>
      </c>
      <c r="C39" s="45" t="s">
        <v>154</v>
      </c>
      <c r="D39" s="20" t="s">
        <v>48</v>
      </c>
      <c r="E39" s="41"/>
      <c r="F39" s="51"/>
      <c r="G39" s="52"/>
      <c r="H39" s="51"/>
      <c r="I39" s="336"/>
      <c r="J39" s="489">
        <v>0</v>
      </c>
      <c r="K39" s="342" t="s">
        <v>72</v>
      </c>
      <c r="L39" s="124"/>
      <c r="M39" s="52"/>
      <c r="N39" s="51"/>
      <c r="O39" s="52"/>
      <c r="P39" s="51"/>
      <c r="Q39" s="52"/>
      <c r="R39" s="51"/>
      <c r="S39" s="52"/>
      <c r="T39" s="142">
        <v>0</v>
      </c>
      <c r="U39" s="23" t="s">
        <v>72</v>
      </c>
      <c r="V39" s="142">
        <v>0</v>
      </c>
      <c r="W39" s="23" t="s">
        <v>72</v>
      </c>
      <c r="X39" s="142">
        <v>0</v>
      </c>
      <c r="Y39" s="23" t="s">
        <v>72</v>
      </c>
      <c r="Z39" s="142">
        <v>1.4999999999999999E-2</v>
      </c>
      <c r="AA39" s="23" t="s">
        <v>161</v>
      </c>
      <c r="AB39" s="142">
        <v>0</v>
      </c>
      <c r="AC39" s="23" t="s">
        <v>72</v>
      </c>
      <c r="AD39" s="142">
        <v>0</v>
      </c>
      <c r="AE39" s="23" t="s">
        <v>72</v>
      </c>
      <c r="AF39" s="142">
        <v>0</v>
      </c>
      <c r="AG39" s="23" t="s">
        <v>72</v>
      </c>
      <c r="AH39" s="142">
        <v>0</v>
      </c>
      <c r="AI39" s="23" t="s">
        <v>72</v>
      </c>
      <c r="AJ39" s="142">
        <v>0.01</v>
      </c>
      <c r="AK39" s="23" t="s">
        <v>161</v>
      </c>
      <c r="AL39" s="142">
        <v>6.0000000000000001E-3</v>
      </c>
      <c r="AM39" s="23" t="s">
        <v>161</v>
      </c>
      <c r="AN39" s="142">
        <v>0.10100000000000001</v>
      </c>
      <c r="AO39" s="23" t="s">
        <v>161</v>
      </c>
      <c r="AP39" s="142">
        <v>3.2000000000000001E-2</v>
      </c>
      <c r="AQ39" s="23" t="s">
        <v>161</v>
      </c>
      <c r="AR39" s="142">
        <v>0</v>
      </c>
      <c r="AS39" s="23" t="s">
        <v>72</v>
      </c>
      <c r="AT39" s="142">
        <v>0</v>
      </c>
      <c r="AU39" s="23" t="s">
        <v>72</v>
      </c>
      <c r="AV39" s="125"/>
      <c r="AW39" s="27"/>
      <c r="AX39" s="125"/>
      <c r="AY39" s="27"/>
      <c r="AZ39" s="125"/>
      <c r="BA39" s="27"/>
      <c r="BB39" s="125"/>
      <c r="BC39" s="27"/>
      <c r="BD39" s="88">
        <f>F39+H39+J39+L39+N39+P39+R39+T39+V39+X39+Z39+AB39+AD39+AF39+AH39+AJ39+AL39+AN39+AP39+AR39+AT39+AV39+AX39+AZ39+BB39</f>
        <v>0.16400000000000001</v>
      </c>
      <c r="BE39" s="23" t="s">
        <v>161</v>
      </c>
      <c r="BF39" s="98"/>
    </row>
    <row r="40" spans="1:58" ht="14.1" customHeight="1">
      <c r="A40" s="17" t="s">
        <v>191</v>
      </c>
      <c r="B40" s="18" t="s">
        <v>163</v>
      </c>
      <c r="C40" s="45" t="s">
        <v>154</v>
      </c>
      <c r="D40" s="20" t="s">
        <v>164</v>
      </c>
      <c r="E40" s="41"/>
      <c r="F40" s="65"/>
      <c r="G40" s="52"/>
      <c r="H40" s="65"/>
      <c r="I40" s="336"/>
      <c r="J40" s="418">
        <f>J37+J38+J39</f>
        <v>4.1549999999999994</v>
      </c>
      <c r="K40" s="342" t="s">
        <v>155</v>
      </c>
      <c r="L40" s="483"/>
      <c r="M40" s="52"/>
      <c r="N40" s="65"/>
      <c r="O40" s="52"/>
      <c r="P40" s="65"/>
      <c r="Q40" s="52"/>
      <c r="R40" s="65"/>
      <c r="S40" s="52"/>
      <c r="T40" s="88">
        <f>T37+T38+T39</f>
        <v>2.8029999999999999</v>
      </c>
      <c r="U40" s="23" t="s">
        <v>155</v>
      </c>
      <c r="V40" s="88">
        <f>V37+V38+V39</f>
        <v>0</v>
      </c>
      <c r="W40" s="23" t="s">
        <v>72</v>
      </c>
      <c r="X40" s="88">
        <f>X37+X38+X39</f>
        <v>0</v>
      </c>
      <c r="Y40" s="23" t="s">
        <v>72</v>
      </c>
      <c r="Z40" s="88">
        <f>Z37+Z38+Z39</f>
        <v>3.173</v>
      </c>
      <c r="AA40" s="23" t="s">
        <v>155</v>
      </c>
      <c r="AB40" s="88">
        <f>AB37+AB38+AB39</f>
        <v>1.004</v>
      </c>
      <c r="AC40" s="23" t="s">
        <v>155</v>
      </c>
      <c r="AD40" s="88">
        <f>AD37+AD38+AD39</f>
        <v>0</v>
      </c>
      <c r="AE40" s="23" t="s">
        <v>72</v>
      </c>
      <c r="AF40" s="88">
        <f>AF37+AF38+AF39</f>
        <v>0</v>
      </c>
      <c r="AG40" s="23" t="s">
        <v>72</v>
      </c>
      <c r="AH40" s="88">
        <f>AH37+AH38+AH39</f>
        <v>0</v>
      </c>
      <c r="AI40" s="23" t="s">
        <v>72</v>
      </c>
      <c r="AJ40" s="88">
        <f>AJ37+AJ38+AJ39</f>
        <v>2.1789999999999998</v>
      </c>
      <c r="AK40" s="23" t="s">
        <v>155</v>
      </c>
      <c r="AL40" s="88">
        <f>AL37+AL38+AL39</f>
        <v>3.7389999999999999</v>
      </c>
      <c r="AM40" s="23" t="s">
        <v>188</v>
      </c>
      <c r="AN40" s="88">
        <f>AN37+AN38+AN39</f>
        <v>19.988999999999997</v>
      </c>
      <c r="AO40" s="23" t="s">
        <v>155</v>
      </c>
      <c r="AP40" s="88">
        <f>AP37+AP38+AP39</f>
        <v>2.5030000000000001</v>
      </c>
      <c r="AQ40" s="23" t="s">
        <v>155</v>
      </c>
      <c r="AR40" s="88">
        <f>AR37+AR38+AR39</f>
        <v>0</v>
      </c>
      <c r="AS40" s="23" t="s">
        <v>72</v>
      </c>
      <c r="AT40" s="88">
        <f>AT37+AT38+AT39</f>
        <v>0</v>
      </c>
      <c r="AU40" s="23" t="s">
        <v>72</v>
      </c>
      <c r="AV40" s="88">
        <f>AV37+AV38+AV39</f>
        <v>0</v>
      </c>
      <c r="AW40" s="27"/>
      <c r="AX40" s="88">
        <f>AX37+AX38+AX39</f>
        <v>0</v>
      </c>
      <c r="AY40" s="27"/>
      <c r="AZ40" s="88">
        <f>AZ37+AZ38+AZ39</f>
        <v>0</v>
      </c>
      <c r="BA40" s="27"/>
      <c r="BB40" s="88">
        <f>BB37+BB38+BB39</f>
        <v>0</v>
      </c>
      <c r="BC40" s="27"/>
      <c r="BD40" s="88">
        <f>F40+H40+J40+L40+N40+P40+R40+T40+V40+X40+Z40+AB40+AD40+AF40+AH40+AJ40+AL40+AN40+AP40+AR40+AT40+AV40+AX40+AZ40+BB40</f>
        <v>39.545000000000002</v>
      </c>
      <c r="BE40" s="23" t="s">
        <v>155</v>
      </c>
      <c r="BF40" s="98"/>
    </row>
    <row r="41" spans="1:58" ht="14.1" customHeight="1">
      <c r="A41" s="17" t="s">
        <v>192</v>
      </c>
      <c r="B41" s="18" t="s">
        <v>166</v>
      </c>
      <c r="C41" s="45" t="s">
        <v>154</v>
      </c>
      <c r="D41" s="20" t="s">
        <v>48</v>
      </c>
      <c r="E41" s="41"/>
      <c r="F41" s="51"/>
      <c r="G41" s="52"/>
      <c r="H41" s="51"/>
      <c r="I41" s="336"/>
      <c r="J41" s="489">
        <v>0.35199999999999998</v>
      </c>
      <c r="K41" s="342" t="s">
        <v>167</v>
      </c>
      <c r="L41" s="124"/>
      <c r="M41" s="52"/>
      <c r="N41" s="51"/>
      <c r="O41" s="52"/>
      <c r="P41" s="51"/>
      <c r="Q41" s="52"/>
      <c r="R41" s="51"/>
      <c r="S41" s="52"/>
      <c r="T41" s="142">
        <v>0.26500000000000001</v>
      </c>
      <c r="U41" s="23" t="s">
        <v>167</v>
      </c>
      <c r="V41" s="142">
        <v>0</v>
      </c>
      <c r="W41" s="23" t="s">
        <v>72</v>
      </c>
      <c r="X41" s="142">
        <v>0</v>
      </c>
      <c r="Y41" s="23" t="s">
        <v>72</v>
      </c>
      <c r="Z41" s="142">
        <v>0.17399999999999999</v>
      </c>
      <c r="AA41" s="23" t="s">
        <v>167</v>
      </c>
      <c r="AB41" s="142">
        <v>0.01</v>
      </c>
      <c r="AC41" s="23" t="s">
        <v>167</v>
      </c>
      <c r="AD41" s="142">
        <v>0</v>
      </c>
      <c r="AE41" s="23" t="s">
        <v>72</v>
      </c>
      <c r="AF41" s="142">
        <v>0</v>
      </c>
      <c r="AG41" s="23" t="s">
        <v>72</v>
      </c>
      <c r="AH41" s="142">
        <v>0</v>
      </c>
      <c r="AI41" s="23" t="s">
        <v>72</v>
      </c>
      <c r="AJ41" s="142">
        <v>8.5000000000000006E-2</v>
      </c>
      <c r="AK41" s="23" t="s">
        <v>167</v>
      </c>
      <c r="AL41" s="142">
        <v>2.2719999999999998</v>
      </c>
      <c r="AM41" s="23" t="s">
        <v>188</v>
      </c>
      <c r="AN41" s="142">
        <v>4.78</v>
      </c>
      <c r="AO41" s="23" t="s">
        <v>167</v>
      </c>
      <c r="AP41" s="142">
        <v>4.1000000000000002E-2</v>
      </c>
      <c r="AQ41" s="23" t="s">
        <v>167</v>
      </c>
      <c r="AR41" s="142">
        <v>0</v>
      </c>
      <c r="AS41" s="23" t="s">
        <v>72</v>
      </c>
      <c r="AT41" s="142">
        <v>0</v>
      </c>
      <c r="AU41" s="23" t="s">
        <v>72</v>
      </c>
      <c r="AV41" s="125"/>
      <c r="AW41" s="27"/>
      <c r="AX41" s="125"/>
      <c r="AY41" s="27"/>
      <c r="AZ41" s="125"/>
      <c r="BA41" s="27"/>
      <c r="BB41" s="125"/>
      <c r="BC41" s="27"/>
      <c r="BD41" s="88">
        <v>7.9790000000000001</v>
      </c>
      <c r="BE41" s="23" t="s">
        <v>167</v>
      </c>
      <c r="BF41" s="98"/>
    </row>
    <row r="42" spans="1:58" ht="14.1" customHeight="1">
      <c r="A42" s="17" t="s">
        <v>193</v>
      </c>
      <c r="B42" s="18" t="s">
        <v>170</v>
      </c>
      <c r="C42" s="45" t="s">
        <v>154</v>
      </c>
      <c r="D42" s="20" t="s">
        <v>48</v>
      </c>
      <c r="E42" s="41"/>
      <c r="F42" s="51"/>
      <c r="G42" s="52"/>
      <c r="H42" s="51"/>
      <c r="I42" s="336"/>
      <c r="J42" s="489">
        <v>0</v>
      </c>
      <c r="K42" s="342" t="s">
        <v>72</v>
      </c>
      <c r="L42" s="124"/>
      <c r="M42" s="52"/>
      <c r="N42" s="51"/>
      <c r="O42" s="52"/>
      <c r="P42" s="51"/>
      <c r="Q42" s="52"/>
      <c r="R42" s="51"/>
      <c r="S42" s="52"/>
      <c r="T42" s="142">
        <v>0</v>
      </c>
      <c r="U42" s="23" t="s">
        <v>72</v>
      </c>
      <c r="V42" s="142">
        <v>0</v>
      </c>
      <c r="W42" s="23" t="s">
        <v>72</v>
      </c>
      <c r="X42" s="142">
        <v>0</v>
      </c>
      <c r="Y42" s="23" t="s">
        <v>72</v>
      </c>
      <c r="Z42" s="142">
        <v>0</v>
      </c>
      <c r="AA42" s="23" t="s">
        <v>72</v>
      </c>
      <c r="AB42" s="142">
        <v>0</v>
      </c>
      <c r="AC42" s="23" t="s">
        <v>72</v>
      </c>
      <c r="AD42" s="142">
        <v>0</v>
      </c>
      <c r="AE42" s="23" t="s">
        <v>72</v>
      </c>
      <c r="AF42" s="142">
        <v>0</v>
      </c>
      <c r="AG42" s="23" t="s">
        <v>72</v>
      </c>
      <c r="AH42" s="142">
        <v>0</v>
      </c>
      <c r="AI42" s="23" t="s">
        <v>72</v>
      </c>
      <c r="AJ42" s="142">
        <v>0</v>
      </c>
      <c r="AK42" s="23" t="s">
        <v>72</v>
      </c>
      <c r="AL42" s="142">
        <v>0</v>
      </c>
      <c r="AM42" s="23" t="s">
        <v>72</v>
      </c>
      <c r="AN42" s="142">
        <v>0</v>
      </c>
      <c r="AO42" s="23" t="s">
        <v>72</v>
      </c>
      <c r="AP42" s="142">
        <v>0</v>
      </c>
      <c r="AQ42" s="23" t="s">
        <v>72</v>
      </c>
      <c r="AR42" s="142">
        <v>0</v>
      </c>
      <c r="AS42" s="23" t="s">
        <v>72</v>
      </c>
      <c r="AT42" s="142">
        <v>0</v>
      </c>
      <c r="AU42" s="23" t="s">
        <v>72</v>
      </c>
      <c r="AV42" s="125"/>
      <c r="AW42" s="27"/>
      <c r="AX42" s="125"/>
      <c r="AY42" s="27"/>
      <c r="AZ42" s="125"/>
      <c r="BA42" s="27"/>
      <c r="BB42" s="125"/>
      <c r="BC42" s="27"/>
      <c r="BD42" s="88">
        <f>F42+H42+J42+L42+N42+P42+R42+T42+V42+X42+Z42+AB42+AD42+AF42+AH42+AJ42+AL42+AN42+AP42+AR42+AT42+AV42+AX42+AZ42+BB42</f>
        <v>0</v>
      </c>
      <c r="BE42" s="23" t="s">
        <v>72</v>
      </c>
      <c r="BF42" s="98"/>
    </row>
    <row r="43" spans="1:58" ht="15" customHeight="1" thickBot="1">
      <c r="A43" s="28" t="s">
        <v>194</v>
      </c>
      <c r="B43" s="29" t="s">
        <v>195</v>
      </c>
      <c r="C43" s="47" t="s">
        <v>154</v>
      </c>
      <c r="D43" s="31" t="s">
        <v>164</v>
      </c>
      <c r="E43" s="41"/>
      <c r="F43" s="73"/>
      <c r="G43" s="54"/>
      <c r="H43" s="73"/>
      <c r="I43" s="337"/>
      <c r="J43" s="490">
        <f>J40+J41+J42</f>
        <v>4.5069999999999997</v>
      </c>
      <c r="K43" s="344" t="s">
        <v>155</v>
      </c>
      <c r="L43" s="484"/>
      <c r="M43" s="54"/>
      <c r="N43" s="73"/>
      <c r="O43" s="54"/>
      <c r="P43" s="73"/>
      <c r="Q43" s="54"/>
      <c r="R43" s="73"/>
      <c r="S43" s="54"/>
      <c r="T43" s="93">
        <f>T40+T41+T42</f>
        <v>3.0680000000000001</v>
      </c>
      <c r="U43" s="33" t="s">
        <v>155</v>
      </c>
      <c r="V43" s="93">
        <f>V40+V41+V42</f>
        <v>0</v>
      </c>
      <c r="W43" s="33" t="s">
        <v>72</v>
      </c>
      <c r="X43" s="93">
        <f>X40+X41+X42</f>
        <v>0</v>
      </c>
      <c r="Y43" s="33" t="s">
        <v>72</v>
      </c>
      <c r="Z43" s="93">
        <f>Z40+Z41+Z42</f>
        <v>3.347</v>
      </c>
      <c r="AA43" s="33" t="s">
        <v>155</v>
      </c>
      <c r="AB43" s="93">
        <f>AB40+AB41+AB42</f>
        <v>1.014</v>
      </c>
      <c r="AC43" s="33" t="s">
        <v>155</v>
      </c>
      <c r="AD43" s="93">
        <f>AD40+AD41+AD42</f>
        <v>0</v>
      </c>
      <c r="AE43" s="33" t="s">
        <v>72</v>
      </c>
      <c r="AF43" s="93">
        <f>AF40+AF41+AF42</f>
        <v>0</v>
      </c>
      <c r="AG43" s="33" t="s">
        <v>72</v>
      </c>
      <c r="AH43" s="93">
        <f>AH40+AH41+AH42</f>
        <v>0</v>
      </c>
      <c r="AI43" s="33" t="s">
        <v>72</v>
      </c>
      <c r="AJ43" s="93">
        <f>AJ40+AJ41+AJ42</f>
        <v>2.2639999999999998</v>
      </c>
      <c r="AK43" s="33" t="s">
        <v>155</v>
      </c>
      <c r="AL43" s="93">
        <f>AL40+AL41+AL42</f>
        <v>6.0109999999999992</v>
      </c>
      <c r="AM43" s="33" t="s">
        <v>188</v>
      </c>
      <c r="AN43" s="93">
        <f>AN40+AN41+AN42</f>
        <v>24.768999999999998</v>
      </c>
      <c r="AO43" s="33" t="s">
        <v>155</v>
      </c>
      <c r="AP43" s="93">
        <f>AP40+AP41+AP42</f>
        <v>2.544</v>
      </c>
      <c r="AQ43" s="33" t="s">
        <v>155</v>
      </c>
      <c r="AR43" s="93">
        <f>AR40+AR41+AR42</f>
        <v>0</v>
      </c>
      <c r="AS43" s="33" t="s">
        <v>72</v>
      </c>
      <c r="AT43" s="93">
        <f>AT40+AT41+AT42</f>
        <v>0</v>
      </c>
      <c r="AU43" s="33" t="s">
        <v>72</v>
      </c>
      <c r="AV43" s="93">
        <f>AV40+AV41+AV42</f>
        <v>0</v>
      </c>
      <c r="AW43" s="35"/>
      <c r="AX43" s="93">
        <f>AX40+AX41+AX42</f>
        <v>0</v>
      </c>
      <c r="AY43" s="35"/>
      <c r="AZ43" s="93">
        <f>AZ40+AZ41+AZ42</f>
        <v>0</v>
      </c>
      <c r="BA43" s="35"/>
      <c r="BB43" s="93">
        <f>BB40+BB41+BB42</f>
        <v>0</v>
      </c>
      <c r="BC43" s="35"/>
      <c r="BD43" s="93">
        <f>F43+H43+J43+L43+N43+P43+R43+T43+V43+X43+Z43+AB43+AD43+AF43+AH43+AJ43+AL43+AN43+AP43+AR43+AT43+AV43+AX43+AZ43+BB43</f>
        <v>47.523999999999994</v>
      </c>
      <c r="BE43" s="33" t="s">
        <v>155</v>
      </c>
      <c r="BF43" s="98"/>
    </row>
    <row r="44" spans="1:58" ht="15" customHeight="1" thickBot="1">
      <c r="A44" s="117"/>
      <c r="B44" s="117"/>
      <c r="C44" s="36"/>
      <c r="D44" s="36"/>
      <c r="F44" s="128"/>
      <c r="G44" s="128"/>
      <c r="H44" s="128"/>
      <c r="I44" s="128"/>
      <c r="J44" s="95"/>
      <c r="K44" s="95"/>
      <c r="L44" s="128"/>
      <c r="M44" s="128"/>
      <c r="N44" s="128"/>
      <c r="O44" s="128"/>
      <c r="P44" s="128"/>
      <c r="Q44" s="128"/>
      <c r="R44" s="128"/>
      <c r="S44" s="128"/>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row>
    <row r="45" spans="1:58" ht="20.85" customHeight="1" thickBot="1">
      <c r="A45" s="119"/>
      <c r="B45" s="11" t="s">
        <v>196</v>
      </c>
      <c r="C45" s="38" t="s">
        <v>21</v>
      </c>
      <c r="D45" s="120"/>
      <c r="E45" s="98"/>
      <c r="F45" s="12"/>
      <c r="G45" s="12"/>
      <c r="H45" s="12"/>
      <c r="I45" s="12"/>
      <c r="L45" s="12"/>
      <c r="M45" s="12"/>
      <c r="N45" s="12"/>
      <c r="O45" s="12"/>
      <c r="P45" s="12"/>
      <c r="Q45" s="12"/>
      <c r="R45" s="12"/>
      <c r="S45" s="12"/>
    </row>
    <row r="46" spans="1:58" ht="14.1" customHeight="1">
      <c r="A46" s="13" t="s">
        <v>197</v>
      </c>
      <c r="B46" s="14" t="s">
        <v>163</v>
      </c>
      <c r="C46" s="40" t="s">
        <v>154</v>
      </c>
      <c r="D46" s="15" t="s">
        <v>164</v>
      </c>
      <c r="E46" s="41"/>
      <c r="F46" s="56"/>
      <c r="G46" s="50"/>
      <c r="H46" s="56"/>
      <c r="I46" s="335"/>
      <c r="J46" s="480">
        <f>J21+J30+J40</f>
        <v>10.713999999999999</v>
      </c>
      <c r="K46" s="340" t="s">
        <v>155</v>
      </c>
      <c r="L46" s="486"/>
      <c r="M46" s="50"/>
      <c r="N46" s="56"/>
      <c r="O46" s="50"/>
      <c r="P46" s="56"/>
      <c r="Q46" s="50"/>
      <c r="R46" s="56"/>
      <c r="S46" s="50"/>
      <c r="T46" s="83">
        <f>T21+T30+T40</f>
        <v>4.5120000000000005</v>
      </c>
      <c r="U46" s="43" t="s">
        <v>155</v>
      </c>
      <c r="V46" s="83">
        <f>V21+V30+V40</f>
        <v>1.2470000000000001</v>
      </c>
      <c r="W46" s="43" t="s">
        <v>155</v>
      </c>
      <c r="X46" s="83">
        <f>X21+X30+X40</f>
        <v>1.2030000000000001</v>
      </c>
      <c r="Y46" s="43" t="s">
        <v>155</v>
      </c>
      <c r="Z46" s="83">
        <f>Z21+Z30+Z40</f>
        <v>18.518999999999998</v>
      </c>
      <c r="AA46" s="43" t="s">
        <v>155</v>
      </c>
      <c r="AB46" s="83">
        <f>AB21+AB30+AB40</f>
        <v>2.8340000000000001</v>
      </c>
      <c r="AC46" s="43" t="s">
        <v>155</v>
      </c>
      <c r="AD46" s="83">
        <f>AD21+AD30+AD40</f>
        <v>1.083</v>
      </c>
      <c r="AE46" s="43" t="s">
        <v>155</v>
      </c>
      <c r="AF46" s="83">
        <f>AF21+AF30+AF40</f>
        <v>0.56800000000000006</v>
      </c>
      <c r="AG46" s="43" t="s">
        <v>155</v>
      </c>
      <c r="AH46" s="83">
        <f>AH21+AH30+AH40</f>
        <v>0.64100000000000001</v>
      </c>
      <c r="AI46" s="43" t="s">
        <v>155</v>
      </c>
      <c r="AJ46" s="83">
        <f>AJ21+AJ30+AJ40</f>
        <v>7.8599999999999994</v>
      </c>
      <c r="AK46" s="43" t="s">
        <v>155</v>
      </c>
      <c r="AL46" s="83">
        <f>AL21+AL30+AL40</f>
        <v>9.266</v>
      </c>
      <c r="AM46" s="43" t="s">
        <v>155</v>
      </c>
      <c r="AN46" s="83">
        <f>AN21+AN30+AN40</f>
        <v>20.700999999999997</v>
      </c>
      <c r="AO46" s="43" t="s">
        <v>155</v>
      </c>
      <c r="AP46" s="83">
        <f>AP21+AP30+AP40</f>
        <v>6.1820000000000004</v>
      </c>
      <c r="AQ46" s="43" t="s">
        <v>155</v>
      </c>
      <c r="AR46" s="83">
        <f>AR21+AR30+AR40</f>
        <v>2.2559999999999998</v>
      </c>
      <c r="AS46" s="43" t="s">
        <v>155</v>
      </c>
      <c r="AT46" s="83">
        <f>AT21+AT30+AT40</f>
        <v>1.903</v>
      </c>
      <c r="AU46" s="43" t="s">
        <v>155</v>
      </c>
      <c r="AV46" s="83">
        <f>AV21+AV30+AV40</f>
        <v>0</v>
      </c>
      <c r="AW46" s="25"/>
      <c r="AX46" s="83">
        <f>AX21+AX30+AX40</f>
        <v>0</v>
      </c>
      <c r="AY46" s="25"/>
      <c r="AZ46" s="83">
        <f>AZ21+AZ30+AZ40</f>
        <v>0</v>
      </c>
      <c r="BA46" s="25"/>
      <c r="BB46" s="83">
        <f>BB21+BB30+BB40</f>
        <v>0</v>
      </c>
      <c r="BC46" s="186"/>
      <c r="BD46" s="480">
        <f>F46+H46+J46+L46+N46+P46+R46+T46+V46+X46+Z46+AB46+AD46+AF46+AH46+AJ46+AL46+AN46+AP46+AR46+AT46+AV46+AX46+AZ46+BB46</f>
        <v>89.48899999999999</v>
      </c>
      <c r="BE46" s="340" t="s">
        <v>155</v>
      </c>
      <c r="BF46" s="95"/>
    </row>
    <row r="47" spans="1:58" ht="14.1" customHeight="1">
      <c r="A47" s="17" t="s">
        <v>198</v>
      </c>
      <c r="B47" s="18" t="s">
        <v>199</v>
      </c>
      <c r="C47" s="45" t="s">
        <v>154</v>
      </c>
      <c r="D47" s="20" t="s">
        <v>164</v>
      </c>
      <c r="E47" s="41"/>
      <c r="F47" s="65"/>
      <c r="G47" s="52"/>
      <c r="H47" s="65"/>
      <c r="I47" s="336"/>
      <c r="J47" s="418">
        <f>J22+J23+J31+J32+J41+J42</f>
        <v>0.47899999999999998</v>
      </c>
      <c r="K47" s="342" t="s">
        <v>167</v>
      </c>
      <c r="L47" s="483"/>
      <c r="M47" s="52"/>
      <c r="N47" s="65"/>
      <c r="O47" s="52"/>
      <c r="P47" s="65"/>
      <c r="Q47" s="52"/>
      <c r="R47" s="65"/>
      <c r="S47" s="52"/>
      <c r="T47" s="88">
        <f>T22+T23+T31+T32+T41+T42</f>
        <v>0.29600000000000004</v>
      </c>
      <c r="U47" s="23" t="s">
        <v>167</v>
      </c>
      <c r="V47" s="88">
        <f>V22+V23+V31+V32+V41+V42</f>
        <v>1.4E-2</v>
      </c>
      <c r="W47" s="23" t="s">
        <v>167</v>
      </c>
      <c r="X47" s="88">
        <f>X22+X23+X31+X32+X41+X42</f>
        <v>2.3E-2</v>
      </c>
      <c r="Y47" s="23" t="s">
        <v>167</v>
      </c>
      <c r="Z47" s="88">
        <f>Z22+Z23+Z31+Z32+Z41+Z42</f>
        <v>1.0189999999999999</v>
      </c>
      <c r="AA47" s="23" t="s">
        <v>167</v>
      </c>
      <c r="AB47" s="88">
        <f>AB22+AB23+AB31+AB32+AB41+AB42</f>
        <v>2.8999999999999998E-2</v>
      </c>
      <c r="AC47" s="23" t="s">
        <v>167</v>
      </c>
      <c r="AD47" s="88">
        <f>AD22+AD23+AD31+AD32+AD41+AD42</f>
        <v>1.0999999999999999E-2</v>
      </c>
      <c r="AE47" s="23" t="s">
        <v>167</v>
      </c>
      <c r="AF47" s="88">
        <f>AF22+AF23+AF31+AF32+AF41+AF42</f>
        <v>6.0000000000000001E-3</v>
      </c>
      <c r="AG47" s="23" t="s">
        <v>167</v>
      </c>
      <c r="AH47" s="88">
        <f>AH22+AH23+AH31+AH32+AH41+AH42</f>
        <v>7.0000000000000001E-3</v>
      </c>
      <c r="AI47" s="23" t="s">
        <v>167</v>
      </c>
      <c r="AJ47" s="88">
        <f>AJ22+AJ23+AJ31+AJ32+AJ41+AJ42</f>
        <v>0.30599999999999999</v>
      </c>
      <c r="AK47" s="23" t="s">
        <v>167</v>
      </c>
      <c r="AL47" s="88">
        <f>AL22+AL23+AL31+AL32+AL41+AL42</f>
        <v>2.657</v>
      </c>
      <c r="AM47" s="23" t="s">
        <v>167</v>
      </c>
      <c r="AN47" s="88">
        <f>AN22+AN23+AN31+AN32+AN41+AN42</f>
        <v>4.7930000000000001</v>
      </c>
      <c r="AO47" s="23" t="s">
        <v>167</v>
      </c>
      <c r="AP47" s="88">
        <f>AP22+AP23+AP31+AP32+AP41+AP42</f>
        <v>0.97500000000000009</v>
      </c>
      <c r="AQ47" s="23" t="s">
        <v>167</v>
      </c>
      <c r="AR47" s="88">
        <f>AR22+AR23+AR31+AR32+AR41+AR42</f>
        <v>0.44500000000000001</v>
      </c>
      <c r="AS47" s="23" t="s">
        <v>167</v>
      </c>
      <c r="AT47" s="88">
        <f>AT22+AT23+AT31+AT32+AT41+AT42</f>
        <v>0.59499999999999997</v>
      </c>
      <c r="AU47" s="23" t="s">
        <v>167</v>
      </c>
      <c r="AV47" s="88">
        <f>AV22+AV23+AV31+AV32+AV41+AV42</f>
        <v>0</v>
      </c>
      <c r="AW47" s="27"/>
      <c r="AX47" s="88">
        <f>AX22+AX23+AX31+AX32+AX41+AX42</f>
        <v>0</v>
      </c>
      <c r="AY47" s="27"/>
      <c r="AZ47" s="88">
        <f>AZ22+AZ23+AZ31+AZ32+AZ41+AZ42</f>
        <v>0</v>
      </c>
      <c r="BA47" s="27"/>
      <c r="BB47" s="88">
        <f>BB22+BB23+BB31+BB32+BB41+BB42</f>
        <v>0</v>
      </c>
      <c r="BC47" s="399"/>
      <c r="BD47" s="418">
        <f>F47+H47+J47+L47+N47+P47+R47+T47+V47+X47+Z47+AB47+AD47+AF47+AH47+AJ47+AL47+AN47+AP47+AR47+AT47+AV47+AX47+AZ47+BB47</f>
        <v>11.655000000000001</v>
      </c>
      <c r="BE47" s="342" t="s">
        <v>167</v>
      </c>
      <c r="BF47" s="95"/>
    </row>
    <row r="48" spans="1:58" ht="14.1" customHeight="1">
      <c r="A48" s="17" t="s">
        <v>200</v>
      </c>
      <c r="B48" s="18" t="s">
        <v>201</v>
      </c>
      <c r="C48" s="45" t="s">
        <v>154</v>
      </c>
      <c r="D48" s="20" t="s">
        <v>164</v>
      </c>
      <c r="E48" s="41"/>
      <c r="F48" s="65"/>
      <c r="G48" s="52"/>
      <c r="H48" s="65"/>
      <c r="I48" s="336"/>
      <c r="J48" s="418">
        <f>J24+J33+J43</f>
        <v>11.193</v>
      </c>
      <c r="K48" s="342" t="s">
        <v>155</v>
      </c>
      <c r="L48" s="483"/>
      <c r="M48" s="52"/>
      <c r="N48" s="65"/>
      <c r="O48" s="52"/>
      <c r="P48" s="65"/>
      <c r="Q48" s="52"/>
      <c r="R48" s="65"/>
      <c r="S48" s="52"/>
      <c r="T48" s="88">
        <f>T24+T33+T43</f>
        <v>4.8079999999999998</v>
      </c>
      <c r="U48" s="23" t="s">
        <v>155</v>
      </c>
      <c r="V48" s="88">
        <f>V24+V33+V43</f>
        <v>1.2610000000000001</v>
      </c>
      <c r="W48" s="23" t="s">
        <v>155</v>
      </c>
      <c r="X48" s="88">
        <f>X24+X33+X43</f>
        <v>1.226</v>
      </c>
      <c r="Y48" s="23" t="s">
        <v>155</v>
      </c>
      <c r="Z48" s="88">
        <f>Z24+Z33+Z43</f>
        <v>19.538</v>
      </c>
      <c r="AA48" s="23" t="s">
        <v>155</v>
      </c>
      <c r="AB48" s="88">
        <f>AB24+AB33+AB43</f>
        <v>2.863</v>
      </c>
      <c r="AC48" s="23" t="s">
        <v>155</v>
      </c>
      <c r="AD48" s="88">
        <f>AD24+AD33+AD43</f>
        <v>1.0939999999999999</v>
      </c>
      <c r="AE48" s="23" t="s">
        <v>155</v>
      </c>
      <c r="AF48" s="88">
        <f>AF24+AF33+AF43</f>
        <v>0.57400000000000007</v>
      </c>
      <c r="AG48" s="23" t="s">
        <v>155</v>
      </c>
      <c r="AH48" s="88">
        <f>AH24+AH33+AH43</f>
        <v>0.64800000000000002</v>
      </c>
      <c r="AI48" s="23" t="s">
        <v>155</v>
      </c>
      <c r="AJ48" s="88">
        <f>AJ24+AJ33+AJ43</f>
        <v>8.1659999999999986</v>
      </c>
      <c r="AK48" s="23" t="s">
        <v>155</v>
      </c>
      <c r="AL48" s="88">
        <f>AL24+AL33+AL43</f>
        <v>11.922999999999998</v>
      </c>
      <c r="AM48" s="23" t="s">
        <v>155</v>
      </c>
      <c r="AN48" s="88">
        <f>AN24+AN33+AN43</f>
        <v>25.494</v>
      </c>
      <c r="AO48" s="23" t="s">
        <v>155</v>
      </c>
      <c r="AP48" s="88">
        <f>AP24+AP33+AP43</f>
        <v>7.157</v>
      </c>
      <c r="AQ48" s="23" t="s">
        <v>155</v>
      </c>
      <c r="AR48" s="88">
        <f>AR24+AR33+AR43</f>
        <v>2.7009999999999996</v>
      </c>
      <c r="AS48" s="23" t="s">
        <v>155</v>
      </c>
      <c r="AT48" s="88">
        <f>AT24+AT33+AT43</f>
        <v>2.4979999999999998</v>
      </c>
      <c r="AU48" s="23" t="s">
        <v>155</v>
      </c>
      <c r="AV48" s="88">
        <f>AV24+AV33+AV43</f>
        <v>0</v>
      </c>
      <c r="AW48" s="27"/>
      <c r="AX48" s="88">
        <f>AX24+AX33+AX43</f>
        <v>0</v>
      </c>
      <c r="AY48" s="27"/>
      <c r="AZ48" s="88">
        <f>AZ24+AZ33+AZ43</f>
        <v>0</v>
      </c>
      <c r="BA48" s="27"/>
      <c r="BB48" s="88">
        <f>BB24+BB33+BB43</f>
        <v>0</v>
      </c>
      <c r="BC48" s="399"/>
      <c r="BD48" s="418">
        <f>F48+H48+J48+L48+N48+P48+R48+T48+V48+X48+Z48+AB48+AD48+AF48+AH48+AJ48+AL48+AN48+AP48+AR48+AT48+AV48+AX48+AZ48+BB48</f>
        <v>101.14399999999999</v>
      </c>
      <c r="BE48" s="342" t="s">
        <v>155</v>
      </c>
      <c r="BF48" s="95"/>
    </row>
    <row r="49" spans="1:58" ht="14.1" customHeight="1">
      <c r="A49" s="17" t="s">
        <v>202</v>
      </c>
      <c r="B49" s="18" t="s">
        <v>203</v>
      </c>
      <c r="C49" s="45" t="s">
        <v>154</v>
      </c>
      <c r="D49" s="20" t="s">
        <v>48</v>
      </c>
      <c r="E49" s="41"/>
      <c r="F49" s="51"/>
      <c r="G49" s="52"/>
      <c r="H49" s="51"/>
      <c r="I49" s="336"/>
      <c r="J49" s="489">
        <v>27.893000000000001</v>
      </c>
      <c r="K49" s="342" t="s">
        <v>50</v>
      </c>
      <c r="L49" s="124"/>
      <c r="M49" s="52"/>
      <c r="N49" s="51"/>
      <c r="O49" s="52"/>
      <c r="P49" s="51"/>
      <c r="Q49" s="52"/>
      <c r="R49" s="51"/>
      <c r="S49" s="52"/>
      <c r="T49" s="142">
        <v>5.7709999999999999</v>
      </c>
      <c r="U49" s="23" t="s">
        <v>50</v>
      </c>
      <c r="V49" s="142">
        <v>3.476</v>
      </c>
      <c r="W49" s="23" t="s">
        <v>50</v>
      </c>
      <c r="X49" s="142">
        <v>3.5790000000000002</v>
      </c>
      <c r="Y49" s="23" t="s">
        <v>50</v>
      </c>
      <c r="Z49" s="142">
        <v>29.638999999999999</v>
      </c>
      <c r="AA49" s="23" t="s">
        <v>53</v>
      </c>
      <c r="AB49" s="142">
        <v>3.94</v>
      </c>
      <c r="AC49" s="23" t="s">
        <v>53</v>
      </c>
      <c r="AD49" s="142">
        <v>2.2559999999999998</v>
      </c>
      <c r="AE49" s="23" t="s">
        <v>53</v>
      </c>
      <c r="AF49" s="142">
        <v>1.1599999999999999</v>
      </c>
      <c r="AG49" s="23" t="s">
        <v>53</v>
      </c>
      <c r="AH49" s="142">
        <v>1.4019999999999999</v>
      </c>
      <c r="AI49" s="23" t="s">
        <v>53</v>
      </c>
      <c r="AJ49" s="142">
        <v>19.577000000000002</v>
      </c>
      <c r="AK49" s="23" t="s">
        <v>50</v>
      </c>
      <c r="AL49" s="142">
        <v>19.87</v>
      </c>
      <c r="AM49" s="23" t="s">
        <v>50</v>
      </c>
      <c r="AN49" s="142">
        <v>27.972000000000001</v>
      </c>
      <c r="AO49" s="23" t="s">
        <v>50</v>
      </c>
      <c r="AP49" s="142">
        <v>8.782</v>
      </c>
      <c r="AQ49" s="23" t="s">
        <v>50</v>
      </c>
      <c r="AR49" s="142">
        <v>4.0179999999999998</v>
      </c>
      <c r="AS49" s="23" t="s">
        <v>50</v>
      </c>
      <c r="AT49" s="142">
        <v>4.226</v>
      </c>
      <c r="AU49" s="23" t="s">
        <v>50</v>
      </c>
      <c r="AV49" s="125"/>
      <c r="AW49" s="27"/>
      <c r="AX49" s="125"/>
      <c r="AY49" s="27"/>
      <c r="AZ49" s="125"/>
      <c r="BA49" s="27"/>
      <c r="BB49" s="125"/>
      <c r="BC49" s="399"/>
      <c r="BD49" s="418">
        <f>F49+H49+J49+L49+N49+P49+R49+T49+V49+X49+Z49+AB49+AD49+AF49+AH49+AJ49+AL49+AN49+AP49+AR49+AT49+AV49+AX49+AZ49+BB49</f>
        <v>163.56100000000001</v>
      </c>
      <c r="BE49" s="342" t="s">
        <v>50</v>
      </c>
      <c r="BF49" s="95"/>
    </row>
    <row r="50" spans="1:58" ht="15" customHeight="1" thickBot="1">
      <c r="A50" s="28" t="s">
        <v>204</v>
      </c>
      <c r="B50" s="29" t="s">
        <v>205</v>
      </c>
      <c r="C50" s="47" t="s">
        <v>154</v>
      </c>
      <c r="D50" s="31" t="s">
        <v>27</v>
      </c>
      <c r="E50" s="41"/>
      <c r="F50" s="53"/>
      <c r="G50" s="54"/>
      <c r="H50" s="53"/>
      <c r="I50" s="337"/>
      <c r="J50" s="491">
        <v>286.62</v>
      </c>
      <c r="K50" s="344" t="s">
        <v>53</v>
      </c>
      <c r="L50" s="126"/>
      <c r="M50" s="54"/>
      <c r="N50" s="53"/>
      <c r="O50" s="54"/>
      <c r="P50" s="53"/>
      <c r="Q50" s="54"/>
      <c r="R50" s="53"/>
      <c r="S50" s="54"/>
      <c r="T50" s="144">
        <v>70.173000000000002</v>
      </c>
      <c r="U50" s="33" t="s">
        <v>53</v>
      </c>
      <c r="V50" s="144">
        <v>51.793999999999997</v>
      </c>
      <c r="W50" s="33" t="s">
        <v>53</v>
      </c>
      <c r="X50" s="144">
        <v>45.110999999999997</v>
      </c>
      <c r="Y50" s="33" t="s">
        <v>53</v>
      </c>
      <c r="Z50" s="144">
        <v>124.514</v>
      </c>
      <c r="AA50" s="33" t="s">
        <v>53</v>
      </c>
      <c r="AB50" s="144">
        <v>18.021999999999998</v>
      </c>
      <c r="AC50" s="33" t="s">
        <v>53</v>
      </c>
      <c r="AD50" s="144">
        <v>9.83</v>
      </c>
      <c r="AE50" s="33" t="s">
        <v>53</v>
      </c>
      <c r="AF50" s="144">
        <v>4.915</v>
      </c>
      <c r="AG50" s="33" t="s">
        <v>53</v>
      </c>
      <c r="AH50" s="144">
        <v>6.5529999999999999</v>
      </c>
      <c r="AI50" s="33" t="s">
        <v>53</v>
      </c>
      <c r="AJ50" s="144">
        <v>62.243000000000002</v>
      </c>
      <c r="AK50" s="33" t="s">
        <v>53</v>
      </c>
      <c r="AL50" s="144">
        <v>108.056</v>
      </c>
      <c r="AM50" s="33" t="s">
        <v>53</v>
      </c>
      <c r="AN50" s="144">
        <v>163.71799999999999</v>
      </c>
      <c r="AO50" s="33" t="s">
        <v>53</v>
      </c>
      <c r="AP50" s="144">
        <v>112.009</v>
      </c>
      <c r="AQ50" s="33" t="s">
        <v>53</v>
      </c>
      <c r="AR50" s="144">
        <v>31.736000000000001</v>
      </c>
      <c r="AS50" s="33" t="s">
        <v>53</v>
      </c>
      <c r="AT50" s="144">
        <v>30.616</v>
      </c>
      <c r="AU50" s="33" t="s">
        <v>53</v>
      </c>
      <c r="AV50" s="127"/>
      <c r="AW50" s="35"/>
      <c r="AX50" s="127"/>
      <c r="AY50" s="35"/>
      <c r="AZ50" s="127"/>
      <c r="BA50" s="35"/>
      <c r="BB50" s="127"/>
      <c r="BC50" s="402"/>
      <c r="BD50" s="481">
        <f>J50+T50+V50+X50+Z50+AB50+AD50+AF50+AH50+AJ50+AL50+AN50+AP50+AR50+AT50</f>
        <v>1125.9100000000001</v>
      </c>
      <c r="BE50" s="344" t="s">
        <v>53</v>
      </c>
      <c r="BF50" s="95"/>
    </row>
    <row r="51" spans="1:58" ht="15" customHeight="1" thickBot="1">
      <c r="A51" s="117"/>
      <c r="B51" s="117"/>
      <c r="C51" s="36"/>
      <c r="D51" s="36"/>
      <c r="F51" s="128"/>
      <c r="G51" s="128"/>
      <c r="H51" s="128"/>
      <c r="I51" s="128"/>
      <c r="J51" s="95"/>
      <c r="K51" s="95"/>
      <c r="L51" s="128"/>
      <c r="M51" s="128"/>
      <c r="N51" s="128"/>
      <c r="O51" s="128"/>
      <c r="P51" s="128"/>
      <c r="Q51" s="128"/>
      <c r="R51" s="128"/>
      <c r="S51" s="128"/>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95"/>
      <c r="BE51" s="95"/>
    </row>
    <row r="52" spans="1:58" ht="20.85" customHeight="1" thickBot="1">
      <c r="A52" s="119"/>
      <c r="B52" s="11" t="s">
        <v>206</v>
      </c>
      <c r="C52" s="38" t="s">
        <v>21</v>
      </c>
      <c r="D52" s="120"/>
      <c r="E52" s="98"/>
      <c r="F52" s="12"/>
      <c r="G52" s="151"/>
      <c r="H52" s="12"/>
      <c r="I52" s="151"/>
      <c r="L52" s="12"/>
      <c r="M52" s="151"/>
      <c r="N52" s="12"/>
      <c r="O52" s="151"/>
      <c r="P52" s="12"/>
      <c r="Q52" s="151"/>
      <c r="R52" s="12"/>
      <c r="S52" s="151"/>
    </row>
    <row r="53" spans="1:58" ht="14.1" customHeight="1">
      <c r="A53" s="13" t="s">
        <v>207</v>
      </c>
      <c r="B53" s="14" t="s">
        <v>208</v>
      </c>
      <c r="C53" s="40" t="s">
        <v>209</v>
      </c>
      <c r="D53" s="15" t="s">
        <v>27</v>
      </c>
      <c r="E53" s="41" t="s">
        <v>21</v>
      </c>
      <c r="F53" s="16"/>
      <c r="G53" s="50"/>
      <c r="H53" s="16"/>
      <c r="I53" s="335"/>
      <c r="J53" s="382">
        <v>30</v>
      </c>
      <c r="K53" s="340" t="s">
        <v>50</v>
      </c>
      <c r="L53" s="482"/>
      <c r="M53" s="50"/>
      <c r="N53" s="16"/>
      <c r="O53" s="50"/>
      <c r="P53" s="16"/>
      <c r="Q53" s="50"/>
      <c r="R53" s="16"/>
      <c r="S53" s="50"/>
      <c r="T53" s="42">
        <v>30</v>
      </c>
      <c r="U53" s="43" t="s">
        <v>50</v>
      </c>
      <c r="V53" s="42">
        <v>30</v>
      </c>
      <c r="W53" s="43" t="s">
        <v>50</v>
      </c>
      <c r="X53" s="42">
        <v>30</v>
      </c>
      <c r="Y53" s="43" t="s">
        <v>50</v>
      </c>
      <c r="Z53" s="42">
        <v>30</v>
      </c>
      <c r="AA53" s="43" t="s">
        <v>50</v>
      </c>
      <c r="AB53" s="42">
        <v>30</v>
      </c>
      <c r="AC53" s="43" t="s">
        <v>50</v>
      </c>
      <c r="AD53" s="42">
        <v>30</v>
      </c>
      <c r="AE53" s="43" t="s">
        <v>50</v>
      </c>
      <c r="AF53" s="42">
        <v>30</v>
      </c>
      <c r="AG53" s="43" t="s">
        <v>50</v>
      </c>
      <c r="AH53" s="42">
        <v>30</v>
      </c>
      <c r="AI53" s="43" t="s">
        <v>50</v>
      </c>
      <c r="AJ53" s="42">
        <v>40</v>
      </c>
      <c r="AK53" s="43" t="s">
        <v>50</v>
      </c>
      <c r="AL53" s="42">
        <v>25</v>
      </c>
      <c r="AM53" s="43" t="s">
        <v>50</v>
      </c>
      <c r="AN53" s="42">
        <v>24</v>
      </c>
      <c r="AO53" s="43" t="s">
        <v>50</v>
      </c>
      <c r="AP53" s="42">
        <v>30</v>
      </c>
      <c r="AQ53" s="43" t="s">
        <v>50</v>
      </c>
      <c r="AR53" s="42">
        <v>30</v>
      </c>
      <c r="AS53" s="43" t="s">
        <v>50</v>
      </c>
      <c r="AT53" s="42">
        <v>30</v>
      </c>
      <c r="AU53" s="43" t="s">
        <v>50</v>
      </c>
      <c r="AV53" s="129"/>
      <c r="AW53" s="25"/>
      <c r="AX53" s="129"/>
      <c r="AY53" s="25"/>
      <c r="AZ53" s="129"/>
      <c r="BA53" s="25"/>
      <c r="BB53" s="129"/>
      <c r="BC53" s="25"/>
      <c r="BD53" s="98"/>
    </row>
    <row r="54" spans="1:58" ht="15" customHeight="1" thickBot="1">
      <c r="A54" s="28" t="s">
        <v>210</v>
      </c>
      <c r="B54" s="29" t="s">
        <v>211</v>
      </c>
      <c r="C54" s="47" t="s">
        <v>212</v>
      </c>
      <c r="D54" s="31" t="s">
        <v>27</v>
      </c>
      <c r="E54" s="41"/>
      <c r="F54" s="145">
        <v>44709</v>
      </c>
      <c r="G54" s="54"/>
      <c r="H54" s="145">
        <v>44709</v>
      </c>
      <c r="I54" s="337"/>
      <c r="J54" s="492" t="s">
        <v>213</v>
      </c>
      <c r="K54" s="344" t="s">
        <v>50</v>
      </c>
      <c r="L54" s="487">
        <v>44834</v>
      </c>
      <c r="M54" s="54"/>
      <c r="N54" s="145">
        <v>44834</v>
      </c>
      <c r="O54" s="54"/>
      <c r="P54" s="145">
        <v>44834</v>
      </c>
      <c r="Q54" s="54"/>
      <c r="R54" s="145">
        <v>44834</v>
      </c>
      <c r="S54" s="54"/>
      <c r="T54" s="146" t="s">
        <v>214</v>
      </c>
      <c r="U54" s="33" t="s">
        <v>50</v>
      </c>
      <c r="V54" s="146" t="s">
        <v>214</v>
      </c>
      <c r="W54" s="33" t="s">
        <v>50</v>
      </c>
      <c r="X54" s="146" t="s">
        <v>214</v>
      </c>
      <c r="Y54" s="33" t="s">
        <v>50</v>
      </c>
      <c r="Z54" s="146" t="s">
        <v>215</v>
      </c>
      <c r="AA54" s="33" t="s">
        <v>50</v>
      </c>
      <c r="AB54" s="146" t="s">
        <v>215</v>
      </c>
      <c r="AC54" s="33" t="s">
        <v>50</v>
      </c>
      <c r="AD54" s="146" t="s">
        <v>215</v>
      </c>
      <c r="AE54" s="33" t="s">
        <v>50</v>
      </c>
      <c r="AF54" s="146" t="s">
        <v>215</v>
      </c>
      <c r="AG54" s="33" t="s">
        <v>50</v>
      </c>
      <c r="AH54" s="146" t="s">
        <v>215</v>
      </c>
      <c r="AI54" s="33" t="s">
        <v>50</v>
      </c>
      <c r="AJ54" s="146" t="s">
        <v>216</v>
      </c>
      <c r="AK54" s="33" t="s">
        <v>50</v>
      </c>
      <c r="AL54" s="146" t="s">
        <v>217</v>
      </c>
      <c r="AM54" s="33" t="s">
        <v>50</v>
      </c>
      <c r="AN54" s="146" t="s">
        <v>218</v>
      </c>
      <c r="AO54" s="33" t="s">
        <v>50</v>
      </c>
      <c r="AP54" s="146" t="s">
        <v>219</v>
      </c>
      <c r="AQ54" s="33" t="s">
        <v>50</v>
      </c>
      <c r="AR54" s="146" t="s">
        <v>219</v>
      </c>
      <c r="AS54" s="33" t="s">
        <v>50</v>
      </c>
      <c r="AT54" s="146" t="s">
        <v>219</v>
      </c>
      <c r="AU54" s="33" t="s">
        <v>50</v>
      </c>
      <c r="AV54" s="127"/>
      <c r="AW54" s="35"/>
      <c r="AX54" s="127"/>
      <c r="AY54" s="35"/>
      <c r="AZ54" s="127"/>
      <c r="BA54" s="35"/>
      <c r="BB54" s="127"/>
      <c r="BC54" s="35"/>
      <c r="BD54" s="98"/>
    </row>
    <row r="55" spans="1:58" ht="14.1" customHeight="1">
      <c r="A55" s="49"/>
      <c r="B55" s="37"/>
      <c r="C55" s="49"/>
      <c r="D55" s="49"/>
      <c r="F55" s="49"/>
      <c r="G55" s="49"/>
      <c r="H55" s="49"/>
      <c r="I55" s="49"/>
      <c r="J55" s="357"/>
      <c r="K55" s="357"/>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row>
    <row r="56" spans="1:58" ht="15" customHeight="1" thickBot="1"/>
    <row r="57" spans="1:58" ht="14.1" customHeight="1">
      <c r="A57" s="322"/>
      <c r="B57" s="345"/>
      <c r="C57" s="345"/>
      <c r="D57" s="346"/>
      <c r="E57" s="98"/>
    </row>
    <row r="58" spans="1:58" ht="14.1" customHeight="1">
      <c r="A58" s="323" t="s">
        <v>145</v>
      </c>
      <c r="C58" s="347" t="s">
        <v>148</v>
      </c>
      <c r="E58" s="98"/>
    </row>
    <row r="59" spans="1:58" ht="15.75" customHeight="1">
      <c r="A59" s="324"/>
      <c r="E59" s="98"/>
    </row>
    <row r="60" spans="1:58" ht="14.1" customHeight="1">
      <c r="A60" s="323" t="s">
        <v>146</v>
      </c>
      <c r="C60" s="348"/>
      <c r="E60" s="98"/>
    </row>
    <row r="61" spans="1:58" ht="14.1" customHeight="1">
      <c r="A61" s="324"/>
      <c r="E61" s="98"/>
    </row>
    <row r="62" spans="1:58" ht="14.1" customHeight="1">
      <c r="A62" s="323" t="s">
        <v>220</v>
      </c>
      <c r="B62" s="349"/>
      <c r="C62" s="347" t="s">
        <v>148</v>
      </c>
      <c r="D62" s="350">
        <v>45722</v>
      </c>
      <c r="E62" s="98"/>
    </row>
    <row r="63" spans="1:58" ht="15" customHeight="1">
      <c r="A63" s="325"/>
      <c r="E63" s="98"/>
    </row>
    <row r="64" spans="1:58" ht="14.1" customHeight="1">
      <c r="A64" s="37"/>
      <c r="B64" s="134"/>
      <c r="C64" s="49"/>
      <c r="D64" s="49"/>
    </row>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sheetData>
  <mergeCells count="52">
    <mergeCell ref="AX10:AY10"/>
    <mergeCell ref="AX11:AY11"/>
    <mergeCell ref="BD11:BE11"/>
    <mergeCell ref="BD10:BE10"/>
    <mergeCell ref="BB10:BC10"/>
    <mergeCell ref="BB11:BC11"/>
    <mergeCell ref="AZ11:BA11"/>
    <mergeCell ref="AZ10:BA10"/>
    <mergeCell ref="AR10:AS10"/>
    <mergeCell ref="AR11:AS11"/>
    <mergeCell ref="AP11:AQ11"/>
    <mergeCell ref="AV11:AW11"/>
    <mergeCell ref="AT11:AU11"/>
    <mergeCell ref="AT10:AU10"/>
    <mergeCell ref="AV10:AW10"/>
    <mergeCell ref="AN11:AO11"/>
    <mergeCell ref="AL11:AM11"/>
    <mergeCell ref="AL10:AM10"/>
    <mergeCell ref="AN10:AO10"/>
    <mergeCell ref="AP10:AQ10"/>
    <mergeCell ref="X11:Y11"/>
    <mergeCell ref="X10:Y10"/>
    <mergeCell ref="AH10:AI10"/>
    <mergeCell ref="AJ10:AK10"/>
    <mergeCell ref="AJ11:AK11"/>
    <mergeCell ref="AH11:AI11"/>
    <mergeCell ref="F10:G10"/>
    <mergeCell ref="F11:G11"/>
    <mergeCell ref="AF11:AG11"/>
    <mergeCell ref="AF10:AG10"/>
    <mergeCell ref="AD10:AE10"/>
    <mergeCell ref="AD11:AE11"/>
    <mergeCell ref="AB11:AC11"/>
    <mergeCell ref="AB10:AC10"/>
    <mergeCell ref="Z10:AA10"/>
    <mergeCell ref="Z11:AA11"/>
    <mergeCell ref="T11:U11"/>
    <mergeCell ref="R11:S11"/>
    <mergeCell ref="R10:S10"/>
    <mergeCell ref="T10:U10"/>
    <mergeCell ref="V10:W10"/>
    <mergeCell ref="V11:W11"/>
    <mergeCell ref="P10:Q10"/>
    <mergeCell ref="P11:Q11"/>
    <mergeCell ref="N11:O11"/>
    <mergeCell ref="H11:I11"/>
    <mergeCell ref="H10:I10"/>
    <mergeCell ref="J10:K10"/>
    <mergeCell ref="J11:K11"/>
    <mergeCell ref="L11:M11"/>
    <mergeCell ref="L10:M10"/>
    <mergeCell ref="N10:O10"/>
  </mergeCells>
  <dataValidations count="1">
    <dataValidation type="list" allowBlank="1" sqref="K40 U24 K43 K24 U43 U40 AI24 AK24 AK40 AK43 AA43 AA24 AA40 AC40 AC24 AC43 W24 W40 W43 AQ40 AQ43 AM43 AM40 AO24 AO43 AO40 AU24 AS43 AU43 AE43 AG43 AI40 AM24 AE40 AQ24 AS24 AU40 AI43 Y24 AE24 AG24 Y40 AS40 AG40 Y43" xr:uid="{00000000-0002-0000-0100-000000000000}"/>
  </dataValidations>
  <pageMargins left="0.75" right="0.75" top="1" bottom="1" header="0.5" footer="0.5"/>
  <pageSetup paperSize="9" orientation="portrait" r:id="rId1"/>
  <headerFooter>
    <oddFooter>&amp;L_x000D_&amp;1#&amp;"Calibri"&amp;11&amp;K000000 SW Internal
Commercial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7"/>
  <sheetViews>
    <sheetView showRuler="0" workbookViewId="0">
      <selection sqref="A1:XFD1048576"/>
    </sheetView>
  </sheetViews>
  <sheetFormatPr defaultColWidth="13.7109375" defaultRowHeight="12.75"/>
  <cols>
    <col min="1" max="1" width="16" customWidth="1"/>
    <col min="2" max="2" width="58.28515625" customWidth="1"/>
    <col min="3" max="3" width="11.28515625" customWidth="1"/>
    <col min="4" max="4" width="11" customWidth="1"/>
    <col min="5" max="5" width="3.5703125" customWidth="1"/>
    <col min="6" max="6" width="16.5703125" customWidth="1"/>
    <col min="7" max="7" width="12.7109375" customWidth="1"/>
    <col min="8" max="9" width="16.5703125" customWidth="1"/>
    <col min="10" max="10" width="18.28515625" customWidth="1"/>
    <col min="11" max="14" width="15.42578125" customWidth="1"/>
    <col min="15" max="15" width="25.28515625" customWidth="1"/>
    <col min="16" max="16" width="2" customWidth="1"/>
    <col min="17" max="17" width="7.42578125" customWidth="1"/>
    <col min="18" max="18" width="4" customWidth="1"/>
    <col min="19" max="21" width="16.5703125" customWidth="1"/>
    <col min="22" max="22" width="19.5703125" customWidth="1"/>
    <col min="23" max="23" width="4.140625" customWidth="1"/>
    <col min="24" max="24" width="7.28515625" customWidth="1"/>
    <col min="25" max="25" width="4.7109375" customWidth="1"/>
    <col min="26" max="26" width="29.5703125" customWidth="1"/>
    <col min="27" max="27" width="13" customWidth="1"/>
    <col min="28" max="29" width="9.42578125" customWidth="1"/>
  </cols>
  <sheetData>
    <row r="1" spans="1:18" ht="22.5" customHeight="1">
      <c r="A1" s="316" t="s">
        <v>0</v>
      </c>
    </row>
    <row r="2" spans="1:18" ht="22.5" customHeight="1"/>
    <row r="3" spans="1:18" ht="23.25" customHeight="1">
      <c r="A3" s="312" t="s">
        <v>1</v>
      </c>
    </row>
    <row r="4" spans="1:18" ht="17.45" customHeight="1">
      <c r="A4" s="101"/>
      <c r="B4" s="102"/>
      <c r="C4" s="212"/>
      <c r="D4" s="102"/>
      <c r="E4" s="77"/>
      <c r="F4" s="77"/>
      <c r="G4" s="77"/>
    </row>
    <row r="5" spans="1:18" ht="18.399999999999999" customHeight="1"/>
    <row r="6" spans="1:18" ht="22.5" customHeight="1">
      <c r="A6" s="508" t="s">
        <v>2</v>
      </c>
      <c r="B6" s="509"/>
      <c r="C6" s="509"/>
      <c r="D6" s="509"/>
      <c r="E6" s="509"/>
      <c r="F6" s="509"/>
      <c r="G6" s="510"/>
      <c r="H6" s="98"/>
    </row>
    <row r="7" spans="1:18" ht="23.25" customHeight="1">
      <c r="A7" s="505" t="s">
        <v>221</v>
      </c>
      <c r="B7" s="506"/>
      <c r="C7" s="506"/>
      <c r="D7" s="506"/>
      <c r="E7" s="506"/>
      <c r="F7" s="506"/>
      <c r="G7" s="507"/>
      <c r="H7" s="98"/>
    </row>
    <row r="8" spans="1:18" ht="14.1" customHeight="1">
      <c r="A8" s="37"/>
      <c r="B8" s="37"/>
      <c r="C8" s="49"/>
      <c r="D8" s="37"/>
      <c r="E8" s="37"/>
      <c r="F8" s="213"/>
      <c r="G8" s="213"/>
    </row>
    <row r="9" spans="1:18" ht="15" customHeight="1">
      <c r="F9" s="30">
        <v>10</v>
      </c>
      <c r="G9" s="30">
        <v>20</v>
      </c>
      <c r="H9" s="30">
        <v>30</v>
      </c>
      <c r="I9" s="30">
        <v>40</v>
      </c>
      <c r="J9" s="30">
        <v>100</v>
      </c>
      <c r="K9" s="30">
        <v>110</v>
      </c>
      <c r="L9" s="30">
        <v>120</v>
      </c>
      <c r="M9" s="30">
        <v>130</v>
      </c>
      <c r="N9" s="30">
        <v>140</v>
      </c>
      <c r="O9" s="30">
        <v>200</v>
      </c>
      <c r="P9" s="214"/>
      <c r="Q9" s="30">
        <v>299</v>
      </c>
      <c r="R9" s="207"/>
    </row>
    <row r="10" spans="1:18" ht="31.7" customHeight="1">
      <c r="A10" s="2" t="s">
        <v>4</v>
      </c>
      <c r="B10" s="3" t="s">
        <v>5</v>
      </c>
      <c r="C10" s="4" t="s">
        <v>6</v>
      </c>
      <c r="D10" s="5" t="s">
        <v>7</v>
      </c>
      <c r="E10" s="41"/>
      <c r="F10" s="516" t="s">
        <v>222</v>
      </c>
      <c r="G10" s="517"/>
      <c r="H10" s="517"/>
      <c r="I10" s="518"/>
      <c r="J10" s="499" t="s">
        <v>223</v>
      </c>
      <c r="K10" s="516" t="s">
        <v>224</v>
      </c>
      <c r="L10" s="517"/>
      <c r="M10" s="517"/>
      <c r="N10" s="518"/>
      <c r="O10" s="499" t="s">
        <v>225</v>
      </c>
      <c r="P10" s="216"/>
      <c r="Q10" s="153"/>
      <c r="R10" s="98"/>
    </row>
    <row r="11" spans="1:18" ht="17.45" customHeight="1">
      <c r="A11" s="7" t="s">
        <v>18</v>
      </c>
      <c r="B11" s="111"/>
      <c r="C11" s="112"/>
      <c r="D11" s="8" t="s">
        <v>19</v>
      </c>
      <c r="E11" s="41"/>
      <c r="F11" s="511" t="s">
        <v>226</v>
      </c>
      <c r="G11" s="503" t="s">
        <v>227</v>
      </c>
      <c r="H11" s="503" t="s">
        <v>228</v>
      </c>
      <c r="I11" s="501" t="s">
        <v>229</v>
      </c>
      <c r="J11" s="500"/>
      <c r="K11" s="511" t="s">
        <v>226</v>
      </c>
      <c r="L11" s="503" t="s">
        <v>227</v>
      </c>
      <c r="M11" s="503" t="s">
        <v>228</v>
      </c>
      <c r="N11" s="501" t="s">
        <v>229</v>
      </c>
      <c r="O11" s="500"/>
      <c r="P11" s="216"/>
      <c r="Q11" s="217"/>
      <c r="R11" s="98"/>
    </row>
    <row r="12" spans="1:18" ht="18.399999999999999" customHeight="1">
      <c r="A12" s="114"/>
      <c r="B12" s="115"/>
      <c r="C12" s="115"/>
      <c r="D12" s="116"/>
      <c r="E12" s="41"/>
      <c r="F12" s="512"/>
      <c r="G12" s="504"/>
      <c r="H12" s="504"/>
      <c r="I12" s="502"/>
      <c r="J12" s="154"/>
      <c r="K12" s="512"/>
      <c r="L12" s="504"/>
      <c r="M12" s="504"/>
      <c r="N12" s="502"/>
      <c r="O12" s="154" t="s">
        <v>21</v>
      </c>
      <c r="P12" s="219"/>
      <c r="Q12" s="155" t="s">
        <v>20</v>
      </c>
      <c r="R12" s="98"/>
    </row>
    <row r="13" spans="1:18" ht="18.399999999999999" customHeight="1">
      <c r="A13" s="117"/>
      <c r="B13" s="118"/>
      <c r="C13" s="36"/>
      <c r="D13" s="117"/>
      <c r="F13" s="117"/>
      <c r="G13" s="117"/>
      <c r="H13" s="117"/>
      <c r="I13" s="117"/>
      <c r="J13" s="117"/>
      <c r="K13" s="117"/>
      <c r="L13" s="117"/>
      <c r="M13" s="117"/>
      <c r="N13" s="117"/>
      <c r="O13" s="117"/>
      <c r="Q13" s="37"/>
    </row>
    <row r="14" spans="1:18" ht="20.85" customHeight="1">
      <c r="A14" s="119"/>
      <c r="B14" s="11" t="s">
        <v>230</v>
      </c>
      <c r="C14" s="220"/>
      <c r="D14" s="221"/>
      <c r="E14" s="41"/>
      <c r="F14" s="513" t="s">
        <v>231</v>
      </c>
      <c r="G14" s="514"/>
      <c r="H14" s="514"/>
      <c r="I14" s="515"/>
      <c r="J14" s="157"/>
      <c r="K14" s="513" t="s">
        <v>232</v>
      </c>
      <c r="L14" s="514"/>
      <c r="M14" s="514"/>
      <c r="N14" s="515"/>
      <c r="O14" s="157" t="s">
        <v>233</v>
      </c>
      <c r="P14" s="98"/>
    </row>
    <row r="15" spans="1:18" ht="15" customHeight="1">
      <c r="A15" s="13" t="s">
        <v>234</v>
      </c>
      <c r="B15" s="14" t="s">
        <v>235</v>
      </c>
      <c r="C15" s="40" t="s">
        <v>236</v>
      </c>
      <c r="D15" s="15" t="s">
        <v>27</v>
      </c>
      <c r="E15" s="41" t="s">
        <v>21</v>
      </c>
      <c r="F15" s="158" t="s">
        <v>237</v>
      </c>
      <c r="G15" s="159" t="s">
        <v>238</v>
      </c>
      <c r="H15" s="159" t="s">
        <v>239</v>
      </c>
      <c r="I15" s="160" t="s">
        <v>240</v>
      </c>
      <c r="J15" s="222"/>
      <c r="K15" s="158" t="s">
        <v>237</v>
      </c>
      <c r="L15" s="159" t="s">
        <v>238</v>
      </c>
      <c r="M15" s="159" t="s">
        <v>239</v>
      </c>
      <c r="N15" s="160" t="s">
        <v>240</v>
      </c>
      <c r="O15" s="222"/>
      <c r="P15" s="98"/>
    </row>
    <row r="16" spans="1:18" ht="14.1" customHeight="1">
      <c r="A16" s="17" t="s">
        <v>241</v>
      </c>
      <c r="B16" s="18" t="s">
        <v>242</v>
      </c>
      <c r="C16" s="45" t="s">
        <v>243</v>
      </c>
      <c r="D16" s="20" t="s">
        <v>48</v>
      </c>
      <c r="E16" s="41" t="s">
        <v>21</v>
      </c>
      <c r="F16" s="67">
        <v>29</v>
      </c>
      <c r="G16" s="161">
        <v>20</v>
      </c>
      <c r="H16" s="161">
        <v>25</v>
      </c>
      <c r="I16" s="162">
        <v>21</v>
      </c>
      <c r="J16" s="163">
        <f>F16+G16+H16+I16</f>
        <v>95</v>
      </c>
      <c r="K16" s="164">
        <v>80.623000000000005</v>
      </c>
      <c r="L16" s="165">
        <v>304.93400000000003</v>
      </c>
      <c r="M16" s="165">
        <v>430.10700000000003</v>
      </c>
      <c r="N16" s="166">
        <v>704.94399999999996</v>
      </c>
      <c r="O16" s="167">
        <f t="shared" ref="O16:O22" si="0">K16+L16+M16+N16</f>
        <v>1520.6079999999999</v>
      </c>
      <c r="P16" s="41"/>
      <c r="Q16" s="168" t="s">
        <v>49</v>
      </c>
      <c r="R16" s="98"/>
    </row>
    <row r="17" spans="1:18" ht="14.1" customHeight="1">
      <c r="A17" s="17" t="s">
        <v>244</v>
      </c>
      <c r="B17" s="18" t="s">
        <v>245</v>
      </c>
      <c r="C17" s="45" t="s">
        <v>243</v>
      </c>
      <c r="D17" s="20" t="s">
        <v>48</v>
      </c>
      <c r="E17" s="41"/>
      <c r="F17" s="67">
        <v>28</v>
      </c>
      <c r="G17" s="161">
        <v>8</v>
      </c>
      <c r="H17" s="161">
        <v>0</v>
      </c>
      <c r="I17" s="162">
        <v>1</v>
      </c>
      <c r="J17" s="163">
        <f>F17+G17+H17+I17</f>
        <v>37</v>
      </c>
      <c r="K17" s="164">
        <v>12.657</v>
      </c>
      <c r="L17" s="165">
        <v>9.4</v>
      </c>
      <c r="M17" s="165">
        <v>0</v>
      </c>
      <c r="N17" s="166">
        <v>0</v>
      </c>
      <c r="O17" s="167">
        <f t="shared" si="0"/>
        <v>22.057000000000002</v>
      </c>
      <c r="P17" s="41"/>
      <c r="Q17" s="479" t="s">
        <v>49</v>
      </c>
      <c r="R17" s="98"/>
    </row>
    <row r="18" spans="1:18" ht="13.35" customHeight="1">
      <c r="A18" s="17" t="s">
        <v>246</v>
      </c>
      <c r="B18" s="18" t="s">
        <v>247</v>
      </c>
      <c r="C18" s="45" t="s">
        <v>243</v>
      </c>
      <c r="D18" s="20" t="s">
        <v>48</v>
      </c>
      <c r="E18" s="41"/>
      <c r="F18" s="67">
        <v>42</v>
      </c>
      <c r="G18" s="161">
        <v>15</v>
      </c>
      <c r="H18" s="161">
        <v>1</v>
      </c>
      <c r="I18" s="162">
        <v>14</v>
      </c>
      <c r="J18" s="163">
        <f>F18+G18+H18+I18</f>
        <v>72</v>
      </c>
      <c r="K18" s="164">
        <v>11.007999999999999</v>
      </c>
      <c r="L18" s="165">
        <v>164.715</v>
      </c>
      <c r="M18" s="165">
        <v>2.3E-2</v>
      </c>
      <c r="N18" s="166">
        <v>41.826000000000001</v>
      </c>
      <c r="O18" s="167">
        <f t="shared" si="0"/>
        <v>217.572</v>
      </c>
      <c r="P18" s="41"/>
      <c r="Q18" s="479" t="s">
        <v>49</v>
      </c>
      <c r="R18" s="98"/>
    </row>
    <row r="19" spans="1:18" ht="14.1" customHeight="1">
      <c r="A19" s="17" t="s">
        <v>248</v>
      </c>
      <c r="B19" s="18" t="s">
        <v>249</v>
      </c>
      <c r="C19" s="45" t="s">
        <v>243</v>
      </c>
      <c r="D19" s="20" t="s">
        <v>48</v>
      </c>
      <c r="E19" s="41"/>
      <c r="F19" s="67">
        <v>20</v>
      </c>
      <c r="G19" s="161">
        <v>28</v>
      </c>
      <c r="H19" s="161">
        <v>11</v>
      </c>
      <c r="I19" s="162">
        <v>2</v>
      </c>
      <c r="J19" s="163">
        <f>F19+G19+H19+I19</f>
        <v>61</v>
      </c>
      <c r="K19" s="164">
        <v>18.033999999999999</v>
      </c>
      <c r="L19" s="165">
        <v>30.117000000000001</v>
      </c>
      <c r="M19" s="165">
        <v>24.957000000000001</v>
      </c>
      <c r="N19" s="166">
        <v>3.4430000000000001</v>
      </c>
      <c r="O19" s="167">
        <f t="shared" si="0"/>
        <v>76.551000000000002</v>
      </c>
      <c r="P19" s="41"/>
      <c r="Q19" s="479" t="s">
        <v>49</v>
      </c>
      <c r="R19" s="98"/>
    </row>
    <row r="20" spans="1:18" ht="14.1" customHeight="1">
      <c r="A20" s="17" t="s">
        <v>250</v>
      </c>
      <c r="B20" s="18" t="s">
        <v>17</v>
      </c>
      <c r="C20" s="45" t="s">
        <v>243</v>
      </c>
      <c r="D20" s="20" t="s">
        <v>164</v>
      </c>
      <c r="E20" s="41"/>
      <c r="F20" s="169">
        <f>F16+F17+F18+F19</f>
        <v>119</v>
      </c>
      <c r="G20" s="170">
        <f>G16+G17+G18+G19</f>
        <v>71</v>
      </c>
      <c r="H20" s="170">
        <f>H16+H17+H18+H19</f>
        <v>37</v>
      </c>
      <c r="I20" s="171">
        <f>I16+I17+I18+I19</f>
        <v>38</v>
      </c>
      <c r="J20" s="163">
        <f>F20+G20+H20+I20</f>
        <v>265</v>
      </c>
      <c r="K20" s="88">
        <f>K16+K17+K18+K19</f>
        <v>122.322</v>
      </c>
      <c r="L20" s="172">
        <f>L16+L17+L18+L19</f>
        <v>509.166</v>
      </c>
      <c r="M20" s="172">
        <f>M16+M17+M18+M19</f>
        <v>455.08700000000005</v>
      </c>
      <c r="N20" s="173">
        <f>N16+N17+N18+N19</f>
        <v>750.21299999999997</v>
      </c>
      <c r="O20" s="167">
        <f t="shared" si="0"/>
        <v>1836.788</v>
      </c>
      <c r="P20" s="41"/>
      <c r="Q20" s="479" t="s">
        <v>49</v>
      </c>
      <c r="R20" s="98"/>
    </row>
    <row r="21" spans="1:18" ht="14.1" customHeight="1">
      <c r="A21" s="17" t="s">
        <v>251</v>
      </c>
      <c r="B21" s="18" t="s">
        <v>252</v>
      </c>
      <c r="C21" s="45" t="s">
        <v>243</v>
      </c>
      <c r="D21" s="20" t="s">
        <v>48</v>
      </c>
      <c r="E21" s="41"/>
      <c r="F21" s="125"/>
      <c r="G21" s="204"/>
      <c r="H21" s="204"/>
      <c r="I21" s="223"/>
      <c r="J21" s="224"/>
      <c r="K21" s="67">
        <v>0</v>
      </c>
      <c r="L21" s="161">
        <v>0</v>
      </c>
      <c r="M21" s="161">
        <v>0</v>
      </c>
      <c r="N21" s="162">
        <v>0</v>
      </c>
      <c r="O21" s="167">
        <f t="shared" si="0"/>
        <v>0</v>
      </c>
      <c r="P21" s="41"/>
      <c r="Q21" s="174" t="s">
        <v>253</v>
      </c>
      <c r="R21" s="98"/>
    </row>
    <row r="22" spans="1:18" ht="15" customHeight="1">
      <c r="A22" s="28" t="s">
        <v>254</v>
      </c>
      <c r="B22" s="29" t="s">
        <v>255</v>
      </c>
      <c r="C22" s="47" t="s">
        <v>243</v>
      </c>
      <c r="D22" s="31" t="s">
        <v>48</v>
      </c>
      <c r="E22" s="41"/>
      <c r="F22" s="127"/>
      <c r="G22" s="211"/>
      <c r="H22" s="211"/>
      <c r="I22" s="225"/>
      <c r="J22" s="226"/>
      <c r="K22" s="72">
        <v>0</v>
      </c>
      <c r="L22" s="175">
        <v>0</v>
      </c>
      <c r="M22" s="175">
        <v>0</v>
      </c>
      <c r="N22" s="176">
        <v>0</v>
      </c>
      <c r="O22" s="177">
        <f t="shared" si="0"/>
        <v>0</v>
      </c>
      <c r="P22" s="41"/>
      <c r="Q22" s="178" t="s">
        <v>253</v>
      </c>
      <c r="R22" s="98"/>
    </row>
    <row r="23" spans="1:18" ht="14.1" customHeight="1">
      <c r="A23" s="49"/>
      <c r="B23" s="37"/>
      <c r="C23" s="49"/>
      <c r="D23" s="49"/>
      <c r="F23" s="37"/>
      <c r="G23" s="37"/>
      <c r="H23" s="37"/>
      <c r="I23" s="37"/>
      <c r="J23" s="37"/>
      <c r="K23" s="213"/>
      <c r="L23" s="213"/>
      <c r="M23" s="213"/>
      <c r="N23" s="213"/>
      <c r="O23" s="213"/>
      <c r="Q23" s="37"/>
    </row>
    <row r="24" spans="1:18" ht="18.399999999999999" customHeight="1">
      <c r="K24" s="30">
        <v>110</v>
      </c>
      <c r="L24" s="30">
        <v>120</v>
      </c>
      <c r="M24" s="30">
        <v>130</v>
      </c>
      <c r="N24" s="30">
        <v>140</v>
      </c>
      <c r="O24" s="30">
        <v>200</v>
      </c>
      <c r="P24" s="227"/>
    </row>
    <row r="25" spans="1:18" ht="20.100000000000001" customHeight="1">
      <c r="K25" s="520" t="s">
        <v>256</v>
      </c>
      <c r="L25" s="521"/>
      <c r="M25" s="521"/>
      <c r="N25" s="522"/>
      <c r="O25" s="499" t="s">
        <v>257</v>
      </c>
      <c r="P25" s="208"/>
    </row>
    <row r="26" spans="1:18" ht="20.100000000000001" customHeight="1">
      <c r="K26" s="511" t="s">
        <v>226</v>
      </c>
      <c r="L26" s="503" t="s">
        <v>227</v>
      </c>
      <c r="M26" s="503" t="s">
        <v>228</v>
      </c>
      <c r="N26" s="501" t="s">
        <v>229</v>
      </c>
      <c r="O26" s="500"/>
      <c r="P26" s="208"/>
    </row>
    <row r="27" spans="1:18" ht="20.100000000000001" customHeight="1">
      <c r="K27" s="512"/>
      <c r="L27" s="504"/>
      <c r="M27" s="504"/>
      <c r="N27" s="502"/>
      <c r="O27" s="519"/>
      <c r="P27" s="228"/>
    </row>
    <row r="28" spans="1:18" ht="14.1" customHeight="1">
      <c r="A28" s="13" t="s">
        <v>258</v>
      </c>
      <c r="B28" s="14" t="s">
        <v>242</v>
      </c>
      <c r="C28" s="40" t="s">
        <v>107</v>
      </c>
      <c r="D28" s="15" t="s">
        <v>164</v>
      </c>
      <c r="E28" s="98"/>
      <c r="K28" s="83">
        <f>K16/O20</f>
        <v>4.3893470558387798E-2</v>
      </c>
      <c r="L28" s="179">
        <f>L16/O20</f>
        <v>0.16601480410368535</v>
      </c>
      <c r="M28" s="179">
        <f>M16/O20</f>
        <v>0.2341625707485023</v>
      </c>
      <c r="N28" s="180">
        <f>N16/O20</f>
        <v>0.3837917059562671</v>
      </c>
      <c r="O28" s="181">
        <f>K28+L28+M28+N28</f>
        <v>0.8278625513668425</v>
      </c>
      <c r="P28" s="98"/>
    </row>
    <row r="29" spans="1:18" ht="14.1" customHeight="1">
      <c r="A29" s="17" t="s">
        <v>259</v>
      </c>
      <c r="B29" s="18" t="s">
        <v>245</v>
      </c>
      <c r="C29" s="45" t="s">
        <v>107</v>
      </c>
      <c r="D29" s="20" t="s">
        <v>164</v>
      </c>
      <c r="E29" s="98"/>
      <c r="K29" s="88">
        <f>K17/O20</f>
        <v>6.8908333460366679E-3</v>
      </c>
      <c r="L29" s="172">
        <f>L17/O20</f>
        <v>5.1176292528043524E-3</v>
      </c>
      <c r="M29" s="172">
        <f>M17/O20</f>
        <v>0</v>
      </c>
      <c r="N29" s="173">
        <f>N17/O20</f>
        <v>0</v>
      </c>
      <c r="O29" s="167">
        <f>K29+L29+M29+N29</f>
        <v>1.2008462598841019E-2</v>
      </c>
      <c r="P29" s="98"/>
    </row>
    <row r="30" spans="1:18" ht="14.1" customHeight="1">
      <c r="A30" s="17" t="s">
        <v>260</v>
      </c>
      <c r="B30" s="18" t="s">
        <v>247</v>
      </c>
      <c r="C30" s="45" t="s">
        <v>107</v>
      </c>
      <c r="D30" s="20" t="s">
        <v>164</v>
      </c>
      <c r="E30" s="98"/>
      <c r="K30" s="88">
        <f>K18/O20</f>
        <v>5.993070512220245E-3</v>
      </c>
      <c r="L30" s="172">
        <f>L18/O20</f>
        <v>8.9675564082517964E-2</v>
      </c>
      <c r="M30" s="172">
        <f>M18/O20</f>
        <v>1.2521858810053201E-5</v>
      </c>
      <c r="N30" s="173">
        <f>N18/O20</f>
        <v>2.2771272460403703E-2</v>
      </c>
      <c r="O30" s="167">
        <f>K30+L30+M30+N30</f>
        <v>0.11845242891395197</v>
      </c>
      <c r="P30" s="98"/>
    </row>
    <row r="31" spans="1:18" ht="14.1" customHeight="1">
      <c r="A31" s="17" t="s">
        <v>261</v>
      </c>
      <c r="B31" s="18" t="s">
        <v>249</v>
      </c>
      <c r="C31" s="45" t="s">
        <v>107</v>
      </c>
      <c r="D31" s="20" t="s">
        <v>164</v>
      </c>
      <c r="E31" s="98"/>
      <c r="K31" s="88">
        <f>K19/O20</f>
        <v>9.8182261643695399E-3</v>
      </c>
      <c r="L31" s="172">
        <f>L19/O20</f>
        <v>1.6396557468798794E-2</v>
      </c>
      <c r="M31" s="172">
        <f>M19/O20</f>
        <v>1.3587305666195554E-2</v>
      </c>
      <c r="N31" s="173">
        <f>N19/O20</f>
        <v>1.8744678210005728E-3</v>
      </c>
      <c r="O31" s="167">
        <f>K31+L31+M31+N31</f>
        <v>4.1676557120364464E-2</v>
      </c>
      <c r="P31" s="98"/>
    </row>
    <row r="32" spans="1:18" ht="15" customHeight="1">
      <c r="A32" s="28" t="s">
        <v>262</v>
      </c>
      <c r="B32" s="29" t="s">
        <v>17</v>
      </c>
      <c r="C32" s="47" t="s">
        <v>107</v>
      </c>
      <c r="D32" s="31" t="s">
        <v>164</v>
      </c>
      <c r="E32" s="98"/>
      <c r="K32" s="93">
        <f>K28+K29+K30+K31</f>
        <v>6.6595600581014255E-2</v>
      </c>
      <c r="L32" s="182">
        <f>L28+L29+L30+L31</f>
        <v>0.27720455490780649</v>
      </c>
      <c r="M32" s="182">
        <f>M28+M29+M30+M31</f>
        <v>0.24776239827350793</v>
      </c>
      <c r="N32" s="183">
        <f>N28+N29+N30+N31</f>
        <v>0.40843744623767142</v>
      </c>
      <c r="O32" s="177">
        <f>K32+L32+M32+N32</f>
        <v>1</v>
      </c>
      <c r="P32" s="98"/>
    </row>
    <row r="33" spans="1:15" ht="15" customHeight="1">
      <c r="A33" s="49"/>
      <c r="B33" s="37"/>
      <c r="C33" s="49"/>
      <c r="D33" s="49"/>
      <c r="K33" s="37"/>
      <c r="L33" s="37"/>
      <c r="M33" s="37"/>
      <c r="N33" s="37"/>
      <c r="O33" s="37"/>
    </row>
    <row r="34" spans="1:15" ht="15" customHeight="1" thickBot="1">
      <c r="F34" s="476">
        <v>10</v>
      </c>
      <c r="G34" s="476">
        <v>20</v>
      </c>
      <c r="H34" s="207"/>
    </row>
    <row r="35" spans="1:15" ht="20.85" customHeight="1" thickBot="1">
      <c r="A35" s="119"/>
      <c r="B35" s="11" t="s">
        <v>263</v>
      </c>
      <c r="C35" s="220"/>
      <c r="D35" s="221"/>
      <c r="E35" s="98"/>
      <c r="F35" s="477" t="s">
        <v>17</v>
      </c>
      <c r="G35" s="478" t="s">
        <v>20</v>
      </c>
      <c r="H35" s="95"/>
    </row>
    <row r="36" spans="1:15" ht="14.1" customHeight="1">
      <c r="A36" s="13" t="s">
        <v>264</v>
      </c>
      <c r="B36" s="14" t="s">
        <v>265</v>
      </c>
      <c r="C36" s="40" t="s">
        <v>107</v>
      </c>
      <c r="D36" s="15" t="s">
        <v>27</v>
      </c>
      <c r="E36" s="98"/>
      <c r="F36" s="416">
        <v>1.0449999999999999</v>
      </c>
      <c r="G36" s="417" t="s">
        <v>266</v>
      </c>
    </row>
    <row r="37" spans="1:15" ht="15" customHeight="1" thickBot="1">
      <c r="A37" s="28" t="s">
        <v>267</v>
      </c>
      <c r="B37" s="29" t="s">
        <v>268</v>
      </c>
      <c r="C37" s="47" t="s">
        <v>269</v>
      </c>
      <c r="D37" s="31" t="s">
        <v>27</v>
      </c>
      <c r="E37" s="98"/>
      <c r="F37" s="419">
        <v>26.823</v>
      </c>
      <c r="G37" s="422" t="s">
        <v>167</v>
      </c>
      <c r="H37" s="95"/>
    </row>
    <row r="38" spans="1:15" ht="14.1" customHeight="1">
      <c r="A38" s="49"/>
      <c r="B38" s="37"/>
      <c r="C38" s="49"/>
      <c r="D38" s="49"/>
      <c r="F38" s="78"/>
      <c r="G38" s="78"/>
    </row>
    <row r="39" spans="1:15" ht="15" customHeight="1" thickBot="1">
      <c r="F39" s="30">
        <v>10</v>
      </c>
      <c r="G39" s="30">
        <v>20</v>
      </c>
      <c r="H39" s="30">
        <v>30</v>
      </c>
      <c r="I39" s="30">
        <v>40</v>
      </c>
      <c r="J39" s="30">
        <v>100</v>
      </c>
      <c r="K39" s="207"/>
    </row>
    <row r="40" spans="1:15" ht="18.399999999999999" customHeight="1">
      <c r="F40" s="516" t="s">
        <v>270</v>
      </c>
      <c r="G40" s="517"/>
      <c r="H40" s="517"/>
      <c r="I40" s="517"/>
      <c r="J40" s="518"/>
      <c r="K40" s="229"/>
    </row>
    <row r="41" spans="1:15" ht="15" customHeight="1">
      <c r="F41" s="511" t="s">
        <v>226</v>
      </c>
      <c r="G41" s="503" t="s">
        <v>227</v>
      </c>
      <c r="H41" s="503" t="s">
        <v>228</v>
      </c>
      <c r="I41" s="503" t="s">
        <v>229</v>
      </c>
      <c r="J41" s="501" t="s">
        <v>17</v>
      </c>
      <c r="K41" s="188">
        <v>110</v>
      </c>
      <c r="L41" s="230"/>
    </row>
    <row r="42" spans="1:15" ht="20.85" customHeight="1">
      <c r="A42" s="119"/>
      <c r="B42" s="11" t="s">
        <v>271</v>
      </c>
      <c r="C42" s="220"/>
      <c r="D42" s="221"/>
      <c r="E42" s="41"/>
      <c r="F42" s="512"/>
      <c r="G42" s="504"/>
      <c r="H42" s="504"/>
      <c r="I42" s="504"/>
      <c r="J42" s="502"/>
      <c r="K42" s="184"/>
      <c r="L42" s="98"/>
    </row>
    <row r="43" spans="1:15" ht="14.1" customHeight="1">
      <c r="A43" s="189" t="s">
        <v>272</v>
      </c>
      <c r="B43" s="190" t="s">
        <v>273</v>
      </c>
      <c r="C43" s="191" t="s">
        <v>154</v>
      </c>
      <c r="D43" s="192" t="s">
        <v>48</v>
      </c>
      <c r="E43" s="41"/>
      <c r="F43" s="185">
        <v>4.5330000000000004</v>
      </c>
      <c r="G43" s="193">
        <v>5.657</v>
      </c>
      <c r="H43" s="193">
        <v>3.0270000000000001</v>
      </c>
      <c r="I43" s="193">
        <v>5.4660000000000002</v>
      </c>
      <c r="J43" s="180">
        <f>SUM(F43:I43)</f>
        <v>18.683000000000003</v>
      </c>
      <c r="K43" s="168" t="s">
        <v>161</v>
      </c>
      <c r="L43" s="98"/>
    </row>
    <row r="44" spans="1:15" ht="14.1" customHeight="1">
      <c r="A44" s="194" t="s">
        <v>274</v>
      </c>
      <c r="B44" s="195" t="s">
        <v>275</v>
      </c>
      <c r="C44" s="196" t="s">
        <v>154</v>
      </c>
      <c r="D44" s="197" t="s">
        <v>48</v>
      </c>
      <c r="E44" s="41"/>
      <c r="F44" s="164">
        <v>0.55000000000000004</v>
      </c>
      <c r="G44" s="165">
        <v>0.53</v>
      </c>
      <c r="H44" s="165">
        <v>0.50600000000000001</v>
      </c>
      <c r="I44" s="165">
        <v>0.61499999999999999</v>
      </c>
      <c r="J44" s="173">
        <f>SUM(F44:I44)</f>
        <v>2.2010000000000001</v>
      </c>
      <c r="K44" s="174" t="s">
        <v>161</v>
      </c>
      <c r="L44" s="98"/>
    </row>
    <row r="45" spans="1:15" ht="14.1" customHeight="1">
      <c r="A45" s="194" t="s">
        <v>276</v>
      </c>
      <c r="B45" s="195" t="s">
        <v>277</v>
      </c>
      <c r="C45" s="196" t="s">
        <v>154</v>
      </c>
      <c r="D45" s="197" t="s">
        <v>48</v>
      </c>
      <c r="E45" s="41"/>
      <c r="F45" s="164">
        <v>14.888</v>
      </c>
      <c r="G45" s="165">
        <v>21.702999999999999</v>
      </c>
      <c r="H45" s="165">
        <v>15.074</v>
      </c>
      <c r="I45" s="165">
        <v>23.762</v>
      </c>
      <c r="J45" s="173">
        <f>SUM(F45:I45)</f>
        <v>75.426999999999992</v>
      </c>
      <c r="K45" s="174" t="s">
        <v>161</v>
      </c>
      <c r="L45" s="98"/>
    </row>
    <row r="46" spans="1:15" ht="14.1" customHeight="1">
      <c r="A46" s="194" t="s">
        <v>278</v>
      </c>
      <c r="B46" s="195" t="s">
        <v>279</v>
      </c>
      <c r="C46" s="196" t="s">
        <v>154</v>
      </c>
      <c r="D46" s="197" t="s">
        <v>48</v>
      </c>
      <c r="E46" s="41"/>
      <c r="F46" s="164">
        <v>3.645</v>
      </c>
      <c r="G46" s="165">
        <v>3.1469999999999998</v>
      </c>
      <c r="H46" s="165">
        <v>1.651</v>
      </c>
      <c r="I46" s="165">
        <v>4.7839999999999998</v>
      </c>
      <c r="J46" s="173">
        <f>SUM(F46:I46)</f>
        <v>13.227</v>
      </c>
      <c r="K46" s="174" t="s">
        <v>161</v>
      </c>
      <c r="L46" s="98"/>
    </row>
    <row r="47" spans="1:15" ht="15" customHeight="1">
      <c r="A47" s="198" t="s">
        <v>280</v>
      </c>
      <c r="B47" s="199" t="s">
        <v>281</v>
      </c>
      <c r="C47" s="200" t="s">
        <v>154</v>
      </c>
      <c r="D47" s="201" t="s">
        <v>164</v>
      </c>
      <c r="E47" s="41"/>
      <c r="F47" s="93">
        <f>SUM(F45:F46)</f>
        <v>18.533000000000001</v>
      </c>
      <c r="G47" s="182">
        <f>SUM(G45:G46)</f>
        <v>24.849999999999998</v>
      </c>
      <c r="H47" s="182">
        <f>SUM(H45:H46)</f>
        <v>16.725000000000001</v>
      </c>
      <c r="I47" s="182">
        <f>SUM(I45:I46)</f>
        <v>28.545999999999999</v>
      </c>
      <c r="J47" s="183">
        <f>SUM(J45:J46)</f>
        <v>88.653999999999996</v>
      </c>
      <c r="K47" s="178" t="s">
        <v>161</v>
      </c>
      <c r="L47" s="98"/>
    </row>
    <row r="48" spans="1:15" ht="15" customHeight="1">
      <c r="A48" s="49"/>
      <c r="B48" s="37"/>
      <c r="C48" s="49"/>
      <c r="D48" s="49"/>
      <c r="F48" s="213"/>
      <c r="G48" s="213"/>
      <c r="H48" s="213"/>
      <c r="I48" s="213"/>
      <c r="J48" s="213"/>
      <c r="K48" s="213"/>
    </row>
    <row r="49" spans="1:13" ht="16.7" customHeight="1">
      <c r="F49" s="30">
        <v>10</v>
      </c>
      <c r="G49" s="30">
        <v>20</v>
      </c>
      <c r="H49" s="30">
        <v>30</v>
      </c>
      <c r="I49" s="30">
        <v>40</v>
      </c>
      <c r="J49" s="30">
        <v>100</v>
      </c>
      <c r="K49" s="30">
        <v>110</v>
      </c>
      <c r="L49" s="30">
        <v>120</v>
      </c>
      <c r="M49" s="207"/>
    </row>
    <row r="50" spans="1:13" ht="20.100000000000001" customHeight="1">
      <c r="F50" s="523" t="s">
        <v>282</v>
      </c>
      <c r="G50" s="524"/>
      <c r="H50" s="527" t="s">
        <v>283</v>
      </c>
      <c r="I50" s="528"/>
      <c r="J50" s="531" t="s">
        <v>284</v>
      </c>
      <c r="K50" s="523" t="s">
        <v>285</v>
      </c>
      <c r="L50" s="524"/>
      <c r="M50" s="98"/>
    </row>
    <row r="51" spans="1:13" ht="35.85" customHeight="1" thickBot="1">
      <c r="F51" s="525"/>
      <c r="G51" s="526"/>
      <c r="H51" s="529"/>
      <c r="I51" s="530"/>
      <c r="J51" s="532"/>
      <c r="K51" s="525"/>
      <c r="L51" s="526"/>
      <c r="M51" s="98"/>
    </row>
    <row r="52" spans="1:13" ht="20.85" customHeight="1" thickBot="1">
      <c r="A52" s="119"/>
      <c r="B52" s="11" t="s">
        <v>286</v>
      </c>
      <c r="C52" s="220"/>
      <c r="D52" s="221"/>
      <c r="E52" s="41"/>
      <c r="F52" s="468" t="s">
        <v>107</v>
      </c>
      <c r="G52" s="469" t="s">
        <v>20</v>
      </c>
      <c r="H52" s="2" t="s">
        <v>233</v>
      </c>
      <c r="I52" s="469" t="s">
        <v>20</v>
      </c>
      <c r="J52" s="470" t="s">
        <v>287</v>
      </c>
      <c r="K52" s="468"/>
      <c r="L52" s="469" t="s">
        <v>20</v>
      </c>
      <c r="M52" s="98"/>
    </row>
    <row r="53" spans="1:13" ht="14.1" customHeight="1">
      <c r="A53" s="189" t="s">
        <v>288</v>
      </c>
      <c r="B53" s="190" t="s">
        <v>289</v>
      </c>
      <c r="C53" s="191" t="s">
        <v>290</v>
      </c>
      <c r="D53" s="192" t="s">
        <v>48</v>
      </c>
      <c r="E53" s="98"/>
      <c r="F53" s="451">
        <v>19</v>
      </c>
      <c r="G53" s="452" t="s">
        <v>161</v>
      </c>
      <c r="H53" s="412">
        <v>26.654</v>
      </c>
      <c r="I53" s="452" t="s">
        <v>53</v>
      </c>
      <c r="J53" s="473">
        <f>+H53/$H$59</f>
        <v>1.4511208975237739E-2</v>
      </c>
      <c r="K53" s="412">
        <v>1.536</v>
      </c>
      <c r="L53" s="452" t="s">
        <v>161</v>
      </c>
      <c r="M53" s="95"/>
    </row>
    <row r="54" spans="1:13" ht="14.1" customHeight="1">
      <c r="A54" s="194" t="s">
        <v>291</v>
      </c>
      <c r="B54" s="195" t="s">
        <v>292</v>
      </c>
      <c r="C54" s="196" t="s">
        <v>290</v>
      </c>
      <c r="D54" s="197" t="s">
        <v>48</v>
      </c>
      <c r="E54" s="98"/>
      <c r="F54" s="453">
        <v>5</v>
      </c>
      <c r="G54" s="454" t="s">
        <v>161</v>
      </c>
      <c r="H54" s="416">
        <v>0.30099999999999999</v>
      </c>
      <c r="I54" s="454" t="s">
        <v>53</v>
      </c>
      <c r="J54" s="474">
        <f>+H54/$H$59</f>
        <v>1.6387311103573793E-4</v>
      </c>
      <c r="K54" s="416">
        <v>0.17</v>
      </c>
      <c r="L54" s="454" t="s">
        <v>161</v>
      </c>
      <c r="M54" s="95"/>
    </row>
    <row r="55" spans="1:13" ht="14.1" customHeight="1">
      <c r="A55" s="194" t="s">
        <v>293</v>
      </c>
      <c r="B55" s="195" t="s">
        <v>294</v>
      </c>
      <c r="C55" s="196" t="s">
        <v>290</v>
      </c>
      <c r="D55" s="197" t="s">
        <v>48</v>
      </c>
      <c r="E55" s="98"/>
      <c r="F55" s="453">
        <v>23</v>
      </c>
      <c r="G55" s="454" t="s">
        <v>161</v>
      </c>
      <c r="H55" s="416">
        <v>638.38900000000001</v>
      </c>
      <c r="I55" s="454" t="s">
        <v>53</v>
      </c>
      <c r="J55" s="474">
        <f>+H55/$H$59</f>
        <v>0.34755744678070999</v>
      </c>
      <c r="K55" s="416">
        <v>17.760000000000002</v>
      </c>
      <c r="L55" s="454" t="s">
        <v>161</v>
      </c>
      <c r="M55" s="95"/>
    </row>
    <row r="56" spans="1:13" ht="14.1" customHeight="1">
      <c r="A56" s="194" t="s">
        <v>295</v>
      </c>
      <c r="B56" s="195" t="s">
        <v>296</v>
      </c>
      <c r="C56" s="196" t="s">
        <v>290</v>
      </c>
      <c r="D56" s="197" t="s">
        <v>48</v>
      </c>
      <c r="E56" s="98"/>
      <c r="F56" s="453">
        <v>158</v>
      </c>
      <c r="G56" s="454" t="s">
        <v>161</v>
      </c>
      <c r="H56" s="416">
        <v>1042.2929999999999</v>
      </c>
      <c r="I56" s="454" t="s">
        <v>53</v>
      </c>
      <c r="J56" s="474">
        <f>+H56/$H$59</f>
        <v>0.56745447349093814</v>
      </c>
      <c r="K56" s="416">
        <v>58.003</v>
      </c>
      <c r="L56" s="454" t="s">
        <v>161</v>
      </c>
      <c r="M56" s="95"/>
    </row>
    <row r="57" spans="1:13" ht="14.1" customHeight="1" thickBot="1">
      <c r="A57" s="194" t="s">
        <v>297</v>
      </c>
      <c r="B57" s="195" t="s">
        <v>298</v>
      </c>
      <c r="C57" s="196" t="s">
        <v>290</v>
      </c>
      <c r="D57" s="197" t="s">
        <v>48</v>
      </c>
      <c r="E57" s="98"/>
      <c r="F57" s="453">
        <v>22</v>
      </c>
      <c r="G57" s="454" t="s">
        <v>161</v>
      </c>
      <c r="H57" s="419">
        <v>129.15</v>
      </c>
      <c r="I57" s="456" t="s">
        <v>53</v>
      </c>
      <c r="J57" s="475">
        <f>+H57/$H$59</f>
        <v>7.0312997642078268E-2</v>
      </c>
      <c r="K57" s="419">
        <v>11.185</v>
      </c>
      <c r="L57" s="456" t="s">
        <v>161</v>
      </c>
      <c r="M57" s="95"/>
    </row>
    <row r="58" spans="1:13" ht="14.1" customHeight="1" thickBot="1">
      <c r="A58" s="17" t="s">
        <v>299</v>
      </c>
      <c r="B58" s="18" t="s">
        <v>300</v>
      </c>
      <c r="C58" s="196" t="s">
        <v>107</v>
      </c>
      <c r="D58" s="197" t="s">
        <v>164</v>
      </c>
      <c r="E58" s="98"/>
      <c r="F58" s="455">
        <f>SUM(F53:F57)</f>
        <v>227</v>
      </c>
      <c r="G58" s="456" t="s">
        <v>161</v>
      </c>
      <c r="H58" s="95"/>
      <c r="I58" s="95"/>
      <c r="J58" s="95"/>
      <c r="K58" s="95"/>
      <c r="L58" s="95"/>
    </row>
    <row r="59" spans="1:13" ht="15" customHeight="1" thickBot="1">
      <c r="A59" s="17" t="s">
        <v>301</v>
      </c>
      <c r="B59" s="18" t="s">
        <v>302</v>
      </c>
      <c r="C59" s="196" t="s">
        <v>233</v>
      </c>
      <c r="D59" s="197" t="s">
        <v>164</v>
      </c>
      <c r="E59" s="98"/>
      <c r="F59" s="95"/>
      <c r="G59" s="95"/>
      <c r="H59" s="465">
        <f>H53+H54+H55+H56+H57</f>
        <v>1836.787</v>
      </c>
      <c r="I59" s="471" t="s">
        <v>53</v>
      </c>
      <c r="J59" s="472">
        <f>+H59/$H$59</f>
        <v>1</v>
      </c>
      <c r="K59" s="95"/>
    </row>
    <row r="60" spans="1:13" ht="15" customHeight="1" thickBot="1">
      <c r="A60" s="28" t="s">
        <v>303</v>
      </c>
      <c r="B60" s="29" t="s">
        <v>304</v>
      </c>
      <c r="C60" s="200" t="s">
        <v>154</v>
      </c>
      <c r="D60" s="201" t="s">
        <v>164</v>
      </c>
      <c r="E60" s="98"/>
      <c r="H60" s="95"/>
      <c r="I60" s="95"/>
      <c r="J60" s="95"/>
      <c r="K60" s="465">
        <f>SUM(K53:K57)</f>
        <v>88.653999999999996</v>
      </c>
      <c r="L60" s="467" t="s">
        <v>161</v>
      </c>
      <c r="M60" s="95"/>
    </row>
    <row r="61" spans="1:13" ht="14.1" customHeight="1">
      <c r="A61" s="49"/>
      <c r="B61" s="37"/>
      <c r="C61" s="49"/>
      <c r="D61" s="49"/>
      <c r="K61" s="78"/>
      <c r="L61" s="95"/>
    </row>
    <row r="62" spans="1:13" ht="15" customHeight="1" thickBot="1">
      <c r="F62" s="30">
        <v>10</v>
      </c>
      <c r="G62" s="30">
        <v>20</v>
      </c>
      <c r="H62" s="30">
        <v>30</v>
      </c>
      <c r="I62" s="30">
        <v>40</v>
      </c>
      <c r="J62" s="30">
        <v>100</v>
      </c>
      <c r="K62" s="30">
        <v>110</v>
      </c>
      <c r="L62" s="207"/>
    </row>
    <row r="63" spans="1:13" ht="17.45" customHeight="1" thickBot="1">
      <c r="F63" s="516" t="s">
        <v>305</v>
      </c>
      <c r="G63" s="518"/>
      <c r="H63" s="516" t="s">
        <v>306</v>
      </c>
      <c r="I63" s="518"/>
      <c r="J63" s="516" t="s">
        <v>285</v>
      </c>
      <c r="K63" s="518"/>
      <c r="L63" s="208"/>
    </row>
    <row r="64" spans="1:13" ht="20.100000000000001" customHeight="1" thickBot="1">
      <c r="A64" s="119"/>
      <c r="B64" s="209" t="s">
        <v>307</v>
      </c>
      <c r="C64" s="220"/>
      <c r="D64" s="221"/>
      <c r="E64" s="41"/>
      <c r="F64" s="449" t="s">
        <v>107</v>
      </c>
      <c r="G64" s="450" t="s">
        <v>20</v>
      </c>
      <c r="H64" s="449" t="s">
        <v>287</v>
      </c>
      <c r="I64" s="450" t="s">
        <v>20</v>
      </c>
      <c r="J64" s="449" t="s">
        <v>154</v>
      </c>
      <c r="K64" s="450" t="s">
        <v>20</v>
      </c>
      <c r="L64" s="208"/>
    </row>
    <row r="65" spans="1:12" ht="15.75" customHeight="1">
      <c r="A65" s="13" t="s">
        <v>308</v>
      </c>
      <c r="B65" s="14" t="s">
        <v>309</v>
      </c>
      <c r="C65" s="40" t="s">
        <v>310</v>
      </c>
      <c r="D65" s="15" t="s">
        <v>48</v>
      </c>
      <c r="E65" s="98"/>
      <c r="F65" s="451">
        <v>125</v>
      </c>
      <c r="G65" s="457" t="s">
        <v>161</v>
      </c>
      <c r="H65" s="459">
        <v>1.223E-2</v>
      </c>
      <c r="I65" s="462" t="s">
        <v>53</v>
      </c>
      <c r="J65" s="412">
        <v>10.529</v>
      </c>
      <c r="K65" s="452" t="s">
        <v>161</v>
      </c>
      <c r="L65" s="95"/>
    </row>
    <row r="66" spans="1:12" ht="15.75" customHeight="1">
      <c r="A66" s="17" t="s">
        <v>311</v>
      </c>
      <c r="B66" s="18" t="s">
        <v>312</v>
      </c>
      <c r="C66" s="45" t="s">
        <v>310</v>
      </c>
      <c r="D66" s="20" t="s">
        <v>48</v>
      </c>
      <c r="E66" s="98"/>
      <c r="F66" s="453">
        <v>21</v>
      </c>
      <c r="G66" s="458" t="s">
        <v>161</v>
      </c>
      <c r="H66" s="460">
        <v>1.3339999999999999E-2</v>
      </c>
      <c r="I66" s="463" t="s">
        <v>53</v>
      </c>
      <c r="J66" s="416">
        <v>5.1740000000000004</v>
      </c>
      <c r="K66" s="454" t="s">
        <v>161</v>
      </c>
      <c r="L66" s="95"/>
    </row>
    <row r="67" spans="1:12" ht="15.75" customHeight="1">
      <c r="A67" s="17" t="s">
        <v>313</v>
      </c>
      <c r="B67" s="18" t="s">
        <v>314</v>
      </c>
      <c r="C67" s="45" t="s">
        <v>310</v>
      </c>
      <c r="D67" s="20" t="s">
        <v>48</v>
      </c>
      <c r="E67" s="98"/>
      <c r="F67" s="453">
        <v>21</v>
      </c>
      <c r="G67" s="458" t="s">
        <v>161</v>
      </c>
      <c r="H67" s="460">
        <v>2.9600000000000001E-2</v>
      </c>
      <c r="I67" s="463" t="s">
        <v>53</v>
      </c>
      <c r="J67" s="416">
        <v>6.1340000000000003</v>
      </c>
      <c r="K67" s="454" t="s">
        <v>161</v>
      </c>
      <c r="L67" s="95"/>
    </row>
    <row r="68" spans="1:12" ht="15.75" customHeight="1">
      <c r="A68" s="17" t="s">
        <v>315</v>
      </c>
      <c r="B68" s="18" t="s">
        <v>316</v>
      </c>
      <c r="C68" s="45" t="s">
        <v>310</v>
      </c>
      <c r="D68" s="20" t="s">
        <v>48</v>
      </c>
      <c r="E68" s="98"/>
      <c r="F68" s="453">
        <v>15</v>
      </c>
      <c r="G68" s="458" t="s">
        <v>161</v>
      </c>
      <c r="H68" s="460">
        <v>4.367E-2</v>
      </c>
      <c r="I68" s="463" t="s">
        <v>53</v>
      </c>
      <c r="J68" s="416">
        <v>6.8920000000000003</v>
      </c>
      <c r="K68" s="454" t="s">
        <v>161</v>
      </c>
      <c r="L68" s="95"/>
    </row>
    <row r="69" spans="1:12" ht="15.75" customHeight="1">
      <c r="A69" s="17" t="s">
        <v>317</v>
      </c>
      <c r="B69" s="18" t="s">
        <v>318</v>
      </c>
      <c r="C69" s="45" t="s">
        <v>310</v>
      </c>
      <c r="D69" s="20" t="s">
        <v>48</v>
      </c>
      <c r="E69" s="98"/>
      <c r="F69" s="453">
        <v>18</v>
      </c>
      <c r="G69" s="458" t="s">
        <v>161</v>
      </c>
      <c r="H69" s="460">
        <v>0.10373</v>
      </c>
      <c r="I69" s="463" t="s">
        <v>53</v>
      </c>
      <c r="J69" s="416">
        <v>14.411</v>
      </c>
      <c r="K69" s="454" t="s">
        <v>161</v>
      </c>
      <c r="L69" s="95"/>
    </row>
    <row r="70" spans="1:12" ht="15.75" customHeight="1">
      <c r="A70" s="17" t="s">
        <v>319</v>
      </c>
      <c r="B70" s="18" t="s">
        <v>320</v>
      </c>
      <c r="C70" s="45" t="s">
        <v>310</v>
      </c>
      <c r="D70" s="20" t="s">
        <v>48</v>
      </c>
      <c r="E70" s="98"/>
      <c r="F70" s="453">
        <v>12</v>
      </c>
      <c r="G70" s="458" t="s">
        <v>161</v>
      </c>
      <c r="H70" s="460">
        <v>0.16578999999999999</v>
      </c>
      <c r="I70" s="463" t="s">
        <v>53</v>
      </c>
      <c r="J70" s="416">
        <v>16.542999999999999</v>
      </c>
      <c r="K70" s="454" t="s">
        <v>161</v>
      </c>
      <c r="L70" s="95"/>
    </row>
    <row r="71" spans="1:12" ht="15.75" customHeight="1">
      <c r="A71" s="17" t="s">
        <v>321</v>
      </c>
      <c r="B71" s="18" t="s">
        <v>322</v>
      </c>
      <c r="C71" s="45" t="s">
        <v>310</v>
      </c>
      <c r="D71" s="20" t="s">
        <v>48</v>
      </c>
      <c r="E71" s="98"/>
      <c r="F71" s="453">
        <v>9</v>
      </c>
      <c r="G71" s="458" t="s">
        <v>161</v>
      </c>
      <c r="H71" s="460">
        <v>0.22425999999999999</v>
      </c>
      <c r="I71" s="463" t="s">
        <v>53</v>
      </c>
      <c r="J71" s="416">
        <v>14.076000000000001</v>
      </c>
      <c r="K71" s="454" t="s">
        <v>161</v>
      </c>
      <c r="L71" s="95"/>
    </row>
    <row r="72" spans="1:12" ht="15.75" customHeight="1">
      <c r="A72" s="17" t="s">
        <v>323</v>
      </c>
      <c r="B72" s="18" t="s">
        <v>324</v>
      </c>
      <c r="C72" s="45" t="s">
        <v>310</v>
      </c>
      <c r="D72" s="20" t="s">
        <v>48</v>
      </c>
      <c r="E72" s="98"/>
      <c r="F72" s="453">
        <v>4</v>
      </c>
      <c r="G72" s="458" t="s">
        <v>161</v>
      </c>
      <c r="H72" s="460">
        <v>0.20710999999999999</v>
      </c>
      <c r="I72" s="463" t="s">
        <v>53</v>
      </c>
      <c r="J72" s="416">
        <v>9.3569999999999993</v>
      </c>
      <c r="K72" s="454" t="s">
        <v>161</v>
      </c>
      <c r="L72" s="95"/>
    </row>
    <row r="73" spans="1:12" ht="15.75" customHeight="1" thickBot="1">
      <c r="A73" s="17" t="s">
        <v>325</v>
      </c>
      <c r="B73" s="18" t="s">
        <v>326</v>
      </c>
      <c r="C73" s="45" t="s">
        <v>310</v>
      </c>
      <c r="D73" s="20" t="s">
        <v>48</v>
      </c>
      <c r="E73" s="98"/>
      <c r="F73" s="453">
        <v>2</v>
      </c>
      <c r="G73" s="458" t="s">
        <v>161</v>
      </c>
      <c r="H73" s="461">
        <v>0.20027</v>
      </c>
      <c r="I73" s="464" t="s">
        <v>53</v>
      </c>
      <c r="J73" s="419">
        <v>5.5380000000000003</v>
      </c>
      <c r="K73" s="456" t="s">
        <v>161</v>
      </c>
      <c r="L73" s="95"/>
    </row>
    <row r="74" spans="1:12" ht="15.75" customHeight="1" thickBot="1">
      <c r="A74" s="17" t="s">
        <v>327</v>
      </c>
      <c r="B74" s="18" t="s">
        <v>328</v>
      </c>
      <c r="C74" s="45" t="s">
        <v>107</v>
      </c>
      <c r="D74" s="20" t="s">
        <v>164</v>
      </c>
      <c r="E74" s="98"/>
      <c r="F74" s="455">
        <f>SUM(F65:F73)</f>
        <v>227</v>
      </c>
      <c r="G74" s="456" t="s">
        <v>161</v>
      </c>
      <c r="H74" s="95"/>
      <c r="I74" s="95"/>
      <c r="J74" s="95"/>
      <c r="K74" s="95"/>
    </row>
    <row r="75" spans="1:12" ht="15.75" customHeight="1" thickBot="1">
      <c r="A75" s="17" t="s">
        <v>329</v>
      </c>
      <c r="B75" s="18" t="s">
        <v>330</v>
      </c>
      <c r="C75" s="45" t="s">
        <v>107</v>
      </c>
      <c r="D75" s="20" t="s">
        <v>164</v>
      </c>
      <c r="E75" s="98"/>
      <c r="F75" s="95"/>
      <c r="G75" s="95"/>
      <c r="H75" s="465">
        <f>SUM(H65:H73)</f>
        <v>1</v>
      </c>
      <c r="I75" s="466" t="s">
        <v>53</v>
      </c>
      <c r="J75" s="95"/>
    </row>
    <row r="76" spans="1:12" ht="15.75" customHeight="1" thickBot="1">
      <c r="A76" s="28" t="s">
        <v>331</v>
      </c>
      <c r="B76" s="29" t="s">
        <v>304</v>
      </c>
      <c r="C76" s="47" t="s">
        <v>154</v>
      </c>
      <c r="D76" s="31" t="s">
        <v>164</v>
      </c>
      <c r="E76" s="98"/>
      <c r="H76" s="95"/>
      <c r="I76" s="95"/>
      <c r="J76" s="465">
        <f>SUM(J65:J73)</f>
        <v>88.653999999999996</v>
      </c>
      <c r="K76" s="467" t="s">
        <v>161</v>
      </c>
      <c r="L76" s="95"/>
    </row>
    <row r="77" spans="1:12" ht="15.75" customHeight="1">
      <c r="A77" s="49"/>
      <c r="B77" s="37"/>
      <c r="C77" s="49"/>
      <c r="D77" s="49"/>
      <c r="J77" s="95"/>
      <c r="K77" s="95"/>
    </row>
    <row r="78" spans="1:12" ht="15" customHeight="1" thickBot="1"/>
    <row r="79" spans="1:12" ht="14.1" customHeight="1">
      <c r="A79" s="322"/>
      <c r="B79" s="37"/>
      <c r="C79" s="37"/>
      <c r="D79" s="136"/>
      <c r="E79" s="98"/>
    </row>
    <row r="80" spans="1:12" ht="14.1" customHeight="1">
      <c r="A80" s="323" t="s">
        <v>145</v>
      </c>
      <c r="C80" s="99" t="s">
        <v>148</v>
      </c>
      <c r="E80" s="98"/>
    </row>
    <row r="81" spans="1:5" ht="14.1" customHeight="1">
      <c r="A81" s="324"/>
      <c r="E81" s="98"/>
    </row>
    <row r="82" spans="1:5" ht="14.1" customHeight="1">
      <c r="A82" s="323" t="s">
        <v>146</v>
      </c>
      <c r="C82" s="1"/>
      <c r="E82" s="98"/>
    </row>
    <row r="83" spans="1:5" ht="14.1" customHeight="1">
      <c r="A83" s="324"/>
      <c r="E83" s="98"/>
    </row>
    <row r="84" spans="1:5" ht="14.1" customHeight="1">
      <c r="A84" s="323" t="s">
        <v>220</v>
      </c>
      <c r="B84" s="95"/>
      <c r="C84" s="99" t="s">
        <v>148</v>
      </c>
      <c r="D84" s="97" t="s">
        <v>332</v>
      </c>
      <c r="E84" s="98"/>
    </row>
    <row r="85" spans="1:5" ht="15" customHeight="1">
      <c r="A85" s="123"/>
      <c r="E85" s="98"/>
    </row>
    <row r="86" spans="1:5" ht="14.1" customHeight="1">
      <c r="A86" s="37"/>
      <c r="B86" s="134"/>
      <c r="C86" s="49"/>
      <c r="D86" s="49"/>
    </row>
    <row r="87" spans="1:5" ht="14.1" customHeight="1"/>
  </sheetData>
  <mergeCells count="35">
    <mergeCell ref="F50:G51"/>
    <mergeCell ref="H50:I51"/>
    <mergeCell ref="J50:J51"/>
    <mergeCell ref="K50:L51"/>
    <mergeCell ref="J63:K63"/>
    <mergeCell ref="H63:I63"/>
    <mergeCell ref="F63:G63"/>
    <mergeCell ref="O25:O27"/>
    <mergeCell ref="I41:I42"/>
    <mergeCell ref="J41:J42"/>
    <mergeCell ref="F40:J40"/>
    <mergeCell ref="F41:F42"/>
    <mergeCell ref="G41:G42"/>
    <mergeCell ref="H41:H42"/>
    <mergeCell ref="K25:N25"/>
    <mergeCell ref="L26:L27"/>
    <mergeCell ref="K26:K27"/>
    <mergeCell ref="N26:N27"/>
    <mergeCell ref="M26:M27"/>
    <mergeCell ref="K14:N14"/>
    <mergeCell ref="F14:I14"/>
    <mergeCell ref="G11:G12"/>
    <mergeCell ref="H11:H12"/>
    <mergeCell ref="F10:I10"/>
    <mergeCell ref="F11:F12"/>
    <mergeCell ref="L11:L12"/>
    <mergeCell ref="K10:N10"/>
    <mergeCell ref="O10:O11"/>
    <mergeCell ref="N11:N12"/>
    <mergeCell ref="M11:M12"/>
    <mergeCell ref="A7:G7"/>
    <mergeCell ref="A6:G6"/>
    <mergeCell ref="J10:J11"/>
    <mergeCell ref="I11:I12"/>
    <mergeCell ref="K11:K12"/>
  </mergeCells>
  <dataValidations count="1">
    <dataValidation type="list" allowBlank="1" sqref="G65:G74 I59 G53:G58 G36:G37 K76 K43:K47 K65:K73 Q16:Q22 I65:I72 I75 I53:I57 L53:L57 L60" xr:uid="{00000000-0002-0000-0200-000000000000}"/>
  </dataValidations>
  <pageMargins left="0.75" right="0.75" top="1" bottom="1" header="0.5" footer="0.5"/>
  <pageSetup paperSize="9" orientation="portrait" r:id="rId1"/>
  <headerFooter>
    <oddFooter>&amp;L_x000D_&amp;1#&amp;"Calibri"&amp;11&amp;K000000 SW Internal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16"/>
  <sheetViews>
    <sheetView showRuler="0" zoomScaleNormal="100" workbookViewId="0">
      <selection sqref="A1:XFD1048576"/>
    </sheetView>
  </sheetViews>
  <sheetFormatPr defaultColWidth="13.7109375" defaultRowHeight="12.75"/>
  <cols>
    <col min="1" max="1" width="19.140625" customWidth="1"/>
    <col min="2" max="2" width="53.7109375" customWidth="1"/>
    <col min="3" max="3" width="8.28515625" customWidth="1"/>
    <col min="4" max="4" width="11" customWidth="1"/>
    <col min="5" max="5" width="3.28515625" customWidth="1"/>
    <col min="6" max="6" width="12.85546875" customWidth="1"/>
    <col min="7" max="7" width="9.85546875" customWidth="1"/>
    <col min="8" max="8" width="12.140625" customWidth="1"/>
    <col min="9" max="9" width="6.5703125" customWidth="1"/>
    <col min="10" max="10" width="11.7109375" customWidth="1"/>
    <col min="11" max="11" width="8.7109375" customWidth="1"/>
    <col min="12" max="12" width="13.5703125" customWidth="1"/>
    <col min="13" max="13" width="14.28515625" customWidth="1"/>
    <col min="14" max="14" width="5.5703125" hidden="1" customWidth="1"/>
    <col min="15" max="15" width="3.7109375" hidden="1" customWidth="1"/>
    <col min="16" max="16" width="5.5703125" hidden="1" customWidth="1"/>
    <col min="17" max="17" width="3.7109375" hidden="1" customWidth="1"/>
    <col min="18" max="18" width="5.5703125" hidden="1" customWidth="1"/>
    <col min="19" max="19" width="3.7109375" hidden="1" customWidth="1"/>
    <col min="20" max="20" width="5.5703125" hidden="1" customWidth="1"/>
    <col min="21" max="21" width="3.7109375" hidden="1" customWidth="1"/>
    <col min="22" max="22" width="14.42578125" customWidth="1"/>
    <col min="23" max="24" width="9.42578125" customWidth="1"/>
    <col min="25" max="26" width="8.85546875" customWidth="1"/>
    <col min="27" max="27" width="9.42578125" customWidth="1"/>
  </cols>
  <sheetData>
    <row r="1" spans="1:24" ht="22.5" customHeight="1">
      <c r="A1" s="314" t="s">
        <v>0</v>
      </c>
    </row>
    <row r="2" spans="1:24" ht="22.5" customHeight="1"/>
    <row r="3" spans="1:24" ht="21.6" customHeight="1">
      <c r="A3" s="312" t="s">
        <v>1</v>
      </c>
    </row>
    <row r="4" spans="1:24" ht="16.7" customHeight="1">
      <c r="A4" s="231" t="s">
        <v>333</v>
      </c>
      <c r="B4" s="253"/>
      <c r="C4" s="103"/>
      <c r="D4" s="103"/>
      <c r="E4" s="103"/>
      <c r="F4" s="103"/>
      <c r="G4" s="103"/>
      <c r="H4" s="103"/>
      <c r="I4" s="103"/>
      <c r="J4" s="103"/>
    </row>
    <row r="5" spans="1:24" ht="15" customHeight="1" thickBot="1"/>
    <row r="6" spans="1:24" ht="22.5" customHeight="1">
      <c r="A6" s="326" t="s">
        <v>2</v>
      </c>
      <c r="B6" s="254"/>
      <c r="C6" s="254"/>
      <c r="D6" s="104"/>
      <c r="E6" s="98"/>
    </row>
    <row r="7" spans="1:24" ht="23.25" customHeight="1" thickBot="1">
      <c r="A7" s="330" t="s">
        <v>334</v>
      </c>
      <c r="B7" s="107"/>
      <c r="C7" s="107"/>
      <c r="D7" s="255"/>
      <c r="E7" s="98"/>
    </row>
    <row r="8" spans="1:24" ht="14.1" customHeight="1">
      <c r="A8" s="37"/>
      <c r="B8" s="37"/>
      <c r="C8" s="37"/>
      <c r="D8" s="37"/>
    </row>
    <row r="9" spans="1:24" ht="14.1" customHeight="1" thickBot="1">
      <c r="F9" s="533">
        <v>10</v>
      </c>
      <c r="G9" s="534"/>
      <c r="H9" s="533">
        <v>20</v>
      </c>
      <c r="I9" s="534"/>
      <c r="J9" s="533">
        <v>30</v>
      </c>
      <c r="K9" s="534"/>
      <c r="L9" s="533">
        <v>40</v>
      </c>
      <c r="M9" s="534"/>
      <c r="N9" s="533">
        <v>50</v>
      </c>
      <c r="O9" s="540"/>
      <c r="P9" s="533">
        <v>60</v>
      </c>
      <c r="Q9" s="540"/>
      <c r="R9" s="533">
        <v>50</v>
      </c>
      <c r="S9" s="540"/>
      <c r="T9" s="533">
        <v>60</v>
      </c>
      <c r="U9" s="540"/>
      <c r="V9" s="533">
        <v>199</v>
      </c>
      <c r="W9" s="534"/>
      <c r="X9" s="230"/>
    </row>
    <row r="10" spans="1:24" ht="18.399999999999999" customHeight="1">
      <c r="A10" s="2" t="s">
        <v>4</v>
      </c>
      <c r="B10" s="3" t="s">
        <v>5</v>
      </c>
      <c r="C10" s="4" t="s">
        <v>6</v>
      </c>
      <c r="D10" s="5" t="s">
        <v>7</v>
      </c>
      <c r="E10" s="41"/>
      <c r="F10" s="541" t="s">
        <v>335</v>
      </c>
      <c r="G10" s="542"/>
      <c r="H10" s="542"/>
      <c r="I10" s="542"/>
      <c r="J10" s="542"/>
      <c r="K10" s="542"/>
      <c r="L10" s="542"/>
      <c r="M10" s="542"/>
      <c r="N10" s="542"/>
      <c r="O10" s="542"/>
      <c r="P10" s="542"/>
      <c r="Q10" s="542"/>
      <c r="R10" s="542"/>
      <c r="S10" s="542"/>
      <c r="T10" s="542"/>
      <c r="U10" s="543"/>
      <c r="V10" s="152" t="s">
        <v>21</v>
      </c>
      <c r="W10" s="215"/>
      <c r="X10" s="98"/>
    </row>
    <row r="11" spans="1:24" ht="20.85" customHeight="1">
      <c r="A11" s="7" t="s">
        <v>18</v>
      </c>
      <c r="B11" s="111"/>
      <c r="C11" s="112"/>
      <c r="D11" s="8" t="s">
        <v>19</v>
      </c>
      <c r="E11" s="41"/>
      <c r="F11" s="495" t="s">
        <v>226</v>
      </c>
      <c r="G11" s="496"/>
      <c r="H11" s="495" t="s">
        <v>227</v>
      </c>
      <c r="I11" s="496"/>
      <c r="J11" s="495" t="s">
        <v>228</v>
      </c>
      <c r="K11" s="496"/>
      <c r="L11" s="495" t="s">
        <v>229</v>
      </c>
      <c r="M11" s="496"/>
      <c r="N11" s="495" t="s">
        <v>336</v>
      </c>
      <c r="O11" s="539"/>
      <c r="P11" s="495" t="s">
        <v>337</v>
      </c>
      <c r="Q11" s="539"/>
      <c r="R11" s="495" t="s">
        <v>338</v>
      </c>
      <c r="S11" s="539"/>
      <c r="T11" s="495" t="s">
        <v>339</v>
      </c>
      <c r="U11" s="539"/>
      <c r="V11" s="495" t="s">
        <v>17</v>
      </c>
      <c r="W11" s="496"/>
      <c r="X11" s="98"/>
    </row>
    <row r="12" spans="1:24" ht="18.399999999999999" customHeight="1" thickBot="1">
      <c r="A12" s="114"/>
      <c r="B12" s="115"/>
      <c r="C12" s="115"/>
      <c r="D12" s="116"/>
      <c r="E12" s="41"/>
      <c r="F12" s="10"/>
      <c r="G12" s="9" t="s">
        <v>20</v>
      </c>
      <c r="H12" s="10"/>
      <c r="I12" s="9" t="s">
        <v>20</v>
      </c>
      <c r="J12" s="10"/>
      <c r="K12" s="9" t="s">
        <v>20</v>
      </c>
      <c r="L12" s="10"/>
      <c r="M12" s="9" t="s">
        <v>20</v>
      </c>
      <c r="N12" s="10"/>
      <c r="O12" s="9" t="s">
        <v>20</v>
      </c>
      <c r="P12" s="10"/>
      <c r="Q12" s="9" t="s">
        <v>20</v>
      </c>
      <c r="R12" s="10"/>
      <c r="S12" s="9" t="s">
        <v>20</v>
      </c>
      <c r="T12" s="10"/>
      <c r="U12" s="9" t="s">
        <v>20</v>
      </c>
      <c r="V12" s="10" t="s">
        <v>21</v>
      </c>
      <c r="W12" s="9" t="s">
        <v>20</v>
      </c>
      <c r="X12" s="98"/>
    </row>
    <row r="13" spans="1:24" ht="7.5" customHeight="1" thickBot="1">
      <c r="A13" s="117"/>
      <c r="B13" s="118"/>
      <c r="C13" s="117"/>
      <c r="D13" s="117"/>
      <c r="F13" s="37"/>
      <c r="G13" s="37"/>
      <c r="H13" s="37"/>
      <c r="I13" s="37"/>
      <c r="J13" s="37"/>
      <c r="K13" s="37"/>
      <c r="L13" s="37"/>
      <c r="M13" s="37"/>
      <c r="N13" s="37"/>
      <c r="O13" s="37"/>
      <c r="P13" s="37"/>
      <c r="Q13" s="37"/>
      <c r="R13" s="37"/>
      <c r="S13" s="37"/>
      <c r="T13" s="37"/>
      <c r="U13" s="37"/>
      <c r="V13" s="37"/>
      <c r="W13" s="37"/>
    </row>
    <row r="14" spans="1:24" ht="20.85" customHeight="1" thickBot="1">
      <c r="A14" s="119"/>
      <c r="B14" s="11" t="s">
        <v>340</v>
      </c>
      <c r="C14" s="256"/>
      <c r="D14" s="221"/>
      <c r="E14" s="98"/>
    </row>
    <row r="15" spans="1:24" ht="15" customHeight="1" thickBot="1">
      <c r="A15" s="189" t="s">
        <v>341</v>
      </c>
      <c r="B15" s="190" t="s">
        <v>26</v>
      </c>
      <c r="C15" s="40" t="s">
        <v>26</v>
      </c>
      <c r="D15" s="192" t="s">
        <v>27</v>
      </c>
      <c r="E15" s="41"/>
      <c r="F15" s="535" t="s">
        <v>237</v>
      </c>
      <c r="G15" s="536"/>
      <c r="H15" s="537" t="s">
        <v>238</v>
      </c>
      <c r="I15" s="536"/>
      <c r="J15" s="537" t="s">
        <v>239</v>
      </c>
      <c r="K15" s="536"/>
      <c r="L15" s="537" t="s">
        <v>240</v>
      </c>
      <c r="M15" s="536"/>
      <c r="N15" s="537"/>
      <c r="O15" s="536"/>
      <c r="P15" s="537"/>
      <c r="Q15" s="536"/>
      <c r="R15" s="537"/>
      <c r="S15" s="536"/>
      <c r="T15" s="537"/>
      <c r="U15" s="538"/>
      <c r="V15" s="123"/>
    </row>
    <row r="16" spans="1:24" ht="14.1" customHeight="1">
      <c r="A16" s="17" t="s">
        <v>342</v>
      </c>
      <c r="B16" s="18" t="s">
        <v>47</v>
      </c>
      <c r="C16" s="232" t="s">
        <v>343</v>
      </c>
      <c r="D16" s="197" t="s">
        <v>48</v>
      </c>
      <c r="E16" s="41" t="s">
        <v>21</v>
      </c>
      <c r="F16" s="233">
        <v>273.72458733394899</v>
      </c>
      <c r="G16" s="234" t="s">
        <v>134</v>
      </c>
      <c r="H16" s="235">
        <v>1321.6905454862101</v>
      </c>
      <c r="I16" s="234" t="s">
        <v>134</v>
      </c>
      <c r="J16" s="235">
        <v>1816.21840933976</v>
      </c>
      <c r="K16" s="234" t="s">
        <v>134</v>
      </c>
      <c r="L16" s="235">
        <v>1826.6710952231599</v>
      </c>
      <c r="M16" s="234" t="s">
        <v>134</v>
      </c>
      <c r="N16" s="235"/>
      <c r="O16" s="234"/>
      <c r="P16" s="235"/>
      <c r="Q16" s="234"/>
      <c r="R16" s="235"/>
      <c r="S16" s="234"/>
      <c r="T16" s="235"/>
      <c r="U16" s="234"/>
      <c r="V16" s="236">
        <f t="shared" ref="V16:V21" si="0">F16+H16+J16+L16+N16+P16+R16+T16</f>
        <v>5238.3046373830794</v>
      </c>
      <c r="W16" s="25" t="s">
        <v>161</v>
      </c>
      <c r="X16" s="98"/>
    </row>
    <row r="17" spans="1:24" ht="15.75" customHeight="1">
      <c r="A17" s="194" t="s">
        <v>344</v>
      </c>
      <c r="B17" s="195" t="s">
        <v>345</v>
      </c>
      <c r="C17" s="196" t="s">
        <v>107</v>
      </c>
      <c r="D17" s="197" t="s">
        <v>48</v>
      </c>
      <c r="E17" s="41"/>
      <c r="F17" s="317">
        <v>168266</v>
      </c>
      <c r="G17" s="318" t="s">
        <v>134</v>
      </c>
      <c r="H17" s="319">
        <v>726657</v>
      </c>
      <c r="I17" s="318" t="s">
        <v>134</v>
      </c>
      <c r="J17" s="319">
        <v>950765</v>
      </c>
      <c r="K17" s="318" t="s">
        <v>134</v>
      </c>
      <c r="L17" s="319">
        <v>982613</v>
      </c>
      <c r="M17" s="318" t="s">
        <v>134</v>
      </c>
      <c r="N17" s="319"/>
      <c r="O17" s="318"/>
      <c r="P17" s="319"/>
      <c r="Q17" s="318"/>
      <c r="R17" s="319"/>
      <c r="S17" s="318"/>
      <c r="T17" s="319"/>
      <c r="U17" s="318"/>
      <c r="V17" s="320">
        <f t="shared" si="0"/>
        <v>2828301</v>
      </c>
      <c r="W17" s="27" t="s">
        <v>134</v>
      </c>
      <c r="X17" s="98"/>
    </row>
    <row r="18" spans="1:24" ht="15" customHeight="1">
      <c r="A18" s="17" t="s">
        <v>346</v>
      </c>
      <c r="B18" s="18" t="s">
        <v>347</v>
      </c>
      <c r="C18" s="45" t="s">
        <v>233</v>
      </c>
      <c r="D18" s="20" t="s">
        <v>48</v>
      </c>
      <c r="E18" s="41"/>
      <c r="F18" s="233">
        <v>71.021560545455102</v>
      </c>
      <c r="G18" s="234" t="s">
        <v>49</v>
      </c>
      <c r="H18" s="235">
        <v>265.66118750229498</v>
      </c>
      <c r="I18" s="234" t="s">
        <v>49</v>
      </c>
      <c r="J18" s="235">
        <v>354.065945006672</v>
      </c>
      <c r="K18" s="234" t="s">
        <v>49</v>
      </c>
      <c r="L18" s="235">
        <v>361.25582763657798</v>
      </c>
      <c r="M18" s="234" t="s">
        <v>49</v>
      </c>
      <c r="N18" s="235"/>
      <c r="O18" s="234"/>
      <c r="P18" s="235"/>
      <c r="Q18" s="234"/>
      <c r="R18" s="235"/>
      <c r="S18" s="234"/>
      <c r="T18" s="235"/>
      <c r="U18" s="234"/>
      <c r="V18" s="237">
        <f t="shared" si="0"/>
        <v>1052.0045206910002</v>
      </c>
      <c r="W18" s="27" t="s">
        <v>49</v>
      </c>
      <c r="X18" s="98"/>
    </row>
    <row r="19" spans="1:24" ht="15.75" customHeight="1">
      <c r="A19" s="17" t="s">
        <v>348</v>
      </c>
      <c r="B19" s="18" t="s">
        <v>349</v>
      </c>
      <c r="C19" s="45" t="s">
        <v>233</v>
      </c>
      <c r="D19" s="20" t="s">
        <v>48</v>
      </c>
      <c r="E19" s="41"/>
      <c r="F19" s="233">
        <v>21.303593537000001</v>
      </c>
      <c r="G19" s="234" t="s">
        <v>134</v>
      </c>
      <c r="H19" s="235">
        <v>101.547742787213</v>
      </c>
      <c r="I19" s="234" t="s">
        <v>134</v>
      </c>
      <c r="J19" s="235">
        <v>99.323155146850297</v>
      </c>
      <c r="K19" s="234" t="s">
        <v>134</v>
      </c>
      <c r="L19" s="235">
        <v>143.44423815471799</v>
      </c>
      <c r="M19" s="234" t="s">
        <v>134</v>
      </c>
      <c r="N19" s="235"/>
      <c r="O19" s="234"/>
      <c r="P19" s="235"/>
      <c r="Q19" s="234"/>
      <c r="R19" s="235"/>
      <c r="S19" s="234"/>
      <c r="T19" s="235"/>
      <c r="U19" s="234"/>
      <c r="V19" s="237">
        <f t="shared" si="0"/>
        <v>365.61872962578127</v>
      </c>
      <c r="W19" s="27" t="s">
        <v>134</v>
      </c>
      <c r="X19" s="98"/>
    </row>
    <row r="20" spans="1:24" ht="14.1" customHeight="1">
      <c r="A20" s="17" t="s">
        <v>350</v>
      </c>
      <c r="B20" s="18" t="s">
        <v>351</v>
      </c>
      <c r="C20" s="45" t="s">
        <v>352</v>
      </c>
      <c r="D20" s="20" t="s">
        <v>48</v>
      </c>
      <c r="E20" s="41"/>
      <c r="F20" s="233">
        <v>35211.154999999999</v>
      </c>
      <c r="G20" s="234" t="s">
        <v>50</v>
      </c>
      <c r="H20" s="235">
        <v>20385.147000000001</v>
      </c>
      <c r="I20" s="234" t="s">
        <v>50</v>
      </c>
      <c r="J20" s="235">
        <v>15475.638999999999</v>
      </c>
      <c r="K20" s="234" t="s">
        <v>50</v>
      </c>
      <c r="L20" s="235">
        <v>8744.4210000000003</v>
      </c>
      <c r="M20" s="234" t="s">
        <v>50</v>
      </c>
      <c r="N20" s="235"/>
      <c r="O20" s="234"/>
      <c r="P20" s="235"/>
      <c r="Q20" s="234"/>
      <c r="R20" s="235"/>
      <c r="S20" s="234"/>
      <c r="T20" s="235"/>
      <c r="U20" s="234"/>
      <c r="V20" s="237">
        <f t="shared" si="0"/>
        <v>79816.361999999994</v>
      </c>
      <c r="W20" s="27" t="s">
        <v>50</v>
      </c>
      <c r="X20" s="98"/>
    </row>
    <row r="21" spans="1:24" ht="15" customHeight="1" thickBot="1">
      <c r="A21" s="28" t="s">
        <v>353</v>
      </c>
      <c r="B21" s="29" t="s">
        <v>354</v>
      </c>
      <c r="C21" s="47" t="s">
        <v>107</v>
      </c>
      <c r="D21" s="31" t="s">
        <v>48</v>
      </c>
      <c r="E21" s="41"/>
      <c r="F21" s="187">
        <v>108</v>
      </c>
      <c r="G21" s="238" t="s">
        <v>50</v>
      </c>
      <c r="H21" s="206">
        <v>58</v>
      </c>
      <c r="I21" s="238" t="s">
        <v>50</v>
      </c>
      <c r="J21" s="206">
        <v>51</v>
      </c>
      <c r="K21" s="238" t="s">
        <v>50</v>
      </c>
      <c r="L21" s="206">
        <v>58</v>
      </c>
      <c r="M21" s="238" t="s">
        <v>50</v>
      </c>
      <c r="N21" s="206"/>
      <c r="O21" s="238"/>
      <c r="P21" s="206"/>
      <c r="Q21" s="238"/>
      <c r="R21" s="206"/>
      <c r="S21" s="238"/>
      <c r="T21" s="206"/>
      <c r="U21" s="238"/>
      <c r="V21" s="237">
        <f t="shared" si="0"/>
        <v>275</v>
      </c>
      <c r="W21" s="35" t="s">
        <v>50</v>
      </c>
      <c r="X21" s="98"/>
    </row>
    <row r="22" spans="1:24" ht="15" customHeight="1" thickBot="1">
      <c r="A22" s="117"/>
      <c r="B22" s="117"/>
      <c r="C22" s="117"/>
      <c r="D22" s="36"/>
      <c r="F22" s="37"/>
      <c r="G22" s="37"/>
      <c r="H22" s="37"/>
      <c r="I22" s="37"/>
      <c r="J22" s="37"/>
      <c r="K22" s="37"/>
      <c r="L22" s="37"/>
      <c r="M22" s="37"/>
      <c r="N22" s="37"/>
      <c r="O22" s="37"/>
      <c r="P22" s="37"/>
      <c r="Q22" s="37"/>
      <c r="R22" s="37"/>
      <c r="S22" s="37"/>
      <c r="T22" s="37"/>
      <c r="U22" s="37"/>
      <c r="V22" s="77"/>
      <c r="W22" s="37"/>
    </row>
    <row r="23" spans="1:24" ht="20.85" customHeight="1" thickBot="1">
      <c r="A23" s="119"/>
      <c r="B23" s="11" t="s">
        <v>355</v>
      </c>
      <c r="C23" s="220"/>
      <c r="D23" s="221"/>
      <c r="E23" s="98"/>
    </row>
    <row r="24" spans="1:24" ht="14.1" customHeight="1">
      <c r="A24" s="189" t="s">
        <v>356</v>
      </c>
      <c r="B24" s="190" t="s">
        <v>273</v>
      </c>
      <c r="C24" s="191" t="s">
        <v>154</v>
      </c>
      <c r="D24" s="192" t="s">
        <v>48</v>
      </c>
      <c r="E24" s="41"/>
      <c r="F24" s="185">
        <v>2.2650000000000001</v>
      </c>
      <c r="G24" s="239" t="s">
        <v>161</v>
      </c>
      <c r="H24" s="193">
        <v>5.2830000000000004</v>
      </c>
      <c r="I24" s="239" t="s">
        <v>161</v>
      </c>
      <c r="J24" s="193">
        <v>1.381</v>
      </c>
      <c r="K24" s="239" t="s">
        <v>161</v>
      </c>
      <c r="L24" s="193">
        <v>7.6280000000000001</v>
      </c>
      <c r="M24" s="239" t="s">
        <v>161</v>
      </c>
      <c r="N24" s="203"/>
      <c r="O24" s="239"/>
      <c r="P24" s="203"/>
      <c r="Q24" s="239"/>
      <c r="R24" s="203"/>
      <c r="S24" s="239"/>
      <c r="T24" s="203"/>
      <c r="U24" s="239"/>
      <c r="V24" s="179">
        <f>+F24+H24+J24+L24+N24+P24+R24+T24</f>
        <v>16.557000000000002</v>
      </c>
      <c r="W24" s="25" t="s">
        <v>161</v>
      </c>
      <c r="X24" s="98"/>
    </row>
    <row r="25" spans="1:24" ht="14.1" customHeight="1">
      <c r="A25" s="194" t="s">
        <v>357</v>
      </c>
      <c r="B25" s="195" t="s">
        <v>275</v>
      </c>
      <c r="C25" s="196" t="s">
        <v>154</v>
      </c>
      <c r="D25" s="197" t="s">
        <v>48</v>
      </c>
      <c r="E25" s="41"/>
      <c r="F25" s="164">
        <v>0</v>
      </c>
      <c r="G25" s="234" t="s">
        <v>161</v>
      </c>
      <c r="H25" s="165">
        <v>2E-3</v>
      </c>
      <c r="I25" s="234" t="s">
        <v>161</v>
      </c>
      <c r="J25" s="165">
        <v>2E-3</v>
      </c>
      <c r="K25" s="234" t="s">
        <v>161</v>
      </c>
      <c r="L25" s="165">
        <v>3.0000000000000001E-3</v>
      </c>
      <c r="M25" s="234" t="s">
        <v>161</v>
      </c>
      <c r="N25" s="204"/>
      <c r="O25" s="234"/>
      <c r="P25" s="204"/>
      <c r="Q25" s="234"/>
      <c r="R25" s="204"/>
      <c r="S25" s="234"/>
      <c r="T25" s="204"/>
      <c r="U25" s="234"/>
      <c r="V25" s="172">
        <f>+F25+H25+J25+L25+N25+P25+R25+T25</f>
        <v>7.0000000000000001E-3</v>
      </c>
      <c r="W25" s="27" t="s">
        <v>161</v>
      </c>
      <c r="X25" s="98"/>
    </row>
    <row r="26" spans="1:24" ht="14.1" customHeight="1">
      <c r="A26" s="194" t="s">
        <v>358</v>
      </c>
      <c r="B26" s="195" t="s">
        <v>277</v>
      </c>
      <c r="C26" s="196" t="s">
        <v>154</v>
      </c>
      <c r="D26" s="197" t="s">
        <v>48</v>
      </c>
      <c r="E26" s="41"/>
      <c r="F26" s="164">
        <v>12.026</v>
      </c>
      <c r="G26" s="234" t="s">
        <v>161</v>
      </c>
      <c r="H26" s="165">
        <v>18.027000000000001</v>
      </c>
      <c r="I26" s="234" t="s">
        <v>161</v>
      </c>
      <c r="J26" s="165">
        <v>13.127000000000001</v>
      </c>
      <c r="K26" s="234" t="s">
        <v>161</v>
      </c>
      <c r="L26" s="165">
        <v>23.542999999999999</v>
      </c>
      <c r="M26" s="234" t="s">
        <v>161</v>
      </c>
      <c r="N26" s="204"/>
      <c r="O26" s="234"/>
      <c r="P26" s="204"/>
      <c r="Q26" s="234"/>
      <c r="R26" s="204"/>
      <c r="S26" s="234"/>
      <c r="T26" s="204"/>
      <c r="U26" s="234"/>
      <c r="V26" s="172">
        <f>+F26+H26+J26+L26+N26+P26+R26+T26</f>
        <v>66.722999999999999</v>
      </c>
      <c r="W26" s="27" t="s">
        <v>161</v>
      </c>
      <c r="X26" s="98"/>
    </row>
    <row r="27" spans="1:24" ht="14.1" customHeight="1">
      <c r="A27" s="194" t="s">
        <v>359</v>
      </c>
      <c r="B27" s="195" t="s">
        <v>279</v>
      </c>
      <c r="C27" s="196" t="s">
        <v>154</v>
      </c>
      <c r="D27" s="197" t="s">
        <v>48</v>
      </c>
      <c r="E27" s="41"/>
      <c r="F27" s="164">
        <v>3.75</v>
      </c>
      <c r="G27" s="234" t="s">
        <v>161</v>
      </c>
      <c r="H27" s="165">
        <v>5.3049999999999997</v>
      </c>
      <c r="I27" s="234" t="s">
        <v>161</v>
      </c>
      <c r="J27" s="165">
        <v>4.5019999999999998</v>
      </c>
      <c r="K27" s="234" t="s">
        <v>161</v>
      </c>
      <c r="L27" s="165">
        <v>5.43</v>
      </c>
      <c r="M27" s="234" t="s">
        <v>161</v>
      </c>
      <c r="N27" s="204"/>
      <c r="O27" s="234"/>
      <c r="P27" s="204"/>
      <c r="Q27" s="234"/>
      <c r="R27" s="204"/>
      <c r="S27" s="234"/>
      <c r="T27" s="204"/>
      <c r="U27" s="234"/>
      <c r="V27" s="172">
        <f>+F27+H27+J27+L27+N27+P27+R27+T27</f>
        <v>18.986999999999998</v>
      </c>
      <c r="W27" s="27" t="s">
        <v>161</v>
      </c>
      <c r="X27" s="98"/>
    </row>
    <row r="28" spans="1:24" ht="15" customHeight="1" thickBot="1">
      <c r="A28" s="198" t="s">
        <v>360</v>
      </c>
      <c r="B28" s="199" t="s">
        <v>281</v>
      </c>
      <c r="C28" s="200" t="s">
        <v>154</v>
      </c>
      <c r="D28" s="201" t="s">
        <v>164</v>
      </c>
      <c r="E28" s="41"/>
      <c r="F28" s="93">
        <f>SUM(F26:F27)</f>
        <v>15.776</v>
      </c>
      <c r="G28" s="234" t="s">
        <v>161</v>
      </c>
      <c r="H28" s="182">
        <f>SUM(H26:H27)</f>
        <v>23.332000000000001</v>
      </c>
      <c r="I28" s="238" t="s">
        <v>161</v>
      </c>
      <c r="J28" s="182">
        <f>SUM(J26:J27)</f>
        <v>17.629000000000001</v>
      </c>
      <c r="K28" s="234" t="s">
        <v>161</v>
      </c>
      <c r="L28" s="182">
        <f>SUM(L26:L27)</f>
        <v>28.972999999999999</v>
      </c>
      <c r="M28" s="234" t="s">
        <v>161</v>
      </c>
      <c r="N28" s="182">
        <f>SUM(N26:N27)</f>
        <v>0</v>
      </c>
      <c r="O28" s="238"/>
      <c r="P28" s="182">
        <f>SUM(P26:P27)</f>
        <v>0</v>
      </c>
      <c r="Q28" s="238"/>
      <c r="R28" s="182">
        <f>SUM(R26:R27)</f>
        <v>0</v>
      </c>
      <c r="S28" s="238"/>
      <c r="T28" s="182">
        <f>SUM(T26:T27)</f>
        <v>0</v>
      </c>
      <c r="U28" s="238"/>
      <c r="V28" s="182">
        <f>+F28+H28+J28+L28+N28+P28+R28+T28</f>
        <v>85.710000000000008</v>
      </c>
      <c r="W28" s="27" t="s">
        <v>161</v>
      </c>
      <c r="X28" s="98"/>
    </row>
    <row r="29" spans="1:24" ht="15" customHeight="1" thickBot="1">
      <c r="A29" s="117"/>
      <c r="B29" s="117"/>
      <c r="C29" s="117"/>
      <c r="D29" s="36"/>
      <c r="F29" s="37"/>
      <c r="G29" s="77"/>
      <c r="H29" s="37"/>
      <c r="I29" s="37"/>
      <c r="J29" s="37"/>
      <c r="K29" s="77"/>
      <c r="L29" s="37"/>
      <c r="M29" s="77"/>
      <c r="N29" s="37"/>
      <c r="O29" s="37"/>
      <c r="P29" s="37"/>
      <c r="Q29" s="37"/>
      <c r="R29" s="37"/>
      <c r="S29" s="37"/>
      <c r="T29" s="37"/>
      <c r="U29" s="37"/>
      <c r="V29" s="37"/>
      <c r="W29" s="77"/>
    </row>
    <row r="30" spans="1:24" ht="20.85" customHeight="1" thickBot="1">
      <c r="A30" s="119"/>
      <c r="B30" s="11" t="s">
        <v>361</v>
      </c>
      <c r="C30" s="220" t="s">
        <v>21</v>
      </c>
      <c r="D30" s="221"/>
      <c r="E30" s="98"/>
    </row>
    <row r="31" spans="1:24" ht="14.1" customHeight="1">
      <c r="A31" s="189" t="s">
        <v>362</v>
      </c>
      <c r="B31" s="190" t="s">
        <v>363</v>
      </c>
      <c r="C31" s="191" t="s">
        <v>102</v>
      </c>
      <c r="D31" s="192" t="s">
        <v>27</v>
      </c>
      <c r="E31" s="41"/>
      <c r="F31" s="55">
        <v>6370.0569999999998</v>
      </c>
      <c r="G31" s="239" t="s">
        <v>161</v>
      </c>
      <c r="H31" s="240">
        <v>11740.466</v>
      </c>
      <c r="I31" s="239" t="s">
        <v>161</v>
      </c>
      <c r="J31" s="240">
        <v>10227.353999999999</v>
      </c>
      <c r="K31" s="239" t="s">
        <v>161</v>
      </c>
      <c r="L31" s="240">
        <v>8010.7860000000001</v>
      </c>
      <c r="M31" s="239" t="s">
        <v>161</v>
      </c>
      <c r="N31" s="203"/>
      <c r="O31" s="239"/>
      <c r="P31" s="203"/>
      <c r="Q31" s="239"/>
      <c r="R31" s="203"/>
      <c r="S31" s="239"/>
      <c r="T31" s="203"/>
      <c r="U31" s="239"/>
      <c r="V31" s="241">
        <f t="shared" ref="V31:V40" si="1">+F31+H31+J31+L31+N31+P31+R31+T31</f>
        <v>36348.663</v>
      </c>
      <c r="W31" s="239" t="s">
        <v>161</v>
      </c>
      <c r="X31" s="230"/>
    </row>
    <row r="32" spans="1:24" ht="14.1" customHeight="1">
      <c r="A32" s="194" t="s">
        <v>364</v>
      </c>
      <c r="B32" s="195" t="s">
        <v>365</v>
      </c>
      <c r="C32" s="196" t="s">
        <v>102</v>
      </c>
      <c r="D32" s="197" t="s">
        <v>27</v>
      </c>
      <c r="E32" s="41"/>
      <c r="F32" s="233">
        <v>1306.3969999999999</v>
      </c>
      <c r="G32" s="234" t="s">
        <v>161</v>
      </c>
      <c r="H32" s="235">
        <v>2472.3209999999999</v>
      </c>
      <c r="I32" s="234" t="s">
        <v>161</v>
      </c>
      <c r="J32" s="235">
        <v>2841.9340000000002</v>
      </c>
      <c r="K32" s="234" t="s">
        <v>161</v>
      </c>
      <c r="L32" s="235">
        <v>2357.942</v>
      </c>
      <c r="M32" s="234" t="s">
        <v>161</v>
      </c>
      <c r="N32" s="204"/>
      <c r="O32" s="234"/>
      <c r="P32" s="204"/>
      <c r="Q32" s="234"/>
      <c r="R32" s="204"/>
      <c r="S32" s="234"/>
      <c r="T32" s="204"/>
      <c r="U32" s="234"/>
      <c r="V32" s="237">
        <f t="shared" si="1"/>
        <v>8978.594000000001</v>
      </c>
      <c r="W32" s="234" t="s">
        <v>161</v>
      </c>
      <c r="X32" s="230"/>
    </row>
    <row r="33" spans="1:24" ht="14.1" customHeight="1">
      <c r="A33" s="194" t="s">
        <v>366</v>
      </c>
      <c r="B33" s="195" t="s">
        <v>367</v>
      </c>
      <c r="C33" s="196" t="s">
        <v>102</v>
      </c>
      <c r="D33" s="197" t="s">
        <v>27</v>
      </c>
      <c r="E33" s="41"/>
      <c r="F33" s="233">
        <v>177.29</v>
      </c>
      <c r="G33" s="234" t="s">
        <v>161</v>
      </c>
      <c r="H33" s="235">
        <v>994.78499999999997</v>
      </c>
      <c r="I33" s="234" t="s">
        <v>161</v>
      </c>
      <c r="J33" s="235">
        <v>1165.6600000000001</v>
      </c>
      <c r="K33" s="234" t="s">
        <v>161</v>
      </c>
      <c r="L33" s="235">
        <v>790.28599999999994</v>
      </c>
      <c r="M33" s="234" t="s">
        <v>161</v>
      </c>
      <c r="N33" s="204"/>
      <c r="O33" s="234"/>
      <c r="P33" s="204"/>
      <c r="Q33" s="234"/>
      <c r="R33" s="204"/>
      <c r="S33" s="234"/>
      <c r="T33" s="204"/>
      <c r="U33" s="234"/>
      <c r="V33" s="237">
        <f t="shared" si="1"/>
        <v>3128.0210000000002</v>
      </c>
      <c r="W33" s="234" t="s">
        <v>161</v>
      </c>
      <c r="X33" s="230"/>
    </row>
    <row r="34" spans="1:24" ht="14.1" customHeight="1">
      <c r="A34" s="194" t="s">
        <v>368</v>
      </c>
      <c r="B34" s="195" t="s">
        <v>369</v>
      </c>
      <c r="C34" s="196" t="s">
        <v>102</v>
      </c>
      <c r="D34" s="197" t="s">
        <v>27</v>
      </c>
      <c r="E34" s="41"/>
      <c r="F34" s="233">
        <v>8.1969999999999992</v>
      </c>
      <c r="G34" s="234" t="s">
        <v>161</v>
      </c>
      <c r="H34" s="235">
        <v>167.06899999999999</v>
      </c>
      <c r="I34" s="234" t="s">
        <v>161</v>
      </c>
      <c r="J34" s="235">
        <v>313.2</v>
      </c>
      <c r="K34" s="234" t="s">
        <v>161</v>
      </c>
      <c r="L34" s="235">
        <v>441.19499999999999</v>
      </c>
      <c r="M34" s="234" t="s">
        <v>161</v>
      </c>
      <c r="N34" s="204"/>
      <c r="O34" s="234"/>
      <c r="P34" s="204"/>
      <c r="Q34" s="234"/>
      <c r="R34" s="204"/>
      <c r="S34" s="234"/>
      <c r="T34" s="204"/>
      <c r="U34" s="234"/>
      <c r="V34" s="237">
        <f t="shared" si="1"/>
        <v>929.66100000000006</v>
      </c>
      <c r="W34" s="234" t="s">
        <v>161</v>
      </c>
      <c r="X34" s="230"/>
    </row>
    <row r="35" spans="1:24" ht="14.1" customHeight="1">
      <c r="A35" s="194" t="s">
        <v>370</v>
      </c>
      <c r="B35" s="195" t="s">
        <v>371</v>
      </c>
      <c r="C35" s="196" t="s">
        <v>102</v>
      </c>
      <c r="D35" s="197" t="s">
        <v>164</v>
      </c>
      <c r="E35" s="41"/>
      <c r="F35" s="26">
        <f>SUM(F31:F34)</f>
        <v>7861.9409999999998</v>
      </c>
      <c r="G35" s="234" t="s">
        <v>50</v>
      </c>
      <c r="H35" s="237">
        <f>SUM(H31:H34)</f>
        <v>15374.641</v>
      </c>
      <c r="I35" s="234" t="s">
        <v>50</v>
      </c>
      <c r="J35" s="237">
        <f>SUM(J31:J34)</f>
        <v>14548.148000000001</v>
      </c>
      <c r="K35" s="234" t="s">
        <v>50</v>
      </c>
      <c r="L35" s="237">
        <f>SUM(L31:L34)</f>
        <v>11600.208999999999</v>
      </c>
      <c r="M35" s="234" t="s">
        <v>50</v>
      </c>
      <c r="N35" s="242">
        <f>SUM(N31:N34)</f>
        <v>0</v>
      </c>
      <c r="O35" s="234"/>
      <c r="P35" s="242">
        <f>SUM(P31:P34)</f>
        <v>0</v>
      </c>
      <c r="Q35" s="234"/>
      <c r="R35" s="242">
        <f>SUM(R31:R34)</f>
        <v>0</v>
      </c>
      <c r="S35" s="234"/>
      <c r="T35" s="242">
        <f>SUM(T31:T34)</f>
        <v>0</v>
      </c>
      <c r="U35" s="234"/>
      <c r="V35" s="237">
        <f t="shared" si="1"/>
        <v>49384.938999999998</v>
      </c>
      <c r="W35" s="234" t="s">
        <v>50</v>
      </c>
      <c r="X35" s="230"/>
    </row>
    <row r="36" spans="1:24" ht="14.1" customHeight="1">
      <c r="A36" s="194" t="s">
        <v>372</v>
      </c>
      <c r="B36" s="195" t="s">
        <v>373</v>
      </c>
      <c r="C36" s="196" t="s">
        <v>102</v>
      </c>
      <c r="D36" s="197" t="s">
        <v>27</v>
      </c>
      <c r="E36" s="41"/>
      <c r="F36" s="233">
        <v>713.31500000000005</v>
      </c>
      <c r="G36" s="234" t="s">
        <v>161</v>
      </c>
      <c r="H36" s="235">
        <v>3014.4589999999998</v>
      </c>
      <c r="I36" s="234" t="s">
        <v>161</v>
      </c>
      <c r="J36" s="235">
        <v>5946.2280000000001</v>
      </c>
      <c r="K36" s="234" t="s">
        <v>161</v>
      </c>
      <c r="L36" s="235">
        <v>4645.3059999999996</v>
      </c>
      <c r="M36" s="234" t="s">
        <v>161</v>
      </c>
      <c r="N36" s="204"/>
      <c r="O36" s="234"/>
      <c r="P36" s="204"/>
      <c r="Q36" s="234"/>
      <c r="R36" s="204"/>
      <c r="S36" s="234"/>
      <c r="T36" s="204"/>
      <c r="U36" s="234"/>
      <c r="V36" s="237">
        <f t="shared" si="1"/>
        <v>14319.308000000001</v>
      </c>
      <c r="W36" s="234" t="s">
        <v>161</v>
      </c>
      <c r="X36" s="230"/>
    </row>
    <row r="37" spans="1:24" ht="14.1" customHeight="1">
      <c r="A37" s="194" t="s">
        <v>374</v>
      </c>
      <c r="B37" s="18" t="s">
        <v>375</v>
      </c>
      <c r="C37" s="196" t="s">
        <v>102</v>
      </c>
      <c r="D37" s="197" t="s">
        <v>164</v>
      </c>
      <c r="E37" s="41"/>
      <c r="F37" s="26">
        <f>(F33+F34)</f>
        <v>185.48699999999999</v>
      </c>
      <c r="G37" s="234" t="s">
        <v>161</v>
      </c>
      <c r="H37" s="237">
        <f>(H33+H34)</f>
        <v>1161.854</v>
      </c>
      <c r="I37" s="234" t="s">
        <v>161</v>
      </c>
      <c r="J37" s="237">
        <f>(J33+J34)</f>
        <v>1478.8600000000001</v>
      </c>
      <c r="K37" s="234" t="s">
        <v>161</v>
      </c>
      <c r="L37" s="237">
        <f>(L33+L34)</f>
        <v>1231.481</v>
      </c>
      <c r="M37" s="234" t="s">
        <v>161</v>
      </c>
      <c r="N37" s="242">
        <f>(N33+N34)</f>
        <v>0</v>
      </c>
      <c r="O37" s="234"/>
      <c r="P37" s="242">
        <f>(P33+P34)</f>
        <v>0</v>
      </c>
      <c r="Q37" s="234"/>
      <c r="R37" s="242">
        <f>(R33+R34)</f>
        <v>0</v>
      </c>
      <c r="S37" s="234"/>
      <c r="T37" s="242">
        <f>(T33+T34)</f>
        <v>0</v>
      </c>
      <c r="U37" s="234"/>
      <c r="V37" s="237">
        <f t="shared" si="1"/>
        <v>4057.6819999999998</v>
      </c>
      <c r="W37" s="234" t="s">
        <v>161</v>
      </c>
      <c r="X37" s="230"/>
    </row>
    <row r="38" spans="1:24" ht="14.1" customHeight="1">
      <c r="A38" s="194" t="s">
        <v>376</v>
      </c>
      <c r="B38" s="195" t="s">
        <v>377</v>
      </c>
      <c r="C38" s="196" t="s">
        <v>107</v>
      </c>
      <c r="D38" s="197" t="s">
        <v>27</v>
      </c>
      <c r="E38" s="41"/>
      <c r="F38" s="70">
        <v>1577</v>
      </c>
      <c r="G38" s="234" t="s">
        <v>49</v>
      </c>
      <c r="H38" s="243">
        <v>1750</v>
      </c>
      <c r="I38" s="234" t="s">
        <v>49</v>
      </c>
      <c r="J38" s="243">
        <v>2366</v>
      </c>
      <c r="K38" s="234" t="s">
        <v>49</v>
      </c>
      <c r="L38" s="243">
        <v>2535</v>
      </c>
      <c r="M38" s="234" t="s">
        <v>49</v>
      </c>
      <c r="N38" s="204"/>
      <c r="O38" s="234"/>
      <c r="P38" s="204"/>
      <c r="Q38" s="234"/>
      <c r="R38" s="204"/>
      <c r="S38" s="234"/>
      <c r="T38" s="204"/>
      <c r="U38" s="234"/>
      <c r="V38" s="244">
        <f t="shared" si="1"/>
        <v>8228</v>
      </c>
      <c r="W38" s="27" t="s">
        <v>49</v>
      </c>
      <c r="X38" s="98"/>
    </row>
    <row r="39" spans="1:24" ht="14.1" customHeight="1">
      <c r="A39" s="17" t="s">
        <v>378</v>
      </c>
      <c r="B39" s="18" t="s">
        <v>379</v>
      </c>
      <c r="C39" s="196" t="s">
        <v>233</v>
      </c>
      <c r="D39" s="197" t="s">
        <v>27</v>
      </c>
      <c r="E39" s="41"/>
      <c r="F39" s="233">
        <v>45.657566156237401</v>
      </c>
      <c r="G39" s="234" t="s">
        <v>53</v>
      </c>
      <c r="H39" s="235">
        <v>96.321253402998195</v>
      </c>
      <c r="I39" s="234" t="s">
        <v>53</v>
      </c>
      <c r="J39" s="235">
        <v>120.851988138452</v>
      </c>
      <c r="K39" s="234" t="s">
        <v>53</v>
      </c>
      <c r="L39" s="235">
        <v>215.45315396447</v>
      </c>
      <c r="M39" s="234" t="s">
        <v>53</v>
      </c>
      <c r="N39" s="204"/>
      <c r="O39" s="234"/>
      <c r="P39" s="204"/>
      <c r="Q39" s="234"/>
      <c r="R39" s="204"/>
      <c r="S39" s="234"/>
      <c r="T39" s="204"/>
      <c r="U39" s="234"/>
      <c r="V39" s="237">
        <f t="shared" si="1"/>
        <v>478.28396166215759</v>
      </c>
      <c r="W39" s="27" t="s">
        <v>53</v>
      </c>
      <c r="X39" s="98"/>
    </row>
    <row r="40" spans="1:24" ht="15" customHeight="1" thickBot="1">
      <c r="A40" s="198" t="s">
        <v>380</v>
      </c>
      <c r="B40" s="199" t="s">
        <v>381</v>
      </c>
      <c r="C40" s="200" t="s">
        <v>107</v>
      </c>
      <c r="D40" s="201" t="s">
        <v>48</v>
      </c>
      <c r="E40" s="41"/>
      <c r="F40" s="245">
        <v>53</v>
      </c>
      <c r="G40" s="238" t="s">
        <v>49</v>
      </c>
      <c r="H40" s="246">
        <v>118</v>
      </c>
      <c r="I40" s="238" t="s">
        <v>49</v>
      </c>
      <c r="J40" s="246">
        <v>11</v>
      </c>
      <c r="K40" s="238" t="s">
        <v>49</v>
      </c>
      <c r="L40" s="246">
        <v>12</v>
      </c>
      <c r="M40" s="238" t="s">
        <v>49</v>
      </c>
      <c r="N40" s="211"/>
      <c r="O40" s="238"/>
      <c r="P40" s="211"/>
      <c r="Q40" s="238"/>
      <c r="R40" s="211"/>
      <c r="S40" s="238"/>
      <c r="T40" s="211"/>
      <c r="U40" s="238"/>
      <c r="V40" s="247">
        <f t="shared" si="1"/>
        <v>194</v>
      </c>
      <c r="W40" s="35" t="s">
        <v>49</v>
      </c>
      <c r="X40" s="98"/>
    </row>
    <row r="41" spans="1:24" ht="15" customHeight="1" thickBot="1">
      <c r="A41" s="36"/>
      <c r="B41" s="117"/>
      <c r="C41" s="36"/>
      <c r="D41" s="117"/>
      <c r="F41" s="37"/>
      <c r="G41" s="37"/>
      <c r="H41" s="37"/>
      <c r="I41" s="37"/>
      <c r="J41" s="37"/>
      <c r="K41" s="37"/>
      <c r="L41" s="37"/>
      <c r="M41" s="37"/>
      <c r="N41" s="37"/>
      <c r="O41" s="37"/>
      <c r="P41" s="37"/>
      <c r="Q41" s="37"/>
      <c r="R41" s="37"/>
      <c r="S41" s="37"/>
      <c r="T41" s="37"/>
      <c r="U41" s="37"/>
      <c r="V41" s="37"/>
      <c r="W41" s="37"/>
    </row>
    <row r="42" spans="1:24" ht="20.85" customHeight="1" thickBot="1">
      <c r="A42" s="257"/>
      <c r="B42" s="11" t="s">
        <v>382</v>
      </c>
      <c r="C42" s="220" t="s">
        <v>21</v>
      </c>
      <c r="D42" s="221"/>
      <c r="E42" s="98"/>
    </row>
    <row r="43" spans="1:24" ht="14.1" customHeight="1">
      <c r="A43" s="189" t="s">
        <v>383</v>
      </c>
      <c r="B43" s="190" t="s">
        <v>384</v>
      </c>
      <c r="C43" s="191" t="s">
        <v>107</v>
      </c>
      <c r="D43" s="192" t="s">
        <v>48</v>
      </c>
      <c r="E43" s="41"/>
      <c r="F43" s="248">
        <v>184</v>
      </c>
      <c r="G43" s="239" t="s">
        <v>161</v>
      </c>
      <c r="H43" s="249">
        <v>183</v>
      </c>
      <c r="I43" s="239" t="s">
        <v>161</v>
      </c>
      <c r="J43" s="249">
        <v>136</v>
      </c>
      <c r="K43" s="239" t="s">
        <v>161</v>
      </c>
      <c r="L43" s="249">
        <v>120</v>
      </c>
      <c r="M43" s="239" t="s">
        <v>161</v>
      </c>
      <c r="N43" s="203"/>
      <c r="O43" s="239"/>
      <c r="P43" s="203"/>
      <c r="Q43" s="239"/>
      <c r="R43" s="203"/>
      <c r="S43" s="239"/>
      <c r="T43" s="203"/>
      <c r="U43" s="239"/>
      <c r="V43" s="250">
        <f>F43+H43+J43+L43+N43+P43+R43+T43</f>
        <v>623</v>
      </c>
      <c r="W43" s="239" t="s">
        <v>161</v>
      </c>
      <c r="X43" s="230"/>
    </row>
    <row r="44" spans="1:24" ht="16.7" customHeight="1">
      <c r="A44" s="194" t="s">
        <v>385</v>
      </c>
      <c r="B44" s="195" t="s">
        <v>386</v>
      </c>
      <c r="C44" s="196" t="s">
        <v>387</v>
      </c>
      <c r="D44" s="197" t="s">
        <v>48</v>
      </c>
      <c r="E44" s="41"/>
      <c r="F44" s="70">
        <v>169426</v>
      </c>
      <c r="G44" s="234" t="s">
        <v>167</v>
      </c>
      <c r="H44" s="243">
        <v>597333</v>
      </c>
      <c r="I44" s="234" t="s">
        <v>167</v>
      </c>
      <c r="J44" s="243">
        <v>635815</v>
      </c>
      <c r="K44" s="234" t="s">
        <v>167</v>
      </c>
      <c r="L44" s="243">
        <v>1036791</v>
      </c>
      <c r="M44" s="234" t="s">
        <v>167</v>
      </c>
      <c r="N44" s="204"/>
      <c r="O44" s="234"/>
      <c r="P44" s="204"/>
      <c r="Q44" s="234"/>
      <c r="R44" s="204"/>
      <c r="S44" s="234"/>
      <c r="T44" s="204"/>
      <c r="U44" s="234"/>
      <c r="V44" s="244">
        <f>F44+H44+J44+L44+N44+P44+R44+T44</f>
        <v>2439365</v>
      </c>
      <c r="W44" s="234" t="s">
        <v>167</v>
      </c>
      <c r="X44" s="230"/>
    </row>
    <row r="45" spans="1:24" ht="16.7" customHeight="1">
      <c r="A45" s="194" t="s">
        <v>388</v>
      </c>
      <c r="B45" s="195" t="s">
        <v>389</v>
      </c>
      <c r="C45" s="196" t="s">
        <v>113</v>
      </c>
      <c r="D45" s="197" t="s">
        <v>48</v>
      </c>
      <c r="E45" s="41"/>
      <c r="F45" s="70">
        <v>3362</v>
      </c>
      <c r="G45" s="234" t="s">
        <v>188</v>
      </c>
      <c r="H45" s="243">
        <v>11543</v>
      </c>
      <c r="I45" s="234" t="s">
        <v>188</v>
      </c>
      <c r="J45" s="243">
        <v>11085</v>
      </c>
      <c r="K45" s="234" t="s">
        <v>188</v>
      </c>
      <c r="L45" s="243">
        <v>17216</v>
      </c>
      <c r="M45" s="234" t="s">
        <v>188</v>
      </c>
      <c r="N45" s="204"/>
      <c r="O45" s="234"/>
      <c r="P45" s="204"/>
      <c r="Q45" s="234"/>
      <c r="R45" s="204"/>
      <c r="S45" s="234"/>
      <c r="T45" s="204"/>
      <c r="U45" s="234"/>
      <c r="V45" s="244">
        <f>F45+H45+J45+L45+N45+P45+R45+T45</f>
        <v>43206</v>
      </c>
      <c r="W45" s="234" t="s">
        <v>188</v>
      </c>
      <c r="X45" s="230"/>
    </row>
    <row r="46" spans="1:24" ht="15" customHeight="1" thickBot="1">
      <c r="A46" s="198" t="s">
        <v>390</v>
      </c>
      <c r="B46" s="199" t="s">
        <v>391</v>
      </c>
      <c r="C46" s="200" t="s">
        <v>269</v>
      </c>
      <c r="D46" s="201" t="s">
        <v>27</v>
      </c>
      <c r="E46" s="41"/>
      <c r="F46" s="251">
        <v>20.686</v>
      </c>
      <c r="G46" s="238" t="s">
        <v>167</v>
      </c>
      <c r="H46" s="252">
        <v>28.146000000000001</v>
      </c>
      <c r="I46" s="238" t="s">
        <v>167</v>
      </c>
      <c r="J46" s="252">
        <v>32.808</v>
      </c>
      <c r="K46" s="238" t="s">
        <v>167</v>
      </c>
      <c r="L46" s="252">
        <v>29.079000000000001</v>
      </c>
      <c r="M46" s="238" t="s">
        <v>167</v>
      </c>
      <c r="N46" s="211"/>
      <c r="O46" s="238"/>
      <c r="P46" s="211"/>
      <c r="Q46" s="238"/>
      <c r="R46" s="211"/>
      <c r="S46" s="238"/>
      <c r="T46" s="211"/>
      <c r="U46" s="238"/>
      <c r="V46" s="252">
        <v>29.236000000000001</v>
      </c>
      <c r="W46" s="35" t="s">
        <v>167</v>
      </c>
      <c r="X46" s="98"/>
    </row>
    <row r="47" spans="1:24" ht="15" customHeight="1" thickBot="1">
      <c r="A47" s="258"/>
      <c r="B47" s="259"/>
      <c r="C47" s="258"/>
      <c r="D47" s="259"/>
      <c r="F47" s="37"/>
      <c r="G47" s="37"/>
      <c r="H47" s="37"/>
      <c r="I47" s="37"/>
      <c r="J47" s="37"/>
      <c r="K47" s="37"/>
      <c r="L47" s="37"/>
      <c r="M47" s="37"/>
      <c r="N47" s="37"/>
      <c r="O47" s="37"/>
      <c r="P47" s="37"/>
      <c r="Q47" s="37"/>
      <c r="R47" s="37"/>
      <c r="S47" s="37"/>
      <c r="T47" s="37"/>
      <c r="U47" s="37"/>
      <c r="V47" s="37"/>
      <c r="W47" s="37"/>
    </row>
    <row r="48" spans="1:24" ht="20.100000000000001" customHeight="1" thickBot="1">
      <c r="A48" s="257"/>
      <c r="B48" s="11" t="s">
        <v>392</v>
      </c>
      <c r="C48" s="220" t="s">
        <v>21</v>
      </c>
      <c r="D48" s="221"/>
      <c r="E48" s="98"/>
    </row>
    <row r="49" spans="1:24" ht="16.7" customHeight="1">
      <c r="A49" s="189" t="s">
        <v>393</v>
      </c>
      <c r="B49" s="190" t="s">
        <v>394</v>
      </c>
      <c r="C49" s="191" t="s">
        <v>107</v>
      </c>
      <c r="D49" s="192" t="s">
        <v>48</v>
      </c>
      <c r="E49" s="41"/>
      <c r="F49" s="248">
        <v>386</v>
      </c>
      <c r="G49" s="239" t="s">
        <v>161</v>
      </c>
      <c r="H49" s="249">
        <v>433</v>
      </c>
      <c r="I49" s="239" t="s">
        <v>161</v>
      </c>
      <c r="J49" s="249">
        <v>247</v>
      </c>
      <c r="K49" s="239" t="s">
        <v>161</v>
      </c>
      <c r="L49" s="249">
        <v>220</v>
      </c>
      <c r="M49" s="239" t="s">
        <v>161</v>
      </c>
      <c r="N49" s="203"/>
      <c r="O49" s="239"/>
      <c r="P49" s="203"/>
      <c r="Q49" s="239"/>
      <c r="R49" s="203"/>
      <c r="S49" s="239"/>
      <c r="T49" s="203"/>
      <c r="U49" s="239"/>
      <c r="V49" s="250">
        <f>F49+H49+J49+L49+N49+P49+R49+T49</f>
        <v>1286</v>
      </c>
      <c r="W49" s="239" t="s">
        <v>161</v>
      </c>
      <c r="X49" s="230"/>
    </row>
    <row r="50" spans="1:24" ht="15" customHeight="1" thickBot="1">
      <c r="A50" s="198" t="s">
        <v>395</v>
      </c>
      <c r="B50" s="199" t="s">
        <v>396</v>
      </c>
      <c r="C50" s="200" t="s">
        <v>397</v>
      </c>
      <c r="D50" s="201" t="s">
        <v>48</v>
      </c>
      <c r="E50" s="41"/>
      <c r="F50" s="187">
        <v>222.56800000000001</v>
      </c>
      <c r="G50" s="238" t="s">
        <v>161</v>
      </c>
      <c r="H50" s="206">
        <v>1218.904</v>
      </c>
      <c r="I50" s="238" t="s">
        <v>161</v>
      </c>
      <c r="J50" s="206">
        <v>952.45600000000002</v>
      </c>
      <c r="K50" s="238" t="s">
        <v>161</v>
      </c>
      <c r="L50" s="206">
        <v>1621.0170000000001</v>
      </c>
      <c r="M50" s="238" t="s">
        <v>161</v>
      </c>
      <c r="N50" s="211"/>
      <c r="O50" s="238"/>
      <c r="P50" s="211"/>
      <c r="Q50" s="238"/>
      <c r="R50" s="211"/>
      <c r="S50" s="238"/>
      <c r="T50" s="211"/>
      <c r="U50" s="238"/>
      <c r="V50" s="182">
        <f>F50+H50+J50+L50+N50+P50+R50+T50</f>
        <v>4014.9449999999997</v>
      </c>
      <c r="W50" s="238" t="s">
        <v>161</v>
      </c>
      <c r="X50" s="230"/>
    </row>
    <row r="51" spans="1:24" ht="15" customHeight="1" thickBot="1">
      <c r="A51" s="258"/>
      <c r="B51" s="259"/>
      <c r="C51" s="258"/>
      <c r="D51" s="258"/>
      <c r="F51" s="37"/>
      <c r="G51" s="37"/>
      <c r="H51" s="37"/>
      <c r="I51" s="37"/>
      <c r="J51" s="37"/>
      <c r="K51" s="37"/>
      <c r="L51" s="37"/>
      <c r="M51" s="37"/>
      <c r="N51" s="37"/>
      <c r="O51" s="37"/>
      <c r="P51" s="37"/>
      <c r="Q51" s="37"/>
      <c r="R51" s="37"/>
      <c r="S51" s="37"/>
      <c r="T51" s="37"/>
      <c r="U51" s="37"/>
      <c r="V51" s="37"/>
      <c r="W51" s="37"/>
    </row>
    <row r="52" spans="1:24" ht="20.100000000000001" customHeight="1" thickBot="1">
      <c r="A52" s="257"/>
      <c r="B52" s="11" t="s">
        <v>398</v>
      </c>
      <c r="C52" s="220" t="s">
        <v>21</v>
      </c>
      <c r="D52" s="221"/>
      <c r="E52" s="98"/>
    </row>
    <row r="53" spans="1:24" ht="16.7" customHeight="1">
      <c r="A53" s="189" t="s">
        <v>399</v>
      </c>
      <c r="B53" s="190" t="s">
        <v>400</v>
      </c>
      <c r="C53" s="191" t="s">
        <v>107</v>
      </c>
      <c r="D53" s="192" t="s">
        <v>48</v>
      </c>
      <c r="E53" s="41"/>
      <c r="F53" s="248">
        <v>2</v>
      </c>
      <c r="G53" s="239" t="s">
        <v>161</v>
      </c>
      <c r="H53" s="249">
        <v>4</v>
      </c>
      <c r="I53" s="239" t="s">
        <v>161</v>
      </c>
      <c r="J53" s="249">
        <v>6</v>
      </c>
      <c r="K53" s="239" t="s">
        <v>161</v>
      </c>
      <c r="L53" s="249">
        <v>3</v>
      </c>
      <c r="M53" s="239" t="s">
        <v>161</v>
      </c>
      <c r="N53" s="203"/>
      <c r="O53" s="239"/>
      <c r="P53" s="203"/>
      <c r="Q53" s="239"/>
      <c r="R53" s="203"/>
      <c r="S53" s="239"/>
      <c r="T53" s="203"/>
      <c r="U53" s="239"/>
      <c r="V53" s="250">
        <f>F53+H53+J53+L53+N53+P53+R53+T53</f>
        <v>15</v>
      </c>
      <c r="W53" s="239" t="s">
        <v>161</v>
      </c>
      <c r="X53" s="230"/>
    </row>
    <row r="54" spans="1:24" ht="19.149999999999999" customHeight="1" thickBot="1">
      <c r="A54" s="198" t="s">
        <v>401</v>
      </c>
      <c r="B54" s="199" t="s">
        <v>402</v>
      </c>
      <c r="C54" s="200" t="s">
        <v>397</v>
      </c>
      <c r="D54" s="201" t="s">
        <v>48</v>
      </c>
      <c r="E54" s="41"/>
      <c r="F54" s="187">
        <v>0.51</v>
      </c>
      <c r="G54" s="238" t="s">
        <v>161</v>
      </c>
      <c r="H54" s="206">
        <v>3.149</v>
      </c>
      <c r="I54" s="238" t="s">
        <v>161</v>
      </c>
      <c r="J54" s="206">
        <v>12.544</v>
      </c>
      <c r="K54" s="238" t="s">
        <v>161</v>
      </c>
      <c r="L54" s="206">
        <v>10.757</v>
      </c>
      <c r="M54" s="238" t="s">
        <v>161</v>
      </c>
      <c r="N54" s="211"/>
      <c r="O54" s="238"/>
      <c r="P54" s="211"/>
      <c r="Q54" s="238"/>
      <c r="R54" s="211"/>
      <c r="S54" s="238"/>
      <c r="T54" s="211"/>
      <c r="U54" s="238"/>
      <c r="V54" s="182">
        <f>F54+H54+J54+L54+N54+P54+R54+T54</f>
        <v>26.96</v>
      </c>
      <c r="W54" s="238" t="s">
        <v>161</v>
      </c>
      <c r="X54" s="230"/>
    </row>
    <row r="55" spans="1:24" ht="14.1" customHeight="1">
      <c r="A55" s="49"/>
      <c r="B55" s="37"/>
      <c r="C55" s="49"/>
      <c r="D55" s="49"/>
      <c r="F55" s="49"/>
      <c r="G55" s="49"/>
      <c r="H55" s="49"/>
      <c r="I55" s="49"/>
      <c r="J55" s="49"/>
      <c r="K55" s="49"/>
      <c r="L55" s="49"/>
      <c r="M55" s="49"/>
      <c r="N55" s="49"/>
      <c r="O55" s="49"/>
      <c r="P55" s="49"/>
      <c r="Q55" s="49"/>
      <c r="R55" s="49"/>
      <c r="S55" s="49"/>
      <c r="T55" s="49"/>
      <c r="U55" s="49"/>
      <c r="V55" s="37"/>
      <c r="W55" s="37"/>
    </row>
    <row r="56" spans="1:24" ht="15" customHeight="1" thickBot="1"/>
    <row r="57" spans="1:24" ht="14.1" customHeight="1">
      <c r="A57" s="135"/>
      <c r="B57" s="37"/>
      <c r="C57" s="37"/>
      <c r="D57" s="136"/>
      <c r="E57" s="98"/>
    </row>
    <row r="58" spans="1:24" ht="14.1" customHeight="1">
      <c r="A58" s="323" t="s">
        <v>145</v>
      </c>
      <c r="C58" s="99" t="s">
        <v>148</v>
      </c>
      <c r="E58" s="98"/>
    </row>
    <row r="59" spans="1:24" ht="14.1" customHeight="1">
      <c r="A59" s="324"/>
      <c r="E59" s="98"/>
    </row>
    <row r="60" spans="1:24" ht="14.1" customHeight="1">
      <c r="A60" s="323" t="s">
        <v>146</v>
      </c>
      <c r="C60" s="1"/>
      <c r="E60" s="98"/>
    </row>
    <row r="61" spans="1:24" ht="14.1" customHeight="1">
      <c r="A61" s="324"/>
      <c r="E61" s="98"/>
    </row>
    <row r="62" spans="1:24" ht="14.1" customHeight="1">
      <c r="A62" s="323" t="s">
        <v>220</v>
      </c>
      <c r="B62" s="95"/>
      <c r="C62" s="99" t="s">
        <v>148</v>
      </c>
      <c r="D62" s="97" t="s">
        <v>332</v>
      </c>
      <c r="E62" s="98"/>
    </row>
    <row r="63" spans="1:24" ht="15" customHeight="1" thickBot="1">
      <c r="A63" s="123"/>
      <c r="E63" s="98"/>
    </row>
    <row r="64" spans="1:24" ht="14.1" customHeight="1">
      <c r="A64" s="37"/>
      <c r="B64" s="134"/>
      <c r="C64" s="49"/>
      <c r="D64" s="49"/>
    </row>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sheetData>
  <mergeCells count="27">
    <mergeCell ref="R15:S15"/>
    <mergeCell ref="T15:U15"/>
    <mergeCell ref="R11:S11"/>
    <mergeCell ref="T11:U11"/>
    <mergeCell ref="T9:U9"/>
    <mergeCell ref="R9:S9"/>
    <mergeCell ref="F10:U10"/>
    <mergeCell ref="N9:O9"/>
    <mergeCell ref="P9:Q9"/>
    <mergeCell ref="P11:Q11"/>
    <mergeCell ref="N11:O11"/>
    <mergeCell ref="V9:W9"/>
    <mergeCell ref="V11:W11"/>
    <mergeCell ref="F15:G15"/>
    <mergeCell ref="H11:I11"/>
    <mergeCell ref="H9:I9"/>
    <mergeCell ref="F9:G9"/>
    <mergeCell ref="F11:G11"/>
    <mergeCell ref="P15:Q15"/>
    <mergeCell ref="N15:O15"/>
    <mergeCell ref="L15:M15"/>
    <mergeCell ref="J15:K15"/>
    <mergeCell ref="H15:I15"/>
    <mergeCell ref="J9:K9"/>
    <mergeCell ref="J11:K11"/>
    <mergeCell ref="L11:M11"/>
    <mergeCell ref="L9:M9"/>
  </mergeCells>
  <dataValidations count="1">
    <dataValidation type="list" allowBlank="1" sqref="M49:M50 I49:I50 G49:G50 G53:G54 W49:W50 G43:G46 K43:K46 M53:M54 M43:M46 W53:W54 G20:G21 I43:I46 G31:G40 K53:K54 K49:K50 I53:I54 W31:W40 W43:W46 W16:W21 M20:M21 M31:M40 K31:K40 K20:K21 I31:I40 I20:I21 I28 W24:W28" xr:uid="{00000000-0002-0000-0300-000000000000}"/>
  </dataValidations>
  <pageMargins left="0.75" right="0.75" top="1" bottom="1" header="0.5" footer="0.5"/>
  <pageSetup paperSize="9" orientation="portrait" r:id="rId1"/>
  <headerFooter>
    <oddFooter>&amp;L_x000D_&amp;1#&amp;"Calibri"&amp;11&amp;K000000 SW Internal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37"/>
  <sheetViews>
    <sheetView showRuler="0" workbookViewId="0">
      <selection sqref="A1:XFD1048576"/>
    </sheetView>
  </sheetViews>
  <sheetFormatPr defaultColWidth="13.7109375" defaultRowHeight="12.75"/>
  <cols>
    <col min="1" max="1" width="11.7109375" customWidth="1"/>
    <col min="2" max="2" width="53.28515625" customWidth="1"/>
    <col min="3" max="4" width="11.7109375" customWidth="1"/>
    <col min="5" max="5" width="6.7109375" customWidth="1"/>
    <col min="6" max="17" width="11.7109375" customWidth="1"/>
    <col min="18" max="18" width="0.28515625" customWidth="1"/>
    <col min="19" max="37" width="11.7109375" customWidth="1"/>
  </cols>
  <sheetData>
    <row r="1" spans="1:16" ht="22.5" customHeight="1">
      <c r="A1" s="314" t="s">
        <v>0</v>
      </c>
      <c r="B1" s="260"/>
    </row>
    <row r="2" spans="1:16" ht="23.25" customHeight="1">
      <c r="B2" s="261"/>
    </row>
    <row r="3" spans="1:16" ht="22.5" customHeight="1">
      <c r="A3" s="312" t="s">
        <v>1</v>
      </c>
      <c r="B3" s="262"/>
    </row>
    <row r="4" spans="1:16" ht="16.7" customHeight="1">
      <c r="A4" s="231"/>
      <c r="B4" s="253"/>
      <c r="C4" s="103"/>
      <c r="D4" s="103"/>
      <c r="E4" s="103"/>
      <c r="F4" s="103"/>
      <c r="G4" s="103"/>
      <c r="H4" s="103"/>
      <c r="I4" s="103"/>
    </row>
    <row r="5" spans="1:16" ht="16.7" customHeight="1">
      <c r="B5" s="263"/>
    </row>
    <row r="6" spans="1:16" ht="22.5" customHeight="1">
      <c r="A6" s="326" t="s">
        <v>2</v>
      </c>
      <c r="B6" s="104"/>
      <c r="C6" s="274"/>
      <c r="D6" s="254"/>
      <c r="E6" s="254"/>
      <c r="F6" s="254"/>
      <c r="G6" s="254"/>
      <c r="H6" s="254"/>
      <c r="I6" s="104"/>
      <c r="J6" s="98"/>
    </row>
    <row r="7" spans="1:16" ht="23.25" customHeight="1">
      <c r="A7" s="330" t="s">
        <v>403</v>
      </c>
      <c r="B7" s="107"/>
      <c r="C7" s="107"/>
      <c r="D7" s="107"/>
      <c r="E7" s="107"/>
      <c r="F7" s="107"/>
      <c r="G7" s="107"/>
      <c r="H7" s="107"/>
      <c r="I7" s="255"/>
      <c r="J7" s="98"/>
    </row>
    <row r="8" spans="1:16" ht="14.1" customHeight="1">
      <c r="A8" s="37"/>
      <c r="B8" s="37"/>
      <c r="C8" s="37"/>
      <c r="D8" s="37"/>
      <c r="E8" s="37"/>
      <c r="F8" s="213"/>
      <c r="G8" s="213"/>
      <c r="H8" s="213"/>
      <c r="I8" s="213"/>
    </row>
    <row r="9" spans="1:16" ht="14.1" customHeight="1" thickBot="1">
      <c r="B9" s="39"/>
      <c r="F9" s="546">
        <v>10</v>
      </c>
      <c r="G9" s="547"/>
      <c r="H9" s="546">
        <v>20</v>
      </c>
      <c r="I9" s="547"/>
      <c r="J9" s="546">
        <v>30</v>
      </c>
      <c r="K9" s="547"/>
      <c r="L9" s="546">
        <v>40</v>
      </c>
      <c r="M9" s="547"/>
      <c r="N9" s="546">
        <v>199</v>
      </c>
      <c r="O9" s="547"/>
      <c r="P9" s="275"/>
    </row>
    <row r="10" spans="1:16" ht="18.399999999999999" customHeight="1">
      <c r="A10" s="2" t="s">
        <v>4</v>
      </c>
      <c r="B10" s="3" t="s">
        <v>5</v>
      </c>
      <c r="C10" s="4" t="s">
        <v>6</v>
      </c>
      <c r="D10" s="5" t="s">
        <v>7</v>
      </c>
      <c r="E10" s="98"/>
      <c r="F10" s="549" t="s">
        <v>335</v>
      </c>
      <c r="G10" s="550"/>
      <c r="H10" s="550"/>
      <c r="I10" s="550"/>
      <c r="J10" s="550"/>
      <c r="K10" s="550"/>
      <c r="L10" s="550"/>
      <c r="M10" s="550"/>
      <c r="N10" s="550"/>
      <c r="O10" s="551"/>
    </row>
    <row r="11" spans="1:16" ht="17.45" customHeight="1">
      <c r="A11" s="7" t="s">
        <v>18</v>
      </c>
      <c r="B11" s="111"/>
      <c r="C11" s="112"/>
      <c r="D11" s="8" t="s">
        <v>19</v>
      </c>
      <c r="E11" s="98"/>
      <c r="F11" s="548" t="s">
        <v>226</v>
      </c>
      <c r="G11" s="496"/>
      <c r="H11" s="495" t="s">
        <v>227</v>
      </c>
      <c r="I11" s="496"/>
      <c r="J11" s="495" t="s">
        <v>228</v>
      </c>
      <c r="K11" s="496"/>
      <c r="L11" s="495" t="s">
        <v>229</v>
      </c>
      <c r="M11" s="496"/>
      <c r="N11" s="495" t="s">
        <v>17</v>
      </c>
      <c r="O11" s="552"/>
      <c r="P11" s="403"/>
    </row>
    <row r="12" spans="1:16" ht="18.399999999999999" customHeight="1" thickBot="1">
      <c r="A12" s="114"/>
      <c r="B12" s="115"/>
      <c r="C12" s="115"/>
      <c r="D12" s="116"/>
      <c r="E12" s="98"/>
      <c r="F12" s="445"/>
      <c r="G12" s="446" t="s">
        <v>20</v>
      </c>
      <c r="H12" s="447"/>
      <c r="I12" s="446" t="s">
        <v>20</v>
      </c>
      <c r="J12" s="447"/>
      <c r="K12" s="446" t="s">
        <v>20</v>
      </c>
      <c r="L12" s="447"/>
      <c r="M12" s="446" t="s">
        <v>20</v>
      </c>
      <c r="N12" s="447" t="s">
        <v>21</v>
      </c>
      <c r="O12" s="448" t="s">
        <v>20</v>
      </c>
      <c r="P12" s="403"/>
    </row>
    <row r="13" spans="1:16" ht="7.5" customHeight="1" thickBot="1">
      <c r="A13" s="117"/>
      <c r="B13" s="118"/>
      <c r="C13" s="117"/>
      <c r="D13" s="117"/>
      <c r="F13" s="95"/>
      <c r="G13" s="95"/>
      <c r="H13" s="95"/>
      <c r="I13" s="95"/>
      <c r="J13" s="95"/>
      <c r="K13" s="95"/>
      <c r="L13" s="95"/>
      <c r="M13" s="95"/>
      <c r="N13" s="95"/>
      <c r="O13" s="95"/>
    </row>
    <row r="14" spans="1:16" ht="20.85" customHeight="1" thickBot="1">
      <c r="A14" s="119"/>
      <c r="B14" s="11" t="s">
        <v>340</v>
      </c>
      <c r="C14" s="220"/>
      <c r="D14" s="221"/>
      <c r="E14" s="98"/>
    </row>
    <row r="15" spans="1:16" ht="15" customHeight="1" thickBot="1">
      <c r="A15" s="13" t="s">
        <v>404</v>
      </c>
      <c r="B15" s="14" t="s">
        <v>26</v>
      </c>
      <c r="C15" s="40" t="s">
        <v>26</v>
      </c>
      <c r="D15" s="15" t="s">
        <v>27</v>
      </c>
      <c r="E15" s="41"/>
      <c r="F15" s="544" t="s">
        <v>237</v>
      </c>
      <c r="G15" s="545"/>
      <c r="H15" s="545" t="s">
        <v>238</v>
      </c>
      <c r="I15" s="545"/>
      <c r="J15" s="545" t="s">
        <v>239</v>
      </c>
      <c r="K15" s="545"/>
      <c r="L15" s="545" t="s">
        <v>240</v>
      </c>
      <c r="M15" s="553"/>
      <c r="N15" s="98"/>
      <c r="P15" s="264"/>
    </row>
    <row r="16" spans="1:16" ht="14.1" customHeight="1">
      <c r="A16" s="17" t="s">
        <v>405</v>
      </c>
      <c r="B16" s="18" t="s">
        <v>47</v>
      </c>
      <c r="C16" s="265" t="s">
        <v>343</v>
      </c>
      <c r="D16" s="20" t="s">
        <v>48</v>
      </c>
      <c r="E16" s="98" t="s">
        <v>21</v>
      </c>
      <c r="F16" s="425">
        <v>219.625</v>
      </c>
      <c r="G16" s="413" t="s">
        <v>49</v>
      </c>
      <c r="H16" s="426">
        <v>1241.98</v>
      </c>
      <c r="I16" s="413" t="s">
        <v>49</v>
      </c>
      <c r="J16" s="426">
        <v>1763.7349999999999</v>
      </c>
      <c r="K16" s="413" t="s">
        <v>49</v>
      </c>
      <c r="L16" s="426">
        <v>1801.913</v>
      </c>
      <c r="M16" s="413" t="s">
        <v>49</v>
      </c>
      <c r="N16" s="427">
        <f t="shared" ref="N16:N21" si="0">F16+H16+J16+L16</f>
        <v>5027.2530000000006</v>
      </c>
      <c r="O16" s="415" t="s">
        <v>49</v>
      </c>
      <c r="P16" s="403"/>
    </row>
    <row r="17" spans="1:16" ht="14.1" customHeight="1">
      <c r="A17" s="17" t="s">
        <v>406</v>
      </c>
      <c r="B17" s="18" t="s">
        <v>52</v>
      </c>
      <c r="C17" s="265" t="s">
        <v>343</v>
      </c>
      <c r="D17" s="20" t="s">
        <v>48</v>
      </c>
      <c r="E17" s="98"/>
      <c r="F17" s="428">
        <v>24.678000000000001</v>
      </c>
      <c r="G17" s="408" t="s">
        <v>53</v>
      </c>
      <c r="H17" s="423">
        <v>29.431000000000001</v>
      </c>
      <c r="I17" s="408" t="s">
        <v>53</v>
      </c>
      <c r="J17" s="423">
        <v>20.649000000000001</v>
      </c>
      <c r="K17" s="408" t="s">
        <v>53</v>
      </c>
      <c r="L17" s="423">
        <v>16.965</v>
      </c>
      <c r="M17" s="408" t="s">
        <v>53</v>
      </c>
      <c r="N17" s="424">
        <f t="shared" si="0"/>
        <v>91.723000000000013</v>
      </c>
      <c r="O17" s="417" t="s">
        <v>53</v>
      </c>
      <c r="P17" s="403"/>
    </row>
    <row r="18" spans="1:16" ht="14.1" customHeight="1">
      <c r="A18" s="17" t="s">
        <v>407</v>
      </c>
      <c r="B18" s="18" t="s">
        <v>408</v>
      </c>
      <c r="C18" s="45" t="s">
        <v>233</v>
      </c>
      <c r="D18" s="20" t="s">
        <v>48</v>
      </c>
      <c r="E18" s="98"/>
      <c r="F18" s="428">
        <v>212.601</v>
      </c>
      <c r="G18" s="408" t="s">
        <v>266</v>
      </c>
      <c r="H18" s="423">
        <v>765.08799999999997</v>
      </c>
      <c r="I18" s="408" t="s">
        <v>266</v>
      </c>
      <c r="J18" s="423">
        <v>985.53200000000004</v>
      </c>
      <c r="K18" s="408" t="s">
        <v>266</v>
      </c>
      <c r="L18" s="423">
        <v>1218.6030000000001</v>
      </c>
      <c r="M18" s="408" t="s">
        <v>266</v>
      </c>
      <c r="N18" s="424">
        <f t="shared" si="0"/>
        <v>3181.8240000000001</v>
      </c>
      <c r="O18" s="417" t="s">
        <v>266</v>
      </c>
      <c r="P18" s="403"/>
    </row>
    <row r="19" spans="1:16" ht="14.1" customHeight="1">
      <c r="A19" s="17" t="s">
        <v>409</v>
      </c>
      <c r="B19" s="18" t="s">
        <v>345</v>
      </c>
      <c r="C19" s="45" t="s">
        <v>107</v>
      </c>
      <c r="D19" s="20" t="s">
        <v>48</v>
      </c>
      <c r="E19" s="98"/>
      <c r="F19" s="440">
        <v>133401</v>
      </c>
      <c r="G19" s="408" t="s">
        <v>53</v>
      </c>
      <c r="H19" s="432">
        <v>678445</v>
      </c>
      <c r="I19" s="408" t="s">
        <v>53</v>
      </c>
      <c r="J19" s="432">
        <v>908709</v>
      </c>
      <c r="K19" s="408" t="s">
        <v>53</v>
      </c>
      <c r="L19" s="432">
        <v>969750</v>
      </c>
      <c r="M19" s="408" t="s">
        <v>53</v>
      </c>
      <c r="N19" s="433">
        <f t="shared" si="0"/>
        <v>2690305</v>
      </c>
      <c r="O19" s="417" t="s">
        <v>53</v>
      </c>
      <c r="P19" s="403"/>
    </row>
    <row r="20" spans="1:16" ht="14.1" customHeight="1">
      <c r="A20" s="17" t="s">
        <v>410</v>
      </c>
      <c r="B20" s="18" t="s">
        <v>411</v>
      </c>
      <c r="C20" s="45" t="s">
        <v>352</v>
      </c>
      <c r="D20" s="20" t="s">
        <v>48</v>
      </c>
      <c r="E20" s="98"/>
      <c r="F20" s="428">
        <v>35211.154999999999</v>
      </c>
      <c r="G20" s="408" t="s">
        <v>50</v>
      </c>
      <c r="H20" s="423">
        <v>20385.147000000001</v>
      </c>
      <c r="I20" s="408" t="s">
        <v>50</v>
      </c>
      <c r="J20" s="423">
        <v>15475.638999999999</v>
      </c>
      <c r="K20" s="408" t="s">
        <v>50</v>
      </c>
      <c r="L20" s="423">
        <v>8744.4210000000003</v>
      </c>
      <c r="M20" s="408" t="s">
        <v>50</v>
      </c>
      <c r="N20" s="424">
        <f t="shared" si="0"/>
        <v>79816.361999999994</v>
      </c>
      <c r="O20" s="417" t="s">
        <v>50</v>
      </c>
      <c r="P20" s="403"/>
    </row>
    <row r="21" spans="1:16" ht="14.1" customHeight="1">
      <c r="A21" s="194" t="s">
        <v>412</v>
      </c>
      <c r="B21" s="195" t="s">
        <v>413</v>
      </c>
      <c r="C21" s="45" t="s">
        <v>352</v>
      </c>
      <c r="D21" s="197" t="s">
        <v>48</v>
      </c>
      <c r="E21" s="98"/>
      <c r="F21" s="428">
        <v>161.15199999999999</v>
      </c>
      <c r="G21" s="408" t="s">
        <v>50</v>
      </c>
      <c r="H21" s="423">
        <v>549.84500000000003</v>
      </c>
      <c r="I21" s="408" t="s">
        <v>50</v>
      </c>
      <c r="J21" s="423">
        <v>543.87</v>
      </c>
      <c r="K21" s="408" t="s">
        <v>50</v>
      </c>
      <c r="L21" s="423">
        <v>762.74900000000002</v>
      </c>
      <c r="M21" s="408" t="s">
        <v>50</v>
      </c>
      <c r="N21" s="424">
        <f t="shared" si="0"/>
        <v>2017.6160000000002</v>
      </c>
      <c r="O21" s="417" t="s">
        <v>50</v>
      </c>
      <c r="P21" s="403"/>
    </row>
    <row r="22" spans="1:16" ht="15" customHeight="1" thickBot="1">
      <c r="A22" s="266" t="s">
        <v>414</v>
      </c>
      <c r="B22" s="267" t="s">
        <v>415</v>
      </c>
      <c r="C22" s="268" t="s">
        <v>416</v>
      </c>
      <c r="D22" s="269" t="s">
        <v>27</v>
      </c>
      <c r="E22" s="431"/>
      <c r="F22" s="441">
        <v>1506</v>
      </c>
      <c r="G22" s="442" t="s">
        <v>161</v>
      </c>
      <c r="H22" s="443">
        <v>983</v>
      </c>
      <c r="I22" s="442" t="s">
        <v>161</v>
      </c>
      <c r="J22" s="443">
        <v>1058</v>
      </c>
      <c r="K22" s="442" t="s">
        <v>161</v>
      </c>
      <c r="L22" s="443">
        <v>1299</v>
      </c>
      <c r="M22" s="442" t="s">
        <v>161</v>
      </c>
      <c r="N22" s="439">
        <f>(F22+H22+J22+L22)/4</f>
        <v>1211.5</v>
      </c>
      <c r="O22" s="444" t="s">
        <v>161</v>
      </c>
      <c r="P22" s="403"/>
    </row>
    <row r="23" spans="1:16" ht="15" customHeight="1" thickBot="1">
      <c r="A23" s="36"/>
      <c r="B23" s="117"/>
      <c r="C23" s="117"/>
      <c r="D23" s="36"/>
      <c r="F23" s="95"/>
      <c r="G23" s="95"/>
      <c r="H23" s="95"/>
      <c r="I23" s="95"/>
      <c r="J23" s="95"/>
      <c r="K23" s="95"/>
      <c r="L23" s="95"/>
      <c r="M23" s="95"/>
      <c r="N23" s="95"/>
      <c r="O23" s="95"/>
    </row>
    <row r="24" spans="1:16" ht="20.85" customHeight="1" thickBot="1">
      <c r="A24" s="119"/>
      <c r="B24" s="11" t="s">
        <v>99</v>
      </c>
      <c r="C24" s="220" t="s">
        <v>21</v>
      </c>
      <c r="D24" s="221"/>
      <c r="E24" s="98"/>
    </row>
    <row r="25" spans="1:16" ht="14.1" customHeight="1">
      <c r="A25" s="13" t="s">
        <v>417</v>
      </c>
      <c r="B25" s="14" t="s">
        <v>101</v>
      </c>
      <c r="C25" s="40" t="s">
        <v>102</v>
      </c>
      <c r="D25" s="15" t="s">
        <v>48</v>
      </c>
      <c r="E25" s="98"/>
      <c r="F25" s="425">
        <v>3984.25</v>
      </c>
      <c r="G25" s="413" t="s">
        <v>49</v>
      </c>
      <c r="H25" s="426">
        <v>14591.142</v>
      </c>
      <c r="I25" s="413" t="s">
        <v>49</v>
      </c>
      <c r="J25" s="426">
        <v>18835.535</v>
      </c>
      <c r="K25" s="413" t="s">
        <v>49</v>
      </c>
      <c r="L25" s="426">
        <v>17789.205999999998</v>
      </c>
      <c r="M25" s="413" t="s">
        <v>49</v>
      </c>
      <c r="N25" s="427">
        <f t="shared" ref="N25:N30" si="1">F25+H25+J25+L25</f>
        <v>55200.132999999994</v>
      </c>
      <c r="O25" s="415" t="s">
        <v>49</v>
      </c>
      <c r="P25" s="403"/>
    </row>
    <row r="26" spans="1:16" ht="14.1" customHeight="1">
      <c r="A26" s="194" t="s">
        <v>418</v>
      </c>
      <c r="B26" s="195" t="s">
        <v>419</v>
      </c>
      <c r="C26" s="196" t="s">
        <v>102</v>
      </c>
      <c r="D26" s="197" t="s">
        <v>48</v>
      </c>
      <c r="E26" s="98"/>
      <c r="F26" s="428">
        <v>1058.2840000000001</v>
      </c>
      <c r="G26" s="408" t="s">
        <v>49</v>
      </c>
      <c r="H26" s="423">
        <v>5124.6030000000001</v>
      </c>
      <c r="I26" s="408" t="s">
        <v>49</v>
      </c>
      <c r="J26" s="423">
        <v>6860.5280000000002</v>
      </c>
      <c r="K26" s="408" t="s">
        <v>49</v>
      </c>
      <c r="L26" s="423">
        <v>7212.2070000000003</v>
      </c>
      <c r="M26" s="408" t="s">
        <v>49</v>
      </c>
      <c r="N26" s="424">
        <f t="shared" si="1"/>
        <v>20255.622000000003</v>
      </c>
      <c r="O26" s="417" t="s">
        <v>49</v>
      </c>
      <c r="P26" s="403"/>
    </row>
    <row r="27" spans="1:16" ht="14.1" customHeight="1">
      <c r="A27" s="194" t="s">
        <v>420</v>
      </c>
      <c r="B27" s="195" t="s">
        <v>421</v>
      </c>
      <c r="C27" s="196" t="s">
        <v>102</v>
      </c>
      <c r="D27" s="197" t="s">
        <v>48</v>
      </c>
      <c r="E27" s="98"/>
      <c r="F27" s="428">
        <v>1483.933</v>
      </c>
      <c r="G27" s="408" t="s">
        <v>161</v>
      </c>
      <c r="H27" s="423">
        <v>4442.174</v>
      </c>
      <c r="I27" s="408" t="s">
        <v>161</v>
      </c>
      <c r="J27" s="423">
        <v>5508.4849999999997</v>
      </c>
      <c r="K27" s="408" t="s">
        <v>161</v>
      </c>
      <c r="L27" s="423">
        <v>6217.2629999999999</v>
      </c>
      <c r="M27" s="408" t="s">
        <v>161</v>
      </c>
      <c r="N27" s="424">
        <f t="shared" si="1"/>
        <v>17651.855</v>
      </c>
      <c r="O27" s="417" t="s">
        <v>161</v>
      </c>
      <c r="P27" s="403"/>
    </row>
    <row r="28" spans="1:16" ht="14.1" customHeight="1">
      <c r="A28" s="194" t="s">
        <v>422</v>
      </c>
      <c r="B28" s="195" t="s">
        <v>423</v>
      </c>
      <c r="C28" s="196" t="s">
        <v>102</v>
      </c>
      <c r="D28" s="197" t="s">
        <v>48</v>
      </c>
      <c r="E28" s="98"/>
      <c r="F28" s="428">
        <v>603.62900000000002</v>
      </c>
      <c r="G28" s="408" t="s">
        <v>161</v>
      </c>
      <c r="H28" s="423">
        <v>2651.049</v>
      </c>
      <c r="I28" s="408" t="s">
        <v>161</v>
      </c>
      <c r="J28" s="423">
        <v>3491.3119999999999</v>
      </c>
      <c r="K28" s="408" t="s">
        <v>161</v>
      </c>
      <c r="L28" s="423">
        <v>2460.433</v>
      </c>
      <c r="M28" s="408" t="s">
        <v>161</v>
      </c>
      <c r="N28" s="424">
        <f t="shared" si="1"/>
        <v>9206.4229999999989</v>
      </c>
      <c r="O28" s="417" t="s">
        <v>161</v>
      </c>
      <c r="P28" s="403"/>
    </row>
    <row r="29" spans="1:16" ht="14.1" customHeight="1">
      <c r="A29" s="194" t="s">
        <v>424</v>
      </c>
      <c r="B29" s="195" t="s">
        <v>425</v>
      </c>
      <c r="C29" s="196" t="s">
        <v>102</v>
      </c>
      <c r="D29" s="197" t="s">
        <v>48</v>
      </c>
      <c r="E29" s="98"/>
      <c r="F29" s="428">
        <v>14.349</v>
      </c>
      <c r="G29" s="408" t="s">
        <v>161</v>
      </c>
      <c r="H29" s="423">
        <v>156.69800000000001</v>
      </c>
      <c r="I29" s="408" t="s">
        <v>161</v>
      </c>
      <c r="J29" s="423">
        <v>246.87100000000001</v>
      </c>
      <c r="K29" s="408" t="s">
        <v>161</v>
      </c>
      <c r="L29" s="423">
        <v>392.17399999999998</v>
      </c>
      <c r="M29" s="408" t="s">
        <v>161</v>
      </c>
      <c r="N29" s="424">
        <f t="shared" si="1"/>
        <v>810.09199999999998</v>
      </c>
      <c r="O29" s="417" t="s">
        <v>161</v>
      </c>
      <c r="P29" s="403"/>
    </row>
    <row r="30" spans="1:16" ht="15" customHeight="1" thickBot="1">
      <c r="A30" s="198" t="s">
        <v>426</v>
      </c>
      <c r="B30" s="199" t="s">
        <v>427</v>
      </c>
      <c r="C30" s="200" t="s">
        <v>107</v>
      </c>
      <c r="D30" s="201" t="s">
        <v>48</v>
      </c>
      <c r="E30" s="98"/>
      <c r="F30" s="437">
        <v>100</v>
      </c>
      <c r="G30" s="420" t="s">
        <v>134</v>
      </c>
      <c r="H30" s="438">
        <v>823</v>
      </c>
      <c r="I30" s="420" t="s">
        <v>134</v>
      </c>
      <c r="J30" s="438">
        <v>597</v>
      </c>
      <c r="K30" s="420" t="s">
        <v>134</v>
      </c>
      <c r="L30" s="438">
        <v>1163</v>
      </c>
      <c r="M30" s="420" t="s">
        <v>134</v>
      </c>
      <c r="N30" s="439">
        <f t="shared" si="1"/>
        <v>2683</v>
      </c>
      <c r="O30" s="422" t="s">
        <v>134</v>
      </c>
      <c r="P30" s="403"/>
    </row>
    <row r="31" spans="1:16" ht="15" customHeight="1" thickBot="1">
      <c r="A31" s="258"/>
      <c r="B31" s="259"/>
      <c r="C31" s="258"/>
      <c r="D31" s="258"/>
      <c r="F31" s="95"/>
      <c r="G31" s="95"/>
      <c r="H31" s="95"/>
      <c r="I31" s="95"/>
      <c r="J31" s="95"/>
      <c r="K31" s="95"/>
      <c r="L31" s="95"/>
      <c r="M31" s="95"/>
      <c r="N31" s="95"/>
      <c r="O31" s="95"/>
    </row>
    <row r="32" spans="1:16" ht="20.85" customHeight="1" thickBot="1">
      <c r="A32" s="119"/>
      <c r="B32" s="11" t="s">
        <v>151</v>
      </c>
      <c r="C32" s="220" t="s">
        <v>21</v>
      </c>
      <c r="D32" s="221"/>
      <c r="E32" s="98"/>
    </row>
    <row r="33" spans="1:16" ht="14.1" customHeight="1">
      <c r="A33" s="13" t="s">
        <v>428</v>
      </c>
      <c r="B33" s="14" t="s">
        <v>273</v>
      </c>
      <c r="C33" s="40" t="s">
        <v>154</v>
      </c>
      <c r="D33" s="15" t="s">
        <v>48</v>
      </c>
      <c r="E33" s="98"/>
      <c r="F33" s="425">
        <v>1.617</v>
      </c>
      <c r="G33" s="413" t="s">
        <v>161</v>
      </c>
      <c r="H33" s="426">
        <v>3.5830000000000002</v>
      </c>
      <c r="I33" s="413" t="s">
        <v>161</v>
      </c>
      <c r="J33" s="426">
        <v>2.9249999999999998</v>
      </c>
      <c r="K33" s="413" t="s">
        <v>161</v>
      </c>
      <c r="L33" s="426">
        <v>4.76</v>
      </c>
      <c r="M33" s="413" t="s">
        <v>161</v>
      </c>
      <c r="N33" s="427">
        <f>F33+H33+J33+L33</f>
        <v>12.885</v>
      </c>
      <c r="O33" s="415" t="s">
        <v>161</v>
      </c>
      <c r="P33" s="403"/>
    </row>
    <row r="34" spans="1:16" ht="14.1" customHeight="1">
      <c r="A34" s="17" t="s">
        <v>429</v>
      </c>
      <c r="B34" s="270" t="s">
        <v>275</v>
      </c>
      <c r="C34" s="196" t="s">
        <v>154</v>
      </c>
      <c r="D34" s="197" t="s">
        <v>48</v>
      </c>
      <c r="E34" s="98"/>
      <c r="F34" s="428">
        <v>0.39300000000000002</v>
      </c>
      <c r="G34" s="408" t="s">
        <v>161</v>
      </c>
      <c r="H34" s="423">
        <v>1.145</v>
      </c>
      <c r="I34" s="408" t="s">
        <v>161</v>
      </c>
      <c r="J34" s="423">
        <v>1.1890000000000001</v>
      </c>
      <c r="K34" s="408" t="s">
        <v>161</v>
      </c>
      <c r="L34" s="423">
        <v>1.1639999999999999</v>
      </c>
      <c r="M34" s="408" t="s">
        <v>161</v>
      </c>
      <c r="N34" s="424">
        <f>F34+H34+J34+L34</f>
        <v>3.891</v>
      </c>
      <c r="O34" s="417" t="s">
        <v>161</v>
      </c>
      <c r="P34" s="403"/>
    </row>
    <row r="35" spans="1:16" ht="14.1" customHeight="1">
      <c r="A35" s="17" t="s">
        <v>430</v>
      </c>
      <c r="B35" s="270" t="s">
        <v>277</v>
      </c>
      <c r="C35" s="196" t="s">
        <v>154</v>
      </c>
      <c r="D35" s="197" t="s">
        <v>48</v>
      </c>
      <c r="E35" s="98"/>
      <c r="F35" s="428">
        <v>4.585</v>
      </c>
      <c r="G35" s="408" t="s">
        <v>161</v>
      </c>
      <c r="H35" s="423">
        <v>10.952</v>
      </c>
      <c r="I35" s="408" t="s">
        <v>161</v>
      </c>
      <c r="J35" s="423">
        <v>10.865</v>
      </c>
      <c r="K35" s="408" t="s">
        <v>161</v>
      </c>
      <c r="L35" s="423">
        <v>13.255000000000001</v>
      </c>
      <c r="M35" s="408" t="s">
        <v>161</v>
      </c>
      <c r="N35" s="424">
        <f>F35+H35+J35+L35</f>
        <v>39.657000000000004</v>
      </c>
      <c r="O35" s="417" t="s">
        <v>161</v>
      </c>
      <c r="P35" s="403"/>
    </row>
    <row r="36" spans="1:16" ht="14.1" customHeight="1">
      <c r="A36" s="17" t="s">
        <v>431</v>
      </c>
      <c r="B36" s="270" t="s">
        <v>279</v>
      </c>
      <c r="C36" s="196" t="s">
        <v>154</v>
      </c>
      <c r="D36" s="197" t="s">
        <v>48</v>
      </c>
      <c r="E36" s="98"/>
      <c r="F36" s="428">
        <v>2.3679999999999999</v>
      </c>
      <c r="G36" s="408" t="s">
        <v>161</v>
      </c>
      <c r="H36" s="423">
        <v>4.3410000000000002</v>
      </c>
      <c r="I36" s="408" t="s">
        <v>161</v>
      </c>
      <c r="J36" s="423">
        <v>3.8650000000000002</v>
      </c>
      <c r="K36" s="408" t="s">
        <v>161</v>
      </c>
      <c r="L36" s="423">
        <v>4.2279999999999998</v>
      </c>
      <c r="M36" s="408" t="s">
        <v>161</v>
      </c>
      <c r="N36" s="424">
        <f>F36+H36+J36+L36</f>
        <v>14.802</v>
      </c>
      <c r="O36" s="417" t="s">
        <v>161</v>
      </c>
      <c r="P36" s="403"/>
    </row>
    <row r="37" spans="1:16" ht="15" customHeight="1" thickBot="1">
      <c r="A37" s="28" t="s">
        <v>432</v>
      </c>
      <c r="B37" s="199" t="s">
        <v>281</v>
      </c>
      <c r="C37" s="200" t="s">
        <v>154</v>
      </c>
      <c r="D37" s="201" t="s">
        <v>164</v>
      </c>
      <c r="E37" s="98"/>
      <c r="F37" s="429">
        <f>F35+F36</f>
        <v>6.9529999999999994</v>
      </c>
      <c r="G37" s="420" t="s">
        <v>161</v>
      </c>
      <c r="H37" s="430">
        <f>H35+H36</f>
        <v>15.292999999999999</v>
      </c>
      <c r="I37" s="420" t="s">
        <v>161</v>
      </c>
      <c r="J37" s="430">
        <f>J35+J36</f>
        <v>14.73</v>
      </c>
      <c r="K37" s="420" t="s">
        <v>161</v>
      </c>
      <c r="L37" s="430">
        <f>L35+L36</f>
        <v>17.483000000000001</v>
      </c>
      <c r="M37" s="420" t="s">
        <v>161</v>
      </c>
      <c r="N37" s="430">
        <f>F37+H37+J37+L37</f>
        <v>54.459000000000003</v>
      </c>
      <c r="O37" s="422" t="s">
        <v>161</v>
      </c>
      <c r="P37" s="403"/>
    </row>
    <row r="38" spans="1:16" ht="15" customHeight="1" thickBot="1">
      <c r="A38" s="117"/>
      <c r="B38" s="117"/>
      <c r="C38" s="36"/>
      <c r="D38" s="117"/>
      <c r="F38" s="95"/>
      <c r="G38" s="95"/>
      <c r="H38" s="95"/>
      <c r="I38" s="95"/>
      <c r="J38" s="95"/>
      <c r="K38" s="95"/>
      <c r="L38" s="95"/>
      <c r="M38" s="95"/>
      <c r="N38" s="95"/>
      <c r="O38" s="95"/>
    </row>
    <row r="39" spans="1:16" ht="20.85" customHeight="1" thickBot="1">
      <c r="A39" s="119"/>
      <c r="B39" s="11" t="s">
        <v>433</v>
      </c>
      <c r="C39" s="220" t="s">
        <v>21</v>
      </c>
      <c r="D39" s="221"/>
      <c r="E39" s="98"/>
    </row>
    <row r="40" spans="1:16" ht="14.1" customHeight="1">
      <c r="A40" s="13" t="s">
        <v>434</v>
      </c>
      <c r="B40" s="14" t="s">
        <v>435</v>
      </c>
      <c r="C40" s="40" t="s">
        <v>107</v>
      </c>
      <c r="D40" s="15" t="s">
        <v>48</v>
      </c>
      <c r="E40" s="41"/>
      <c r="F40" s="248">
        <v>4</v>
      </c>
      <c r="G40" s="239" t="s">
        <v>188</v>
      </c>
      <c r="H40" s="249">
        <v>18</v>
      </c>
      <c r="I40" s="239" t="s">
        <v>188</v>
      </c>
      <c r="J40" s="249">
        <v>39</v>
      </c>
      <c r="K40" s="239" t="s">
        <v>188</v>
      </c>
      <c r="L40" s="249">
        <v>21</v>
      </c>
      <c r="M40" s="239" t="s">
        <v>188</v>
      </c>
      <c r="N40" s="250">
        <f t="shared" ref="N40:N45" si="2">F40+H40+J40+L40</f>
        <v>82</v>
      </c>
      <c r="O40" s="25" t="s">
        <v>188</v>
      </c>
      <c r="P40" s="276"/>
    </row>
    <row r="41" spans="1:16" ht="14.1" customHeight="1">
      <c r="A41" s="17" t="s">
        <v>436</v>
      </c>
      <c r="B41" s="195" t="s">
        <v>437</v>
      </c>
      <c r="C41" s="45" t="s">
        <v>107</v>
      </c>
      <c r="D41" s="197" t="s">
        <v>48</v>
      </c>
      <c r="E41" s="41"/>
      <c r="F41" s="70">
        <v>38</v>
      </c>
      <c r="G41" s="234" t="s">
        <v>188</v>
      </c>
      <c r="H41" s="243">
        <v>127</v>
      </c>
      <c r="I41" s="234" t="s">
        <v>188</v>
      </c>
      <c r="J41" s="243">
        <v>87</v>
      </c>
      <c r="K41" s="234" t="s">
        <v>188</v>
      </c>
      <c r="L41" s="243">
        <v>86</v>
      </c>
      <c r="M41" s="234" t="s">
        <v>188</v>
      </c>
      <c r="N41" s="244">
        <f t="shared" si="2"/>
        <v>338</v>
      </c>
      <c r="O41" s="27" t="s">
        <v>188</v>
      </c>
      <c r="P41" s="276"/>
    </row>
    <row r="42" spans="1:16" ht="14.1" customHeight="1">
      <c r="A42" s="17" t="s">
        <v>438</v>
      </c>
      <c r="B42" s="195" t="s">
        <v>439</v>
      </c>
      <c r="C42" s="45" t="s">
        <v>107</v>
      </c>
      <c r="D42" s="197" t="s">
        <v>48</v>
      </c>
      <c r="E42" s="41"/>
      <c r="F42" s="70">
        <v>23</v>
      </c>
      <c r="G42" s="234" t="s">
        <v>188</v>
      </c>
      <c r="H42" s="243">
        <v>16</v>
      </c>
      <c r="I42" s="234" t="s">
        <v>188</v>
      </c>
      <c r="J42" s="243">
        <v>62</v>
      </c>
      <c r="K42" s="234" t="s">
        <v>188</v>
      </c>
      <c r="L42" s="243">
        <v>50</v>
      </c>
      <c r="M42" s="234" t="s">
        <v>188</v>
      </c>
      <c r="N42" s="244">
        <f t="shared" si="2"/>
        <v>151</v>
      </c>
      <c r="O42" s="27" t="s">
        <v>188</v>
      </c>
      <c r="P42" s="276"/>
    </row>
    <row r="43" spans="1:16" ht="14.1" customHeight="1">
      <c r="A43" s="17" t="s">
        <v>440</v>
      </c>
      <c r="B43" s="18" t="s">
        <v>441</v>
      </c>
      <c r="C43" s="45" t="s">
        <v>107</v>
      </c>
      <c r="D43" s="20" t="s">
        <v>48</v>
      </c>
      <c r="E43" s="41"/>
      <c r="F43" s="70">
        <v>2</v>
      </c>
      <c r="G43" s="234" t="s">
        <v>188</v>
      </c>
      <c r="H43" s="243">
        <v>8</v>
      </c>
      <c r="I43" s="234" t="s">
        <v>188</v>
      </c>
      <c r="J43" s="243">
        <v>5</v>
      </c>
      <c r="K43" s="234" t="s">
        <v>188</v>
      </c>
      <c r="L43" s="243">
        <v>9</v>
      </c>
      <c r="M43" s="234" t="s">
        <v>188</v>
      </c>
      <c r="N43" s="244">
        <f t="shared" si="2"/>
        <v>24</v>
      </c>
      <c r="O43" s="27" t="s">
        <v>188</v>
      </c>
      <c r="P43" s="276"/>
    </row>
    <row r="44" spans="1:16" ht="14.1" customHeight="1">
      <c r="A44" s="17" t="s">
        <v>442</v>
      </c>
      <c r="B44" s="18" t="s">
        <v>443</v>
      </c>
      <c r="C44" s="45" t="s">
        <v>107</v>
      </c>
      <c r="D44" s="20" t="s">
        <v>48</v>
      </c>
      <c r="E44" s="41"/>
      <c r="F44" s="70">
        <v>0</v>
      </c>
      <c r="G44" s="234" t="s">
        <v>188</v>
      </c>
      <c r="H44" s="243">
        <v>0</v>
      </c>
      <c r="I44" s="234" t="s">
        <v>188</v>
      </c>
      <c r="J44" s="243">
        <v>3</v>
      </c>
      <c r="K44" s="234" t="s">
        <v>188</v>
      </c>
      <c r="L44" s="243">
        <v>0</v>
      </c>
      <c r="M44" s="234" t="s">
        <v>188</v>
      </c>
      <c r="N44" s="244">
        <f t="shared" si="2"/>
        <v>3</v>
      </c>
      <c r="O44" s="27" t="s">
        <v>188</v>
      </c>
      <c r="P44" s="276"/>
    </row>
    <row r="45" spans="1:16" ht="15" customHeight="1">
      <c r="A45" s="28" t="s">
        <v>444</v>
      </c>
      <c r="B45" s="29" t="s">
        <v>445</v>
      </c>
      <c r="C45" s="47" t="s">
        <v>107</v>
      </c>
      <c r="D45" s="31" t="s">
        <v>164</v>
      </c>
      <c r="E45" s="41"/>
      <c r="F45" s="76">
        <f>SUM(F40:F44)</f>
        <v>67</v>
      </c>
      <c r="G45" s="238" t="s">
        <v>188</v>
      </c>
      <c r="H45" s="247">
        <f>SUM(H40:H44)</f>
        <v>169</v>
      </c>
      <c r="I45" s="238" t="s">
        <v>188</v>
      </c>
      <c r="J45" s="247">
        <f>SUM(J40:J44)</f>
        <v>196</v>
      </c>
      <c r="K45" s="238" t="s">
        <v>188</v>
      </c>
      <c r="L45" s="247">
        <f>SUM(L40:L44)</f>
        <v>166</v>
      </c>
      <c r="M45" s="238" t="s">
        <v>188</v>
      </c>
      <c r="N45" s="247">
        <f t="shared" si="2"/>
        <v>598</v>
      </c>
      <c r="O45" s="35" t="s">
        <v>188</v>
      </c>
      <c r="P45" s="276"/>
    </row>
    <row r="46" spans="1:16" ht="15" customHeight="1">
      <c r="A46" s="258"/>
      <c r="B46" s="259"/>
      <c r="C46" s="258"/>
      <c r="D46" s="258"/>
      <c r="F46" s="37"/>
      <c r="G46" s="37"/>
      <c r="H46" s="37"/>
      <c r="I46" s="37"/>
      <c r="J46" s="37"/>
      <c r="K46" s="37"/>
      <c r="L46" s="37"/>
      <c r="M46" s="37"/>
      <c r="N46" s="37"/>
      <c r="O46" s="37"/>
    </row>
    <row r="47" spans="1:16" ht="20.85" customHeight="1">
      <c r="A47" s="119"/>
      <c r="B47" s="11" t="s">
        <v>446</v>
      </c>
      <c r="C47" s="220" t="s">
        <v>21</v>
      </c>
      <c r="D47" s="221"/>
      <c r="E47" s="98"/>
    </row>
    <row r="48" spans="1:16" ht="14.1" customHeight="1">
      <c r="A48" s="13" t="s">
        <v>447</v>
      </c>
      <c r="B48" s="14" t="s">
        <v>273</v>
      </c>
      <c r="C48" s="40" t="s">
        <v>154</v>
      </c>
      <c r="D48" s="15" t="s">
        <v>48</v>
      </c>
      <c r="E48" s="41"/>
      <c r="F48" s="55">
        <v>0</v>
      </c>
      <c r="G48" s="239" t="s">
        <v>448</v>
      </c>
      <c r="H48" s="240">
        <v>0</v>
      </c>
      <c r="I48" s="239" t="s">
        <v>448</v>
      </c>
      <c r="J48" s="240">
        <v>0</v>
      </c>
      <c r="K48" s="239" t="s">
        <v>448</v>
      </c>
      <c r="L48" s="240">
        <v>0</v>
      </c>
      <c r="M48" s="239" t="s">
        <v>448</v>
      </c>
      <c r="N48" s="241">
        <f t="shared" ref="N48:N52" si="3">F48+H48+J48+L48</f>
        <v>0</v>
      </c>
      <c r="O48" s="25" t="s">
        <v>448</v>
      </c>
      <c r="P48" s="276"/>
    </row>
    <row r="49" spans="1:16" ht="14.1" customHeight="1">
      <c r="A49" s="17" t="s">
        <v>449</v>
      </c>
      <c r="B49" s="270" t="s">
        <v>275</v>
      </c>
      <c r="C49" s="196" t="s">
        <v>154</v>
      </c>
      <c r="D49" s="197" t="s">
        <v>48</v>
      </c>
      <c r="E49" s="41"/>
      <c r="F49" s="233">
        <v>0</v>
      </c>
      <c r="G49" s="234" t="s">
        <v>448</v>
      </c>
      <c r="H49" s="235">
        <v>0</v>
      </c>
      <c r="I49" s="234" t="s">
        <v>448</v>
      </c>
      <c r="J49" s="235">
        <v>0</v>
      </c>
      <c r="K49" s="234" t="s">
        <v>448</v>
      </c>
      <c r="L49" s="235">
        <v>0</v>
      </c>
      <c r="M49" s="234" t="s">
        <v>448</v>
      </c>
      <c r="N49" s="237">
        <f t="shared" si="3"/>
        <v>0</v>
      </c>
      <c r="O49" s="27" t="s">
        <v>448</v>
      </c>
      <c r="P49" s="276"/>
    </row>
    <row r="50" spans="1:16" ht="14.1" customHeight="1">
      <c r="A50" s="17" t="s">
        <v>450</v>
      </c>
      <c r="B50" s="270" t="s">
        <v>277</v>
      </c>
      <c r="C50" s="196" t="s">
        <v>154</v>
      </c>
      <c r="D50" s="197" t="s">
        <v>164</v>
      </c>
      <c r="E50" s="41"/>
      <c r="F50" s="233">
        <v>2.5999999999999999E-2</v>
      </c>
      <c r="G50" s="234" t="s">
        <v>448</v>
      </c>
      <c r="H50" s="235">
        <v>6.5000000000000002E-2</v>
      </c>
      <c r="I50" s="234" t="s">
        <v>448</v>
      </c>
      <c r="J50" s="235">
        <v>7.4999999999999997E-2</v>
      </c>
      <c r="K50" s="234" t="s">
        <v>448</v>
      </c>
      <c r="L50" s="235">
        <v>6.4000000000000001E-2</v>
      </c>
      <c r="M50" s="234" t="s">
        <v>448</v>
      </c>
      <c r="N50" s="237">
        <f t="shared" si="3"/>
        <v>0.22999999999999998</v>
      </c>
      <c r="O50" s="27" t="s">
        <v>448</v>
      </c>
      <c r="P50" s="276"/>
    </row>
    <row r="51" spans="1:16" ht="14.1" customHeight="1">
      <c r="A51" s="17" t="s">
        <v>451</v>
      </c>
      <c r="B51" s="270" t="s">
        <v>279</v>
      </c>
      <c r="C51" s="196" t="s">
        <v>154</v>
      </c>
      <c r="D51" s="197" t="s">
        <v>48</v>
      </c>
      <c r="E51" s="41"/>
      <c r="F51" s="233">
        <v>0</v>
      </c>
      <c r="G51" s="234" t="s">
        <v>448</v>
      </c>
      <c r="H51" s="235">
        <v>0</v>
      </c>
      <c r="I51" s="234" t="s">
        <v>448</v>
      </c>
      <c r="J51" s="235">
        <v>0</v>
      </c>
      <c r="K51" s="234" t="s">
        <v>448</v>
      </c>
      <c r="L51" s="235">
        <v>0</v>
      </c>
      <c r="M51" s="234" t="s">
        <v>448</v>
      </c>
      <c r="N51" s="237">
        <f t="shared" si="3"/>
        <v>0</v>
      </c>
      <c r="O51" s="27" t="s">
        <v>448</v>
      </c>
      <c r="P51" s="276"/>
    </row>
    <row r="52" spans="1:16" ht="15" customHeight="1">
      <c r="A52" s="28" t="s">
        <v>452</v>
      </c>
      <c r="B52" s="199" t="s">
        <v>281</v>
      </c>
      <c r="C52" s="200" t="s">
        <v>154</v>
      </c>
      <c r="D52" s="201" t="s">
        <v>164</v>
      </c>
      <c r="E52" s="41"/>
      <c r="F52" s="34">
        <f>SUM(F50+F51)</f>
        <v>2.5999999999999999E-2</v>
      </c>
      <c r="G52" s="272" t="s">
        <v>448</v>
      </c>
      <c r="H52" s="34">
        <f>SUM(H50+H51)</f>
        <v>6.5000000000000002E-2</v>
      </c>
      <c r="I52" s="238" t="s">
        <v>448</v>
      </c>
      <c r="J52" s="271">
        <f>SUM(J50+J51)</f>
        <v>7.4999999999999997E-2</v>
      </c>
      <c r="K52" s="238" t="s">
        <v>448</v>
      </c>
      <c r="L52" s="271">
        <f>SUM(L50+L51)</f>
        <v>6.4000000000000001E-2</v>
      </c>
      <c r="M52" s="238" t="s">
        <v>448</v>
      </c>
      <c r="N52" s="237">
        <f t="shared" si="3"/>
        <v>0.22999999999999998</v>
      </c>
      <c r="O52" s="35" t="s">
        <v>448</v>
      </c>
      <c r="P52" s="276"/>
    </row>
    <row r="53" spans="1:16" ht="15" customHeight="1">
      <c r="A53" s="117"/>
      <c r="B53" s="117"/>
      <c r="C53" s="36"/>
      <c r="D53" s="117"/>
      <c r="F53" s="37"/>
      <c r="G53" s="37"/>
      <c r="H53" s="37"/>
      <c r="I53" s="37"/>
      <c r="J53" s="37"/>
      <c r="K53" s="37"/>
      <c r="L53" s="37"/>
      <c r="M53" s="37"/>
      <c r="N53" s="37"/>
      <c r="O53" s="37"/>
    </row>
    <row r="54" spans="1:16" ht="20.85" customHeight="1" thickBot="1">
      <c r="A54" s="119"/>
      <c r="B54" s="11" t="s">
        <v>382</v>
      </c>
      <c r="C54" s="220" t="s">
        <v>21</v>
      </c>
      <c r="D54" s="221"/>
      <c r="E54" s="98"/>
    </row>
    <row r="55" spans="1:16" ht="14.1" customHeight="1">
      <c r="A55" s="189" t="s">
        <v>453</v>
      </c>
      <c r="B55" s="190" t="s">
        <v>384</v>
      </c>
      <c r="C55" s="191" t="s">
        <v>107</v>
      </c>
      <c r="D55" s="192" t="s">
        <v>48</v>
      </c>
      <c r="E55" s="98"/>
      <c r="F55" s="434">
        <v>540</v>
      </c>
      <c r="G55" s="413" t="s">
        <v>188</v>
      </c>
      <c r="H55" s="435">
        <v>843</v>
      </c>
      <c r="I55" s="413" t="s">
        <v>188</v>
      </c>
      <c r="J55" s="435">
        <v>482</v>
      </c>
      <c r="K55" s="413" t="s">
        <v>188</v>
      </c>
      <c r="L55" s="435">
        <v>486</v>
      </c>
      <c r="M55" s="413" t="s">
        <v>188</v>
      </c>
      <c r="N55" s="436">
        <f>F55+H55+J55+L55</f>
        <v>2351</v>
      </c>
      <c r="O55" s="415" t="s">
        <v>188</v>
      </c>
      <c r="P55" s="403"/>
    </row>
    <row r="56" spans="1:16" ht="14.1" customHeight="1">
      <c r="A56" s="194" t="s">
        <v>454</v>
      </c>
      <c r="B56" s="195" t="s">
        <v>455</v>
      </c>
      <c r="C56" s="196" t="s">
        <v>387</v>
      </c>
      <c r="D56" s="197" t="s">
        <v>48</v>
      </c>
      <c r="E56" s="98"/>
      <c r="F56" s="440">
        <v>2216345</v>
      </c>
      <c r="G56" s="408" t="s">
        <v>167</v>
      </c>
      <c r="H56" s="432">
        <v>4343814</v>
      </c>
      <c r="I56" s="408" t="s">
        <v>167</v>
      </c>
      <c r="J56" s="432">
        <v>3707609</v>
      </c>
      <c r="K56" s="408" t="s">
        <v>167</v>
      </c>
      <c r="L56" s="432">
        <v>6368640</v>
      </c>
      <c r="M56" s="408" t="s">
        <v>167</v>
      </c>
      <c r="N56" s="433">
        <f>F56+H56+J56+L56</f>
        <v>16636408</v>
      </c>
      <c r="O56" s="417" t="s">
        <v>167</v>
      </c>
      <c r="P56" s="403"/>
    </row>
    <row r="57" spans="1:16" ht="14.1" customHeight="1">
      <c r="A57" s="194" t="s">
        <v>456</v>
      </c>
      <c r="B57" s="195" t="s">
        <v>457</v>
      </c>
      <c r="C57" s="196" t="s">
        <v>113</v>
      </c>
      <c r="D57" s="197" t="s">
        <v>48</v>
      </c>
      <c r="E57" s="98"/>
      <c r="F57" s="440">
        <v>12669</v>
      </c>
      <c r="G57" s="408" t="s">
        <v>188</v>
      </c>
      <c r="H57" s="432">
        <v>29876</v>
      </c>
      <c r="I57" s="408" t="s">
        <v>188</v>
      </c>
      <c r="J57" s="432">
        <v>19000</v>
      </c>
      <c r="K57" s="408" t="s">
        <v>188</v>
      </c>
      <c r="L57" s="432">
        <v>41609</v>
      </c>
      <c r="M57" s="408" t="s">
        <v>188</v>
      </c>
      <c r="N57" s="433">
        <f>F57+H57+J57+L57</f>
        <v>103154</v>
      </c>
      <c r="O57" s="417" t="s">
        <v>188</v>
      </c>
      <c r="P57" s="403"/>
    </row>
    <row r="58" spans="1:16" ht="14.1" customHeight="1">
      <c r="A58" s="194" t="s">
        <v>458</v>
      </c>
      <c r="B58" s="195" t="s">
        <v>391</v>
      </c>
      <c r="C58" s="196" t="s">
        <v>459</v>
      </c>
      <c r="D58" s="197" t="s">
        <v>27</v>
      </c>
      <c r="E58" s="98"/>
      <c r="F58" s="428">
        <v>62.618000000000002</v>
      </c>
      <c r="G58" s="408" t="s">
        <v>460</v>
      </c>
      <c r="H58" s="423">
        <v>40.44</v>
      </c>
      <c r="I58" s="408" t="s">
        <v>460</v>
      </c>
      <c r="J58" s="423">
        <v>22.600999999999999</v>
      </c>
      <c r="K58" s="408" t="s">
        <v>460</v>
      </c>
      <c r="L58" s="423">
        <v>36.228000000000002</v>
      </c>
      <c r="M58" s="408" t="s">
        <v>460</v>
      </c>
      <c r="N58" s="423">
        <v>32.311</v>
      </c>
      <c r="O58" s="417" t="s">
        <v>460</v>
      </c>
      <c r="P58" s="403"/>
    </row>
    <row r="59" spans="1:16" ht="15.75" customHeight="1">
      <c r="A59" s="194" t="s">
        <v>461</v>
      </c>
      <c r="B59" s="195" t="s">
        <v>462</v>
      </c>
      <c r="C59" s="196" t="s">
        <v>107</v>
      </c>
      <c r="D59" s="197" t="s">
        <v>48</v>
      </c>
      <c r="E59" s="98"/>
      <c r="F59" s="440">
        <v>318</v>
      </c>
      <c r="G59" s="408" t="s">
        <v>188</v>
      </c>
      <c r="H59" s="432">
        <v>476</v>
      </c>
      <c r="I59" s="408" t="s">
        <v>188</v>
      </c>
      <c r="J59" s="432">
        <v>267</v>
      </c>
      <c r="K59" s="408" t="s">
        <v>188</v>
      </c>
      <c r="L59" s="432">
        <v>287</v>
      </c>
      <c r="M59" s="408" t="s">
        <v>188</v>
      </c>
      <c r="N59" s="433">
        <f t="shared" ref="N59:N64" si="4">F59+H59+J59+L59</f>
        <v>1348</v>
      </c>
      <c r="O59" s="417" t="s">
        <v>188</v>
      </c>
      <c r="P59" s="403"/>
    </row>
    <row r="60" spans="1:16" ht="14.1" customHeight="1">
      <c r="A60" s="194" t="s">
        <v>463</v>
      </c>
      <c r="B60" s="195" t="s">
        <v>464</v>
      </c>
      <c r="C60" s="196" t="s">
        <v>387</v>
      </c>
      <c r="D60" s="197" t="s">
        <v>48</v>
      </c>
      <c r="E60" s="98"/>
      <c r="F60" s="440">
        <v>1566784</v>
      </c>
      <c r="G60" s="408" t="s">
        <v>167</v>
      </c>
      <c r="H60" s="432">
        <v>3193769</v>
      </c>
      <c r="I60" s="408" t="s">
        <v>167</v>
      </c>
      <c r="J60" s="432">
        <v>2740125</v>
      </c>
      <c r="K60" s="408" t="s">
        <v>167</v>
      </c>
      <c r="L60" s="432">
        <v>4526709</v>
      </c>
      <c r="M60" s="408" t="s">
        <v>167</v>
      </c>
      <c r="N60" s="433">
        <f t="shared" si="4"/>
        <v>12027387</v>
      </c>
      <c r="O60" s="417" t="s">
        <v>167</v>
      </c>
      <c r="P60" s="403"/>
    </row>
    <row r="61" spans="1:16" ht="14.1" customHeight="1">
      <c r="A61" s="194" t="s">
        <v>465</v>
      </c>
      <c r="B61" s="195" t="s">
        <v>466</v>
      </c>
      <c r="C61" s="196" t="s">
        <v>107</v>
      </c>
      <c r="D61" s="197" t="s">
        <v>48</v>
      </c>
      <c r="E61" s="98"/>
      <c r="F61" s="440">
        <v>15</v>
      </c>
      <c r="G61" s="408" t="s">
        <v>188</v>
      </c>
      <c r="H61" s="432">
        <v>15</v>
      </c>
      <c r="I61" s="408" t="s">
        <v>188</v>
      </c>
      <c r="J61" s="432">
        <v>5</v>
      </c>
      <c r="K61" s="408" t="s">
        <v>188</v>
      </c>
      <c r="L61" s="432">
        <v>10</v>
      </c>
      <c r="M61" s="408" t="s">
        <v>188</v>
      </c>
      <c r="N61" s="433">
        <f t="shared" si="4"/>
        <v>45</v>
      </c>
      <c r="O61" s="417" t="s">
        <v>188</v>
      </c>
      <c r="P61" s="403"/>
    </row>
    <row r="62" spans="1:16" ht="14.1" customHeight="1">
      <c r="A62" s="194" t="s">
        <v>467</v>
      </c>
      <c r="B62" s="195" t="s">
        <v>468</v>
      </c>
      <c r="C62" s="196" t="s">
        <v>387</v>
      </c>
      <c r="D62" s="197" t="s">
        <v>48</v>
      </c>
      <c r="E62" s="98"/>
      <c r="F62" s="440">
        <v>113219</v>
      </c>
      <c r="G62" s="408" t="s">
        <v>167</v>
      </c>
      <c r="H62" s="432">
        <v>182093</v>
      </c>
      <c r="I62" s="408" t="s">
        <v>167</v>
      </c>
      <c r="J62" s="432">
        <v>29152</v>
      </c>
      <c r="K62" s="408" t="s">
        <v>167</v>
      </c>
      <c r="L62" s="432">
        <v>378150</v>
      </c>
      <c r="M62" s="408" t="s">
        <v>167</v>
      </c>
      <c r="N62" s="433">
        <f t="shared" si="4"/>
        <v>702614</v>
      </c>
      <c r="O62" s="417" t="s">
        <v>167</v>
      </c>
      <c r="P62" s="403"/>
    </row>
    <row r="63" spans="1:16" ht="16.7" customHeight="1">
      <c r="A63" s="194" t="s">
        <v>469</v>
      </c>
      <c r="B63" s="195" t="s">
        <v>470</v>
      </c>
      <c r="C63" s="196" t="s">
        <v>107</v>
      </c>
      <c r="D63" s="197" t="s">
        <v>48</v>
      </c>
      <c r="E63" s="98"/>
      <c r="F63" s="440">
        <v>385</v>
      </c>
      <c r="G63" s="408" t="s">
        <v>188</v>
      </c>
      <c r="H63" s="432">
        <v>801</v>
      </c>
      <c r="I63" s="408" t="s">
        <v>188</v>
      </c>
      <c r="J63" s="432">
        <v>945</v>
      </c>
      <c r="K63" s="408" t="s">
        <v>188</v>
      </c>
      <c r="L63" s="432">
        <v>1044</v>
      </c>
      <c r="M63" s="408" t="s">
        <v>188</v>
      </c>
      <c r="N63" s="433">
        <f t="shared" si="4"/>
        <v>3175</v>
      </c>
      <c r="O63" s="417" t="s">
        <v>188</v>
      </c>
      <c r="P63" s="403"/>
    </row>
    <row r="64" spans="1:16" ht="15" customHeight="1" thickBot="1">
      <c r="A64" s="198" t="s">
        <v>471</v>
      </c>
      <c r="B64" s="199" t="s">
        <v>125</v>
      </c>
      <c r="C64" s="200" t="s">
        <v>107</v>
      </c>
      <c r="D64" s="201" t="s">
        <v>48</v>
      </c>
      <c r="E64" s="98"/>
      <c r="F64" s="437">
        <v>226</v>
      </c>
      <c r="G64" s="420" t="s">
        <v>188</v>
      </c>
      <c r="H64" s="438">
        <v>278</v>
      </c>
      <c r="I64" s="420" t="s">
        <v>188</v>
      </c>
      <c r="J64" s="438">
        <v>381</v>
      </c>
      <c r="K64" s="420" t="s">
        <v>188</v>
      </c>
      <c r="L64" s="438">
        <v>522</v>
      </c>
      <c r="M64" s="420" t="s">
        <v>188</v>
      </c>
      <c r="N64" s="439">
        <f t="shared" si="4"/>
        <v>1407</v>
      </c>
      <c r="O64" s="422" t="s">
        <v>188</v>
      </c>
      <c r="P64" s="403"/>
    </row>
    <row r="65" spans="1:16" ht="15" customHeight="1" thickBot="1">
      <c r="A65" s="117"/>
      <c r="B65" s="117"/>
      <c r="C65" s="36"/>
      <c r="D65" s="117"/>
      <c r="F65" s="95"/>
      <c r="G65" s="95"/>
      <c r="H65" s="95"/>
      <c r="I65" s="95"/>
      <c r="J65" s="95"/>
      <c r="K65" s="95"/>
      <c r="L65" s="95"/>
      <c r="M65" s="95"/>
      <c r="N65" s="95"/>
      <c r="O65" s="95"/>
    </row>
    <row r="66" spans="1:16" ht="20.85" customHeight="1" thickBot="1">
      <c r="A66" s="119"/>
      <c r="B66" s="11" t="s">
        <v>472</v>
      </c>
      <c r="C66" s="220" t="s">
        <v>21</v>
      </c>
      <c r="D66" s="221"/>
      <c r="E66" s="98"/>
    </row>
    <row r="67" spans="1:16" ht="14.1" customHeight="1">
      <c r="A67" s="189" t="s">
        <v>473</v>
      </c>
      <c r="B67" s="190" t="s">
        <v>474</v>
      </c>
      <c r="C67" s="191" t="s">
        <v>107</v>
      </c>
      <c r="D67" s="192" t="s">
        <v>48</v>
      </c>
      <c r="E67" s="98"/>
      <c r="F67" s="434">
        <v>561</v>
      </c>
      <c r="G67" s="413" t="s">
        <v>161</v>
      </c>
      <c r="H67" s="435">
        <v>587</v>
      </c>
      <c r="I67" s="413" t="s">
        <v>161</v>
      </c>
      <c r="J67" s="435">
        <v>481</v>
      </c>
      <c r="K67" s="413" t="s">
        <v>161</v>
      </c>
      <c r="L67" s="435">
        <v>208</v>
      </c>
      <c r="M67" s="413" t="s">
        <v>161</v>
      </c>
      <c r="N67" s="436">
        <f>F67+H67+J67+L67</f>
        <v>1837</v>
      </c>
      <c r="O67" s="415" t="s">
        <v>161</v>
      </c>
      <c r="P67" s="403"/>
    </row>
    <row r="68" spans="1:16" ht="15" customHeight="1" thickBot="1">
      <c r="A68" s="28" t="s">
        <v>475</v>
      </c>
      <c r="B68" s="29" t="s">
        <v>476</v>
      </c>
      <c r="C68" s="200" t="s">
        <v>477</v>
      </c>
      <c r="D68" s="201" t="s">
        <v>48</v>
      </c>
      <c r="E68" s="98"/>
      <c r="F68" s="437">
        <v>18951</v>
      </c>
      <c r="G68" s="420" t="s">
        <v>53</v>
      </c>
      <c r="H68" s="438">
        <v>66676</v>
      </c>
      <c r="I68" s="420" t="s">
        <v>53</v>
      </c>
      <c r="J68" s="438">
        <v>65670</v>
      </c>
      <c r="K68" s="420" t="s">
        <v>53</v>
      </c>
      <c r="L68" s="438">
        <v>86982</v>
      </c>
      <c r="M68" s="420" t="s">
        <v>53</v>
      </c>
      <c r="N68" s="439">
        <f>F68+H68+J68+L68</f>
        <v>238279</v>
      </c>
      <c r="O68" s="422" t="s">
        <v>53</v>
      </c>
      <c r="P68" s="403"/>
    </row>
    <row r="69" spans="1:16" ht="15" customHeight="1" thickBot="1">
      <c r="A69" s="258"/>
      <c r="B69" s="259"/>
      <c r="C69" s="258"/>
      <c r="D69" s="258"/>
      <c r="F69" s="95"/>
      <c r="G69" s="95"/>
      <c r="H69" s="95"/>
      <c r="I69" s="95"/>
      <c r="J69" s="95"/>
      <c r="K69" s="95"/>
      <c r="L69" s="95"/>
      <c r="M69" s="95"/>
      <c r="N69" s="95"/>
      <c r="O69" s="95"/>
    </row>
    <row r="70" spans="1:16" ht="20.85" customHeight="1" thickBot="1">
      <c r="A70" s="119"/>
      <c r="B70" s="11" t="s">
        <v>174</v>
      </c>
      <c r="C70" s="220" t="s">
        <v>21</v>
      </c>
      <c r="D70" s="221"/>
      <c r="E70" s="98"/>
    </row>
    <row r="71" spans="1:16" ht="14.1" customHeight="1">
      <c r="A71" s="13" t="s">
        <v>478</v>
      </c>
      <c r="B71" s="14" t="s">
        <v>273</v>
      </c>
      <c r="C71" s="40" t="s">
        <v>154</v>
      </c>
      <c r="D71" s="15" t="s">
        <v>48</v>
      </c>
      <c r="E71" s="98"/>
      <c r="F71" s="425">
        <v>3.1150000000000002</v>
      </c>
      <c r="G71" s="413" t="s">
        <v>161</v>
      </c>
      <c r="H71" s="426">
        <v>6.1719999999999997</v>
      </c>
      <c r="I71" s="413" t="s">
        <v>161</v>
      </c>
      <c r="J71" s="426">
        <v>8.4149999999999991</v>
      </c>
      <c r="K71" s="413" t="s">
        <v>161</v>
      </c>
      <c r="L71" s="426">
        <v>8.6270000000000007</v>
      </c>
      <c r="M71" s="413" t="s">
        <v>161</v>
      </c>
      <c r="N71" s="427">
        <f>F71+H71+J71+L71</f>
        <v>26.329000000000001</v>
      </c>
      <c r="O71" s="415" t="s">
        <v>161</v>
      </c>
      <c r="P71" s="403"/>
    </row>
    <row r="72" spans="1:16" ht="14.1" customHeight="1">
      <c r="A72" s="17" t="s">
        <v>479</v>
      </c>
      <c r="B72" s="270" t="s">
        <v>275</v>
      </c>
      <c r="C72" s="45" t="s">
        <v>154</v>
      </c>
      <c r="D72" s="197" t="s">
        <v>48</v>
      </c>
      <c r="E72" s="98"/>
      <c r="F72" s="428">
        <v>1.2490000000000001</v>
      </c>
      <c r="G72" s="408" t="s">
        <v>161</v>
      </c>
      <c r="H72" s="423">
        <v>2.5270000000000001</v>
      </c>
      <c r="I72" s="408" t="s">
        <v>161</v>
      </c>
      <c r="J72" s="423">
        <v>2.6819999999999999</v>
      </c>
      <c r="K72" s="408" t="s">
        <v>161</v>
      </c>
      <c r="L72" s="423">
        <v>1.8280000000000001</v>
      </c>
      <c r="M72" s="408" t="s">
        <v>161</v>
      </c>
      <c r="N72" s="424">
        <f t="shared" ref="N72:N75" si="5">F72+H72+J72+L72</f>
        <v>8.2859999999999996</v>
      </c>
      <c r="O72" s="417" t="s">
        <v>161</v>
      </c>
      <c r="P72" s="403"/>
    </row>
    <row r="73" spans="1:16" ht="14.1" customHeight="1">
      <c r="A73" s="17" t="s">
        <v>480</v>
      </c>
      <c r="B73" s="270" t="s">
        <v>277</v>
      </c>
      <c r="C73" s="45" t="s">
        <v>154</v>
      </c>
      <c r="D73" s="197" t="s">
        <v>48</v>
      </c>
      <c r="E73" s="98"/>
      <c r="F73" s="428">
        <v>11.891999999999999</v>
      </c>
      <c r="G73" s="408" t="s">
        <v>161</v>
      </c>
      <c r="H73" s="423">
        <v>23.591999999999999</v>
      </c>
      <c r="I73" s="408" t="s">
        <v>161</v>
      </c>
      <c r="J73" s="423">
        <v>21.523</v>
      </c>
      <c r="K73" s="408" t="s">
        <v>161</v>
      </c>
      <c r="L73" s="423">
        <v>18.664999999999999</v>
      </c>
      <c r="M73" s="408" t="s">
        <v>161</v>
      </c>
      <c r="N73" s="424">
        <f t="shared" si="5"/>
        <v>75.671999999999997</v>
      </c>
      <c r="O73" s="417" t="s">
        <v>161</v>
      </c>
      <c r="P73" s="403"/>
    </row>
    <row r="74" spans="1:16" ht="14.1" customHeight="1">
      <c r="A74" s="17" t="s">
        <v>481</v>
      </c>
      <c r="B74" s="270" t="s">
        <v>279</v>
      </c>
      <c r="C74" s="45" t="s">
        <v>154</v>
      </c>
      <c r="D74" s="197" t="s">
        <v>48</v>
      </c>
      <c r="E74" s="98"/>
      <c r="F74" s="428">
        <v>2.1230000000000002</v>
      </c>
      <c r="G74" s="408" t="s">
        <v>161</v>
      </c>
      <c r="H74" s="423">
        <v>3.9119999999999999</v>
      </c>
      <c r="I74" s="408" t="s">
        <v>161</v>
      </c>
      <c r="J74" s="423">
        <v>3.7170000000000001</v>
      </c>
      <c r="K74" s="408" t="s">
        <v>161</v>
      </c>
      <c r="L74" s="423">
        <v>3.8250000000000002</v>
      </c>
      <c r="M74" s="408" t="s">
        <v>161</v>
      </c>
      <c r="N74" s="424">
        <f t="shared" si="5"/>
        <v>13.577000000000002</v>
      </c>
      <c r="O74" s="417" t="s">
        <v>161</v>
      </c>
      <c r="P74" s="403"/>
    </row>
    <row r="75" spans="1:16" ht="15" customHeight="1" thickBot="1">
      <c r="A75" s="28" t="s">
        <v>482</v>
      </c>
      <c r="B75" s="199" t="s">
        <v>281</v>
      </c>
      <c r="C75" s="200" t="s">
        <v>154</v>
      </c>
      <c r="D75" s="201" t="s">
        <v>164</v>
      </c>
      <c r="E75" s="98"/>
      <c r="F75" s="429">
        <f>F73+F74</f>
        <v>14.015000000000001</v>
      </c>
      <c r="G75" s="420" t="s">
        <v>161</v>
      </c>
      <c r="H75" s="430">
        <f>H73+H74</f>
        <v>27.503999999999998</v>
      </c>
      <c r="I75" s="420" t="s">
        <v>161</v>
      </c>
      <c r="J75" s="430">
        <f>J73+J74</f>
        <v>25.24</v>
      </c>
      <c r="K75" s="420" t="s">
        <v>161</v>
      </c>
      <c r="L75" s="430">
        <f>L73+L74</f>
        <v>22.49</v>
      </c>
      <c r="M75" s="420" t="s">
        <v>161</v>
      </c>
      <c r="N75" s="430">
        <f t="shared" si="5"/>
        <v>89.248999999999995</v>
      </c>
      <c r="O75" s="422" t="s">
        <v>161</v>
      </c>
      <c r="P75" s="403"/>
    </row>
    <row r="76" spans="1:16" ht="14.1" customHeight="1">
      <c r="A76" s="37"/>
      <c r="B76" s="37"/>
      <c r="C76" s="37"/>
      <c r="D76" s="37"/>
      <c r="F76" s="95"/>
      <c r="G76" s="95"/>
      <c r="H76" s="95"/>
      <c r="I76" s="95"/>
      <c r="J76" s="95"/>
      <c r="K76" s="95"/>
      <c r="L76" s="95"/>
      <c r="M76" s="95"/>
      <c r="N76" s="95"/>
      <c r="O76" s="95"/>
    </row>
    <row r="77" spans="1:16" ht="15" customHeight="1">
      <c r="B77" s="39"/>
    </row>
    <row r="78" spans="1:16" ht="14.1" customHeight="1">
      <c r="A78" s="322"/>
      <c r="B78" s="37"/>
      <c r="C78" s="37"/>
      <c r="D78" s="136"/>
      <c r="E78" s="98"/>
    </row>
    <row r="79" spans="1:16" ht="14.1" customHeight="1">
      <c r="A79" s="323" t="s">
        <v>145</v>
      </c>
      <c r="B79" s="95"/>
      <c r="C79" s="99" t="s">
        <v>148</v>
      </c>
      <c r="E79" s="98"/>
    </row>
    <row r="80" spans="1:16" ht="14.1" customHeight="1">
      <c r="A80" s="324"/>
      <c r="B80" s="95"/>
      <c r="E80" s="98"/>
    </row>
    <row r="81" spans="1:5" ht="14.1" customHeight="1">
      <c r="A81" s="323" t="s">
        <v>146</v>
      </c>
      <c r="B81" s="95"/>
      <c r="C81" s="1"/>
      <c r="E81" s="98"/>
    </row>
    <row r="82" spans="1:5" ht="14.1" customHeight="1">
      <c r="A82" s="324"/>
      <c r="B82" s="95"/>
      <c r="E82" s="98"/>
    </row>
    <row r="83" spans="1:5" ht="14.1" customHeight="1">
      <c r="A83" s="323" t="s">
        <v>220</v>
      </c>
      <c r="B83" s="95"/>
      <c r="C83" s="99" t="s">
        <v>148</v>
      </c>
      <c r="D83" s="97" t="s">
        <v>332</v>
      </c>
      <c r="E83" s="98"/>
    </row>
    <row r="84" spans="1:5" ht="15" customHeight="1">
      <c r="A84" s="123"/>
      <c r="B84" s="39"/>
      <c r="E84" s="98"/>
    </row>
    <row r="85" spans="1:5" ht="14.1" customHeight="1">
      <c r="A85" s="37"/>
      <c r="B85" s="134"/>
      <c r="C85" s="49"/>
      <c r="D85" s="49"/>
    </row>
    <row r="86" spans="1:5" ht="14.1" customHeight="1">
      <c r="B86" s="273"/>
    </row>
    <row r="87" spans="1:5" ht="14.1" customHeight="1">
      <c r="B87" s="95"/>
    </row>
    <row r="88" spans="1:5" ht="14.1" customHeight="1">
      <c r="B88" s="95"/>
    </row>
    <row r="89" spans="1:5" ht="14.1" customHeight="1">
      <c r="B89" s="95"/>
    </row>
    <row r="90" spans="1:5" ht="14.1" customHeight="1">
      <c r="B90" s="95"/>
    </row>
    <row r="91" spans="1:5" ht="14.1" customHeight="1">
      <c r="B91" s="95"/>
    </row>
    <row r="92" spans="1:5" ht="14.1" customHeight="1">
      <c r="B92" s="95"/>
    </row>
    <row r="93" spans="1:5" ht="14.1" customHeight="1">
      <c r="B93" s="95"/>
    </row>
    <row r="94" spans="1:5" ht="14.1" customHeight="1">
      <c r="B94" s="95"/>
    </row>
    <row r="95" spans="1:5" ht="14.1" customHeight="1">
      <c r="B95" s="95"/>
    </row>
    <row r="96" spans="1:5" ht="14.1" customHeight="1">
      <c r="B96" s="95"/>
    </row>
    <row r="97" spans="2:2" ht="14.1" customHeight="1">
      <c r="B97" s="95"/>
    </row>
    <row r="98" spans="2:2" ht="14.1" customHeight="1">
      <c r="B98" s="95"/>
    </row>
    <row r="99" spans="2:2" ht="14.1" customHeight="1">
      <c r="B99" s="95"/>
    </row>
    <row r="100" spans="2:2" ht="14.1" customHeight="1">
      <c r="B100" s="95"/>
    </row>
    <row r="101" spans="2:2" ht="14.1" customHeight="1">
      <c r="B101" s="95"/>
    </row>
    <row r="102" spans="2:2" ht="14.1" customHeight="1">
      <c r="B102" s="95"/>
    </row>
    <row r="103" spans="2:2" ht="14.1" customHeight="1">
      <c r="B103" s="95"/>
    </row>
    <row r="104" spans="2:2" ht="14.1" customHeight="1">
      <c r="B104" s="95"/>
    </row>
    <row r="105" spans="2:2" ht="14.1" customHeight="1">
      <c r="B105" s="95"/>
    </row>
    <row r="106" spans="2:2" ht="14.1" customHeight="1">
      <c r="B106" s="95"/>
    </row>
    <row r="107" spans="2:2" ht="14.1" customHeight="1">
      <c r="B107" s="95"/>
    </row>
    <row r="108" spans="2:2" ht="14.1" customHeight="1">
      <c r="B108" s="95"/>
    </row>
    <row r="109" spans="2:2" ht="14.1" customHeight="1">
      <c r="B109" s="95"/>
    </row>
    <row r="110" spans="2:2" ht="14.1" customHeight="1">
      <c r="B110" s="95"/>
    </row>
    <row r="111" spans="2:2" ht="14.1" customHeight="1">
      <c r="B111" s="95"/>
    </row>
    <row r="112" spans="2:2" ht="14.1" customHeight="1">
      <c r="B112" s="95"/>
    </row>
    <row r="113" spans="2:2" ht="14.1" customHeight="1">
      <c r="B113" s="95"/>
    </row>
    <row r="114" spans="2:2" ht="14.1" customHeight="1">
      <c r="B114" s="95"/>
    </row>
    <row r="115" spans="2:2" ht="14.1" customHeight="1">
      <c r="B115" s="95"/>
    </row>
    <row r="116" spans="2:2" ht="14.1" customHeight="1">
      <c r="B116" s="95"/>
    </row>
    <row r="117" spans="2:2" ht="14.1" customHeight="1">
      <c r="B117" s="95"/>
    </row>
    <row r="118" spans="2:2" ht="14.1" customHeight="1">
      <c r="B118" s="95"/>
    </row>
    <row r="119" spans="2:2" ht="14.1" customHeight="1">
      <c r="B119" s="95"/>
    </row>
    <row r="120" spans="2:2" ht="14.1" customHeight="1">
      <c r="B120" s="95"/>
    </row>
    <row r="121" spans="2:2" ht="14.1" customHeight="1">
      <c r="B121" s="95"/>
    </row>
    <row r="122" spans="2:2" ht="14.1" customHeight="1">
      <c r="B122" s="95"/>
    </row>
    <row r="123" spans="2:2" ht="14.1" customHeight="1">
      <c r="B123" s="95"/>
    </row>
    <row r="124" spans="2:2" ht="14.1" customHeight="1">
      <c r="B124" s="95"/>
    </row>
    <row r="125" spans="2:2" ht="14.1" customHeight="1">
      <c r="B125" s="95"/>
    </row>
    <row r="126" spans="2:2" ht="14.1" customHeight="1">
      <c r="B126" s="95"/>
    </row>
    <row r="127" spans="2:2" ht="14.1" customHeight="1">
      <c r="B127" s="95"/>
    </row>
    <row r="128" spans="2:2" ht="14.1" customHeight="1">
      <c r="B128" s="95"/>
    </row>
    <row r="129" spans="2:2" ht="14.1" customHeight="1">
      <c r="B129" s="95"/>
    </row>
    <row r="130" spans="2:2" ht="14.1" customHeight="1">
      <c r="B130" s="95"/>
    </row>
    <row r="131" spans="2:2" ht="14.1" customHeight="1">
      <c r="B131" s="95"/>
    </row>
    <row r="132" spans="2:2" ht="14.1" customHeight="1">
      <c r="B132" s="95"/>
    </row>
    <row r="133" spans="2:2" ht="14.1" customHeight="1">
      <c r="B133" s="95"/>
    </row>
    <row r="134" spans="2:2" ht="14.1" customHeight="1">
      <c r="B134" s="95"/>
    </row>
    <row r="135" spans="2:2" ht="14.1" customHeight="1">
      <c r="B135" s="95"/>
    </row>
    <row r="136" spans="2:2" ht="14.1" customHeight="1">
      <c r="B136" s="95"/>
    </row>
    <row r="137" spans="2:2" ht="14.1" customHeight="1">
      <c r="B137" s="95"/>
    </row>
    <row r="138" spans="2:2" ht="14.1" customHeight="1">
      <c r="B138" s="95"/>
    </row>
    <row r="139" spans="2:2" ht="14.1" customHeight="1">
      <c r="B139" s="95"/>
    </row>
    <row r="140" spans="2:2" ht="14.1" customHeight="1">
      <c r="B140" s="95"/>
    </row>
    <row r="141" spans="2:2" ht="14.1" customHeight="1">
      <c r="B141" s="95"/>
    </row>
    <row r="142" spans="2:2" ht="14.1" customHeight="1">
      <c r="B142" s="95"/>
    </row>
    <row r="143" spans="2:2" ht="14.1" customHeight="1">
      <c r="B143" s="95"/>
    </row>
    <row r="144" spans="2:2" ht="14.1" customHeight="1">
      <c r="B144" s="95"/>
    </row>
    <row r="145" spans="2:2" ht="14.1" customHeight="1">
      <c r="B145" s="95"/>
    </row>
    <row r="146" spans="2:2" ht="14.1" customHeight="1">
      <c r="B146" s="95"/>
    </row>
    <row r="147" spans="2:2" ht="14.1" customHeight="1">
      <c r="B147" s="95"/>
    </row>
    <row r="148" spans="2:2" ht="14.1" customHeight="1">
      <c r="B148" s="95"/>
    </row>
    <row r="149" spans="2:2" ht="14.1" customHeight="1">
      <c r="B149" s="95"/>
    </row>
    <row r="150" spans="2:2" ht="14.1" customHeight="1">
      <c r="B150" s="95"/>
    </row>
    <row r="151" spans="2:2" ht="14.1" customHeight="1">
      <c r="B151" s="95"/>
    </row>
    <row r="152" spans="2:2" ht="14.1" customHeight="1">
      <c r="B152" s="95"/>
    </row>
    <row r="153" spans="2:2" ht="14.1" customHeight="1">
      <c r="B153" s="95"/>
    </row>
    <row r="154" spans="2:2" ht="14.1" customHeight="1">
      <c r="B154" s="95"/>
    </row>
    <row r="155" spans="2:2" ht="14.1" customHeight="1">
      <c r="B155" s="95"/>
    </row>
    <row r="156" spans="2:2" ht="14.1" customHeight="1">
      <c r="B156" s="95"/>
    </row>
    <row r="157" spans="2:2" ht="14.1" customHeight="1">
      <c r="B157" s="95"/>
    </row>
    <row r="158" spans="2:2" ht="14.1" customHeight="1">
      <c r="B158" s="95"/>
    </row>
    <row r="159" spans="2:2" ht="14.1" customHeight="1">
      <c r="B159" s="95"/>
    </row>
    <row r="160" spans="2:2" ht="14.1" customHeight="1">
      <c r="B160" s="95"/>
    </row>
    <row r="161" spans="2:2" ht="14.1" customHeight="1">
      <c r="B161" s="95"/>
    </row>
    <row r="162" spans="2:2" ht="14.1" customHeight="1">
      <c r="B162" s="95"/>
    </row>
    <row r="163" spans="2:2" ht="14.1" customHeight="1">
      <c r="B163" s="95"/>
    </row>
    <row r="164" spans="2:2" ht="14.1" customHeight="1">
      <c r="B164" s="95"/>
    </row>
    <row r="165" spans="2:2" ht="14.1" customHeight="1">
      <c r="B165" s="95"/>
    </row>
    <row r="166" spans="2:2" ht="14.1" customHeight="1">
      <c r="B166" s="95"/>
    </row>
    <row r="167" spans="2:2" ht="14.1" customHeight="1">
      <c r="B167" s="95"/>
    </row>
    <row r="168" spans="2:2" ht="14.1" customHeight="1">
      <c r="B168" s="95"/>
    </row>
    <row r="169" spans="2:2" ht="14.1" customHeight="1">
      <c r="B169" s="95"/>
    </row>
    <row r="170" spans="2:2" ht="14.1" customHeight="1">
      <c r="B170" s="95"/>
    </row>
    <row r="171" spans="2:2" ht="14.1" customHeight="1">
      <c r="B171" s="95"/>
    </row>
    <row r="172" spans="2:2" ht="14.1" customHeight="1">
      <c r="B172" s="95"/>
    </row>
    <row r="173" spans="2:2" ht="14.1" customHeight="1">
      <c r="B173" s="95"/>
    </row>
    <row r="174" spans="2:2" ht="14.1" customHeight="1">
      <c r="B174" s="95"/>
    </row>
    <row r="175" spans="2:2" ht="14.1" customHeight="1">
      <c r="B175" s="95"/>
    </row>
    <row r="176" spans="2:2" ht="14.1" customHeight="1">
      <c r="B176" s="95"/>
    </row>
    <row r="177" spans="2:2" ht="14.1" customHeight="1">
      <c r="B177" s="95"/>
    </row>
    <row r="178" spans="2:2" ht="14.1" customHeight="1">
      <c r="B178" s="95"/>
    </row>
    <row r="179" spans="2:2" ht="14.1" customHeight="1">
      <c r="B179" s="95"/>
    </row>
    <row r="180" spans="2:2" ht="14.1" customHeight="1">
      <c r="B180" s="95"/>
    </row>
    <row r="181" spans="2:2" ht="14.1" customHeight="1">
      <c r="B181" s="95"/>
    </row>
    <row r="182" spans="2:2" ht="14.1" customHeight="1">
      <c r="B182" s="95"/>
    </row>
    <row r="183" spans="2:2" ht="14.1" customHeight="1">
      <c r="B183" s="95"/>
    </row>
    <row r="184" spans="2:2" ht="14.1" customHeight="1">
      <c r="B184" s="95"/>
    </row>
    <row r="185" spans="2:2" ht="14.1" customHeight="1">
      <c r="B185" s="95"/>
    </row>
    <row r="186" spans="2:2" ht="14.1" customHeight="1">
      <c r="B186" s="95"/>
    </row>
    <row r="187" spans="2:2" ht="14.1" customHeight="1">
      <c r="B187" s="95"/>
    </row>
    <row r="188" spans="2:2" ht="14.1" customHeight="1">
      <c r="B188" s="95"/>
    </row>
    <row r="189" spans="2:2" ht="14.1" customHeight="1">
      <c r="B189" s="95"/>
    </row>
    <row r="190" spans="2:2" ht="14.1" customHeight="1">
      <c r="B190" s="95"/>
    </row>
    <row r="191" spans="2:2" ht="14.1" customHeight="1">
      <c r="B191" s="95"/>
    </row>
    <row r="192" spans="2:2" ht="14.1" customHeight="1">
      <c r="B192" s="95"/>
    </row>
    <row r="193" spans="2:2" ht="14.1" customHeight="1">
      <c r="B193" s="95"/>
    </row>
    <row r="194" spans="2:2" ht="14.1" customHeight="1">
      <c r="B194" s="95"/>
    </row>
    <row r="195" spans="2:2" ht="14.1" customHeight="1">
      <c r="B195" s="95"/>
    </row>
    <row r="196" spans="2:2" ht="14.1" customHeight="1">
      <c r="B196" s="95"/>
    </row>
    <row r="197" spans="2:2" ht="14.1" customHeight="1">
      <c r="B197" s="95"/>
    </row>
    <row r="198" spans="2:2" ht="14.1" customHeight="1">
      <c r="B198" s="95"/>
    </row>
    <row r="199" spans="2:2" ht="14.1" customHeight="1">
      <c r="B199" s="95"/>
    </row>
    <row r="200" spans="2:2" ht="14.1" customHeight="1">
      <c r="B200" s="95"/>
    </row>
    <row r="201" spans="2:2" ht="14.1" customHeight="1">
      <c r="B201" s="95"/>
    </row>
    <row r="202" spans="2:2" ht="14.1" customHeight="1">
      <c r="B202" s="95"/>
    </row>
    <row r="203" spans="2:2" ht="14.1" customHeight="1">
      <c r="B203" s="95"/>
    </row>
    <row r="204" spans="2:2" ht="14.1" customHeight="1">
      <c r="B204" s="95"/>
    </row>
    <row r="205" spans="2:2" ht="14.1" customHeight="1">
      <c r="B205" s="95"/>
    </row>
    <row r="206" spans="2:2" ht="14.1" customHeight="1">
      <c r="B206" s="95"/>
    </row>
    <row r="207" spans="2:2" ht="14.1" customHeight="1">
      <c r="B207" s="95"/>
    </row>
    <row r="208" spans="2:2" ht="14.1" customHeight="1">
      <c r="B208" s="95"/>
    </row>
    <row r="209" spans="2:2" ht="14.1" customHeight="1">
      <c r="B209" s="95"/>
    </row>
    <row r="210" spans="2:2" ht="14.1" customHeight="1">
      <c r="B210" s="95"/>
    </row>
    <row r="211" spans="2:2" ht="14.1" customHeight="1">
      <c r="B211" s="95"/>
    </row>
    <row r="212" spans="2:2" ht="14.1" customHeight="1">
      <c r="B212" s="95"/>
    </row>
    <row r="213" spans="2:2" ht="14.1" customHeight="1">
      <c r="B213" s="95"/>
    </row>
    <row r="214" spans="2:2" ht="14.1" customHeight="1">
      <c r="B214" s="95"/>
    </row>
    <row r="215" spans="2:2" ht="14.1" customHeight="1">
      <c r="B215" s="95"/>
    </row>
    <row r="216" spans="2:2" ht="14.1" customHeight="1">
      <c r="B216" s="95"/>
    </row>
    <row r="217" spans="2:2" ht="14.1" customHeight="1">
      <c r="B217" s="95"/>
    </row>
    <row r="218" spans="2:2" ht="14.1" customHeight="1">
      <c r="B218" s="95"/>
    </row>
    <row r="219" spans="2:2" ht="14.1" customHeight="1">
      <c r="B219" s="95"/>
    </row>
    <row r="220" spans="2:2" ht="14.1" customHeight="1">
      <c r="B220" s="95"/>
    </row>
    <row r="221" spans="2:2" ht="14.1" customHeight="1">
      <c r="B221" s="95"/>
    </row>
    <row r="222" spans="2:2" ht="14.1" customHeight="1">
      <c r="B222" s="95"/>
    </row>
    <row r="223" spans="2:2" ht="14.1" customHeight="1">
      <c r="B223" s="95"/>
    </row>
    <row r="224" spans="2:2" ht="14.1" customHeight="1">
      <c r="B224" s="95"/>
    </row>
    <row r="225" spans="2:2" ht="14.1" customHeight="1">
      <c r="B225" s="95"/>
    </row>
    <row r="226" spans="2:2" ht="14.1" customHeight="1">
      <c r="B226" s="95"/>
    </row>
    <row r="227" spans="2:2" ht="14.1" customHeight="1">
      <c r="B227" s="95"/>
    </row>
    <row r="228" spans="2:2" ht="14.1" customHeight="1">
      <c r="B228" s="95"/>
    </row>
    <row r="229" spans="2:2" ht="14.1" customHeight="1">
      <c r="B229" s="95"/>
    </row>
    <row r="230" spans="2:2" ht="14.1" customHeight="1">
      <c r="B230" s="95"/>
    </row>
    <row r="231" spans="2:2" ht="14.1" customHeight="1">
      <c r="B231" s="95"/>
    </row>
    <row r="232" spans="2:2" ht="14.1" customHeight="1">
      <c r="B232" s="95"/>
    </row>
    <row r="233" spans="2:2" ht="14.1" customHeight="1">
      <c r="B233" s="95"/>
    </row>
    <row r="234" spans="2:2" ht="14.1" customHeight="1">
      <c r="B234" s="95"/>
    </row>
    <row r="235" spans="2:2" ht="14.1" customHeight="1">
      <c r="B235" s="95"/>
    </row>
    <row r="236" spans="2:2" ht="14.1" customHeight="1">
      <c r="B236" s="95"/>
    </row>
    <row r="237" spans="2:2" ht="14.1" customHeight="1">
      <c r="B237" s="95"/>
    </row>
  </sheetData>
  <mergeCells count="15">
    <mergeCell ref="F15:G15"/>
    <mergeCell ref="H11:I11"/>
    <mergeCell ref="H9:I9"/>
    <mergeCell ref="F9:G9"/>
    <mergeCell ref="F11:G11"/>
    <mergeCell ref="F10:O10"/>
    <mergeCell ref="N9:O9"/>
    <mergeCell ref="N11:O11"/>
    <mergeCell ref="L15:M15"/>
    <mergeCell ref="J15:K15"/>
    <mergeCell ref="H15:I15"/>
    <mergeCell ref="J9:K9"/>
    <mergeCell ref="J11:K11"/>
    <mergeCell ref="L11:M11"/>
    <mergeCell ref="L9:M9"/>
  </mergeCells>
  <dataValidations count="1">
    <dataValidation type="list" allowBlank="1" sqref="G25:G30 O67:O68 K67:K68 M55:M64 K25:K30 I55:I64 I25:I30 M40:M45 O55:O64 I67:I68 M25:M30 O40:O45 K55:K64 K40:K45 O25:O30 G40:G45 G55:G64 O71:O75 M67:M68 G67:G68 I40:I45 K16:K22 M16:M22 O16:O22 I16:I22 G16:G22" xr:uid="{00000000-0002-0000-0400-000000000000}"/>
  </dataValidations>
  <pageMargins left="0.75" right="0.75" top="1" bottom="1" header="0.5" footer="0.5"/>
  <pageSetup paperSize="9" orientation="portrait" r:id="rId1"/>
  <headerFooter>
    <oddFooter>&amp;L_x000D_&amp;1#&amp;"Calibri"&amp;11&amp;K000000 SW Internal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52"/>
  <sheetViews>
    <sheetView zoomScaleNormal="100" workbookViewId="0">
      <selection sqref="A1:XFD1048576"/>
    </sheetView>
  </sheetViews>
  <sheetFormatPr defaultColWidth="13.7109375" defaultRowHeight="12.75"/>
  <cols>
    <col min="1" max="1" width="8.85546875" customWidth="1"/>
    <col min="2" max="2" width="54" customWidth="1"/>
    <col min="3" max="3" width="11.85546875" customWidth="1"/>
    <col min="4" max="4" width="11" customWidth="1"/>
    <col min="5" max="5" width="3" customWidth="1"/>
    <col min="6" max="6" width="15.28515625" customWidth="1"/>
    <col min="7" max="7" width="6.7109375" customWidth="1"/>
    <col min="8" max="8" width="13.28515625" customWidth="1"/>
    <col min="9" max="9" width="6.7109375" customWidth="1"/>
    <col min="10" max="10" width="13.28515625" customWidth="1"/>
    <col min="11" max="11" width="7.42578125" customWidth="1"/>
    <col min="12" max="12" width="13.28515625" customWidth="1"/>
    <col min="13" max="13" width="6.5703125" customWidth="1"/>
    <col min="14" max="14" width="12.7109375" customWidth="1"/>
    <col min="15" max="15" width="7.85546875" customWidth="1"/>
    <col min="16" max="16" width="13.28515625" customWidth="1"/>
    <col min="17" max="17" width="12.140625" customWidth="1"/>
    <col min="18" max="18" width="13.28515625" customWidth="1"/>
    <col min="19" max="19" width="6.7109375" customWidth="1"/>
    <col min="20" max="20" width="14.140625" customWidth="1"/>
    <col min="21" max="21" width="6.7109375" customWidth="1"/>
    <col min="22" max="22" width="13.28515625" customWidth="1"/>
    <col min="23" max="23" width="6.7109375" customWidth="1"/>
    <col min="24" max="24" width="13.28515625" customWidth="1"/>
    <col min="25" max="25" width="6.7109375" customWidth="1"/>
    <col min="26" max="26" width="13.28515625" customWidth="1"/>
    <col min="27" max="27" width="6.7109375" customWidth="1"/>
    <col min="28" max="28" width="12.28515625" customWidth="1"/>
    <col min="29" max="29" width="6.7109375" customWidth="1"/>
    <col min="30" max="30" width="4.7109375" customWidth="1"/>
    <col min="31" max="32" width="9.140625" customWidth="1"/>
    <col min="33" max="51" width="9.42578125" customWidth="1"/>
  </cols>
  <sheetData>
    <row r="1" spans="1:30" ht="22.5" customHeight="1">
      <c r="A1" s="314" t="s">
        <v>0</v>
      </c>
    </row>
    <row r="2" spans="1:30" ht="23.25" customHeight="1"/>
    <row r="3" spans="1:30" ht="22.5" customHeight="1">
      <c r="A3" s="554" t="s">
        <v>1</v>
      </c>
      <c r="B3" s="554"/>
      <c r="C3" s="554"/>
      <c r="D3" s="554"/>
      <c r="E3" s="554"/>
      <c r="F3" s="554"/>
    </row>
    <row r="4" spans="1:30" ht="16.7" customHeight="1">
      <c r="A4" s="231"/>
      <c r="B4" s="253"/>
      <c r="C4" s="103"/>
      <c r="D4" s="103"/>
      <c r="E4" s="103"/>
      <c r="F4" s="103"/>
      <c r="G4" s="103"/>
      <c r="H4" s="103"/>
    </row>
    <row r="5" spans="1:30" ht="16.7" customHeight="1"/>
    <row r="6" spans="1:30" ht="22.5" customHeight="1">
      <c r="A6" s="326" t="s">
        <v>2</v>
      </c>
      <c r="B6" s="104"/>
      <c r="C6" s="274"/>
      <c r="D6" s="254"/>
      <c r="E6" s="254"/>
      <c r="F6" s="254"/>
      <c r="G6" s="104"/>
      <c r="H6" s="98"/>
    </row>
    <row r="7" spans="1:30" ht="23.25" customHeight="1">
      <c r="A7" s="330" t="s">
        <v>483</v>
      </c>
      <c r="B7" s="107"/>
      <c r="C7" s="107"/>
      <c r="D7" s="107"/>
      <c r="E7" s="107"/>
      <c r="F7" s="107"/>
      <c r="G7" s="255"/>
      <c r="H7" s="98"/>
    </row>
    <row r="8" spans="1:30" ht="14.1" customHeight="1">
      <c r="A8" s="37"/>
      <c r="B8" s="37"/>
      <c r="C8" s="37"/>
      <c r="D8" s="37"/>
      <c r="E8" s="37"/>
      <c r="F8" s="213"/>
      <c r="G8" s="213"/>
    </row>
    <row r="9" spans="1:30" ht="14.1" customHeight="1">
      <c r="F9" s="533">
        <v>10</v>
      </c>
      <c r="G9" s="534"/>
      <c r="H9" s="533">
        <v>20</v>
      </c>
      <c r="I9" s="534"/>
      <c r="J9" s="533">
        <v>30</v>
      </c>
      <c r="K9" s="534"/>
      <c r="L9" s="533">
        <v>40</v>
      </c>
      <c r="M9" s="534"/>
      <c r="N9" s="533">
        <v>50</v>
      </c>
      <c r="O9" s="534"/>
      <c r="P9" s="533">
        <v>60</v>
      </c>
      <c r="Q9" s="534"/>
      <c r="R9" s="533">
        <v>70</v>
      </c>
      <c r="S9" s="534"/>
      <c r="T9" s="533">
        <v>80</v>
      </c>
      <c r="U9" s="534"/>
      <c r="V9" s="533">
        <v>90</v>
      </c>
      <c r="W9" s="534"/>
      <c r="X9" s="533">
        <v>100</v>
      </c>
      <c r="Y9" s="534"/>
      <c r="Z9" s="533">
        <v>110</v>
      </c>
      <c r="AA9" s="534"/>
      <c r="AB9" s="533">
        <v>199</v>
      </c>
      <c r="AC9" s="534"/>
      <c r="AD9" s="275"/>
    </row>
    <row r="10" spans="1:30" ht="19.149999999999999" customHeight="1">
      <c r="A10" s="2" t="s">
        <v>4</v>
      </c>
      <c r="B10" s="3" t="s">
        <v>5</v>
      </c>
      <c r="C10" s="4" t="s">
        <v>6</v>
      </c>
      <c r="D10" s="5" t="s">
        <v>7</v>
      </c>
      <c r="E10" s="41"/>
      <c r="F10" s="516" t="s">
        <v>484</v>
      </c>
      <c r="G10" s="517"/>
      <c r="H10" s="517"/>
      <c r="I10" s="517"/>
      <c r="J10" s="517"/>
      <c r="K10" s="517"/>
      <c r="L10" s="517"/>
      <c r="M10" s="517"/>
      <c r="N10" s="517"/>
      <c r="O10" s="517"/>
      <c r="P10" s="517"/>
      <c r="Q10" s="517"/>
      <c r="R10" s="517"/>
      <c r="S10" s="517"/>
      <c r="T10" s="517"/>
      <c r="U10" s="517"/>
      <c r="V10" s="517"/>
      <c r="W10" s="517"/>
      <c r="X10" s="517"/>
      <c r="Y10" s="517"/>
      <c r="Z10" s="517"/>
      <c r="AA10" s="518"/>
      <c r="AB10" s="152" t="s">
        <v>17</v>
      </c>
      <c r="AC10" s="215"/>
      <c r="AD10" s="276"/>
    </row>
    <row r="11" spans="1:30" ht="18.399999999999999" customHeight="1">
      <c r="A11" s="7" t="s">
        <v>18</v>
      </c>
      <c r="B11" s="111"/>
      <c r="C11" s="112"/>
      <c r="D11" s="8" t="s">
        <v>19</v>
      </c>
      <c r="E11" s="41"/>
      <c r="F11" s="495"/>
      <c r="G11" s="496"/>
      <c r="H11" s="495"/>
      <c r="I11" s="496"/>
      <c r="J11" s="555" t="s">
        <v>485</v>
      </c>
      <c r="K11" s="284"/>
      <c r="L11" s="557" t="s">
        <v>486</v>
      </c>
      <c r="M11" s="285"/>
      <c r="N11" s="6"/>
      <c r="O11" s="284"/>
      <c r="P11" s="286"/>
      <c r="Q11" s="284"/>
      <c r="R11" s="286"/>
      <c r="S11" s="284"/>
      <c r="T11" s="286"/>
      <c r="U11" s="285"/>
      <c r="V11" s="6"/>
      <c r="W11" s="284"/>
      <c r="X11" s="286"/>
      <c r="Y11" s="284"/>
      <c r="Z11" s="286"/>
      <c r="AA11" s="285"/>
      <c r="AB11" s="561"/>
      <c r="AC11" s="562"/>
      <c r="AD11" s="276"/>
    </row>
    <row r="12" spans="1:30" ht="35.1" customHeight="1">
      <c r="A12" s="114"/>
      <c r="B12" s="115"/>
      <c r="C12" s="115"/>
      <c r="D12" s="116"/>
      <c r="E12" s="41"/>
      <c r="F12" s="10" t="s">
        <v>487</v>
      </c>
      <c r="G12" s="9" t="s">
        <v>20</v>
      </c>
      <c r="H12" s="10" t="s">
        <v>86</v>
      </c>
      <c r="I12" s="9" t="s">
        <v>20</v>
      </c>
      <c r="J12" s="556"/>
      <c r="K12" s="277" t="s">
        <v>20</v>
      </c>
      <c r="L12" s="558"/>
      <c r="M12" s="9" t="s">
        <v>20</v>
      </c>
      <c r="N12" s="10" t="s">
        <v>92</v>
      </c>
      <c r="O12" s="277" t="s">
        <v>20</v>
      </c>
      <c r="P12" s="218" t="s">
        <v>94</v>
      </c>
      <c r="Q12" s="277" t="s">
        <v>20</v>
      </c>
      <c r="R12" s="218" t="s">
        <v>96</v>
      </c>
      <c r="S12" s="277" t="s">
        <v>20</v>
      </c>
      <c r="T12" s="218" t="s">
        <v>98</v>
      </c>
      <c r="U12" s="9" t="s">
        <v>20</v>
      </c>
      <c r="V12" s="278" t="s">
        <v>488</v>
      </c>
      <c r="W12" s="277" t="s">
        <v>20</v>
      </c>
      <c r="X12" s="279" t="s">
        <v>489</v>
      </c>
      <c r="Y12" s="277" t="s">
        <v>20</v>
      </c>
      <c r="Z12" s="279" t="s">
        <v>490</v>
      </c>
      <c r="AA12" s="9" t="s">
        <v>20</v>
      </c>
      <c r="AB12" s="287"/>
      <c r="AC12" s="9" t="s">
        <v>20</v>
      </c>
      <c r="AD12" s="276"/>
    </row>
    <row r="13" spans="1:30" ht="7.5" customHeight="1">
      <c r="A13" s="117"/>
      <c r="B13" s="118"/>
      <c r="C13" s="117"/>
      <c r="D13" s="117"/>
      <c r="F13" s="37"/>
      <c r="G13" s="37"/>
      <c r="H13" s="37"/>
      <c r="I13" s="37"/>
      <c r="J13" s="37"/>
      <c r="K13" s="37"/>
      <c r="L13" s="37"/>
      <c r="M13" s="37"/>
      <c r="N13" s="37"/>
      <c r="O13" s="37"/>
      <c r="P13" s="37"/>
      <c r="Q13" s="37"/>
      <c r="R13" s="37"/>
      <c r="S13" s="37"/>
      <c r="T13" s="37"/>
      <c r="U13" s="37"/>
      <c r="V13" s="37"/>
      <c r="W13" s="37"/>
      <c r="X13" s="37"/>
      <c r="Y13" s="37"/>
      <c r="Z13" s="37"/>
      <c r="AA13" s="37"/>
      <c r="AB13" s="37"/>
      <c r="AC13" s="37"/>
    </row>
    <row r="14" spans="1:30" ht="20.85" customHeight="1" thickBot="1">
      <c r="A14" s="119"/>
      <c r="B14" s="11" t="s">
        <v>491</v>
      </c>
      <c r="C14" s="220" t="s">
        <v>21</v>
      </c>
      <c r="D14" s="221"/>
      <c r="E14" s="98"/>
      <c r="AD14" s="264"/>
    </row>
    <row r="15" spans="1:30" ht="14.1" customHeight="1">
      <c r="A15" s="13" t="s">
        <v>492</v>
      </c>
      <c r="B15" s="14" t="s">
        <v>493</v>
      </c>
      <c r="C15" s="40" t="s">
        <v>107</v>
      </c>
      <c r="D15" s="15" t="s">
        <v>48</v>
      </c>
      <c r="E15" s="98" t="s">
        <v>21</v>
      </c>
      <c r="F15" s="368">
        <v>973</v>
      </c>
      <c r="G15" s="369" t="s">
        <v>53</v>
      </c>
      <c r="H15" s="368">
        <v>2</v>
      </c>
      <c r="I15" s="377" t="s">
        <v>53</v>
      </c>
      <c r="J15" s="382">
        <v>12</v>
      </c>
      <c r="K15" s="383" t="s">
        <v>53</v>
      </c>
      <c r="L15" s="384">
        <v>100</v>
      </c>
      <c r="M15" s="396" t="s">
        <v>53</v>
      </c>
      <c r="N15" s="382">
        <v>5</v>
      </c>
      <c r="O15" s="383" t="s">
        <v>53</v>
      </c>
      <c r="P15" s="384">
        <v>2</v>
      </c>
      <c r="Q15" s="383" t="s">
        <v>53</v>
      </c>
      <c r="R15" s="384">
        <v>9</v>
      </c>
      <c r="S15" s="383" t="s">
        <v>53</v>
      </c>
      <c r="T15" s="384">
        <v>1</v>
      </c>
      <c r="U15" s="340" t="s">
        <v>53</v>
      </c>
      <c r="V15" s="382">
        <v>0</v>
      </c>
      <c r="W15" s="383" t="s">
        <v>253</v>
      </c>
      <c r="X15" s="384">
        <v>0</v>
      </c>
      <c r="Y15" s="383" t="s">
        <v>253</v>
      </c>
      <c r="Z15" s="384">
        <v>5</v>
      </c>
      <c r="AA15" s="340" t="s">
        <v>53</v>
      </c>
      <c r="AB15" s="410">
        <f t="shared" ref="AB15:AB21" si="0">F15+H15+J15+L15+N15+P15+R15+T15+V15+X15+Z15</f>
        <v>1109</v>
      </c>
      <c r="AC15" s="340" t="s">
        <v>53</v>
      </c>
      <c r="AD15" s="403"/>
    </row>
    <row r="16" spans="1:30" ht="14.1" customHeight="1">
      <c r="A16" s="17" t="s">
        <v>494</v>
      </c>
      <c r="B16" s="18" t="s">
        <v>495</v>
      </c>
      <c r="C16" s="45" t="s">
        <v>107</v>
      </c>
      <c r="D16" s="20" t="s">
        <v>48</v>
      </c>
      <c r="E16" s="98"/>
      <c r="F16" s="370">
        <v>114</v>
      </c>
      <c r="G16" s="371" t="s">
        <v>53</v>
      </c>
      <c r="H16" s="370">
        <v>9</v>
      </c>
      <c r="I16" s="21" t="s">
        <v>53</v>
      </c>
      <c r="J16" s="385">
        <v>18</v>
      </c>
      <c r="K16" s="338" t="s">
        <v>53</v>
      </c>
      <c r="L16" s="380">
        <v>45</v>
      </c>
      <c r="M16" s="397" t="s">
        <v>53</v>
      </c>
      <c r="N16" s="385">
        <v>5</v>
      </c>
      <c r="O16" s="338" t="s">
        <v>53</v>
      </c>
      <c r="P16" s="380">
        <v>3</v>
      </c>
      <c r="Q16" s="338" t="s">
        <v>53</v>
      </c>
      <c r="R16" s="380">
        <v>11</v>
      </c>
      <c r="S16" s="338" t="s">
        <v>53</v>
      </c>
      <c r="T16" s="380">
        <v>3</v>
      </c>
      <c r="U16" s="342" t="s">
        <v>53</v>
      </c>
      <c r="V16" s="385">
        <v>0</v>
      </c>
      <c r="W16" s="338" t="s">
        <v>253</v>
      </c>
      <c r="X16" s="380">
        <v>0</v>
      </c>
      <c r="Y16" s="338" t="s">
        <v>253</v>
      </c>
      <c r="Z16" s="380">
        <v>0</v>
      </c>
      <c r="AA16" s="342" t="s">
        <v>253</v>
      </c>
      <c r="AB16" s="386">
        <f t="shared" si="0"/>
        <v>208</v>
      </c>
      <c r="AC16" s="342" t="s">
        <v>53</v>
      </c>
      <c r="AD16" s="403"/>
    </row>
    <row r="17" spans="1:30" ht="14.1" customHeight="1">
      <c r="A17" s="17" t="s">
        <v>496</v>
      </c>
      <c r="B17" s="18" t="s">
        <v>497</v>
      </c>
      <c r="C17" s="45" t="s">
        <v>107</v>
      </c>
      <c r="D17" s="20" t="s">
        <v>48</v>
      </c>
      <c r="E17" s="98"/>
      <c r="F17" s="370">
        <v>59</v>
      </c>
      <c r="G17" s="371" t="s">
        <v>53</v>
      </c>
      <c r="H17" s="370">
        <v>7</v>
      </c>
      <c r="I17" s="21" t="s">
        <v>53</v>
      </c>
      <c r="J17" s="385">
        <v>23</v>
      </c>
      <c r="K17" s="338" t="s">
        <v>53</v>
      </c>
      <c r="L17" s="380">
        <v>44</v>
      </c>
      <c r="M17" s="397" t="s">
        <v>53</v>
      </c>
      <c r="N17" s="385">
        <v>1</v>
      </c>
      <c r="O17" s="338" t="s">
        <v>53</v>
      </c>
      <c r="P17" s="380">
        <v>3</v>
      </c>
      <c r="Q17" s="338" t="s">
        <v>53</v>
      </c>
      <c r="R17" s="380">
        <v>8</v>
      </c>
      <c r="S17" s="338" t="s">
        <v>53</v>
      </c>
      <c r="T17" s="380">
        <v>3</v>
      </c>
      <c r="U17" s="342" t="s">
        <v>53</v>
      </c>
      <c r="V17" s="385">
        <v>0</v>
      </c>
      <c r="W17" s="338" t="s">
        <v>253</v>
      </c>
      <c r="X17" s="380">
        <v>0</v>
      </c>
      <c r="Y17" s="338" t="s">
        <v>253</v>
      </c>
      <c r="Z17" s="380">
        <v>0</v>
      </c>
      <c r="AA17" s="342" t="s">
        <v>253</v>
      </c>
      <c r="AB17" s="386">
        <f t="shared" si="0"/>
        <v>148</v>
      </c>
      <c r="AC17" s="342" t="s">
        <v>53</v>
      </c>
      <c r="AD17" s="403"/>
    </row>
    <row r="18" spans="1:30" ht="14.1" customHeight="1">
      <c r="A18" s="17" t="s">
        <v>498</v>
      </c>
      <c r="B18" s="18" t="s">
        <v>499</v>
      </c>
      <c r="C18" s="45" t="s">
        <v>107</v>
      </c>
      <c r="D18" s="20" t="s">
        <v>48</v>
      </c>
      <c r="E18" s="98"/>
      <c r="F18" s="370">
        <v>32</v>
      </c>
      <c r="G18" s="371" t="s">
        <v>53</v>
      </c>
      <c r="H18" s="370">
        <v>12</v>
      </c>
      <c r="I18" s="21" t="s">
        <v>53</v>
      </c>
      <c r="J18" s="385">
        <v>37</v>
      </c>
      <c r="K18" s="338" t="s">
        <v>53</v>
      </c>
      <c r="L18" s="380">
        <v>65</v>
      </c>
      <c r="M18" s="397" t="s">
        <v>53</v>
      </c>
      <c r="N18" s="385">
        <v>6</v>
      </c>
      <c r="O18" s="338" t="s">
        <v>53</v>
      </c>
      <c r="P18" s="380">
        <v>4</v>
      </c>
      <c r="Q18" s="338" t="s">
        <v>53</v>
      </c>
      <c r="R18" s="380">
        <v>17</v>
      </c>
      <c r="S18" s="338" t="s">
        <v>53</v>
      </c>
      <c r="T18" s="380">
        <v>3</v>
      </c>
      <c r="U18" s="342" t="s">
        <v>53</v>
      </c>
      <c r="V18" s="385">
        <v>0</v>
      </c>
      <c r="W18" s="338" t="s">
        <v>253</v>
      </c>
      <c r="X18" s="380">
        <v>2</v>
      </c>
      <c r="Y18" s="338" t="s">
        <v>53</v>
      </c>
      <c r="Z18" s="380">
        <v>0</v>
      </c>
      <c r="AA18" s="342" t="s">
        <v>253</v>
      </c>
      <c r="AB18" s="386">
        <f t="shared" si="0"/>
        <v>178</v>
      </c>
      <c r="AC18" s="342" t="s">
        <v>53</v>
      </c>
      <c r="AD18" s="403"/>
    </row>
    <row r="19" spans="1:30" ht="14.1" customHeight="1">
      <c r="A19" s="17" t="s">
        <v>500</v>
      </c>
      <c r="B19" s="18" t="s">
        <v>501</v>
      </c>
      <c r="C19" s="45" t="s">
        <v>107</v>
      </c>
      <c r="D19" s="20" t="s">
        <v>48</v>
      </c>
      <c r="E19" s="98"/>
      <c r="F19" s="370">
        <v>1</v>
      </c>
      <c r="G19" s="371" t="s">
        <v>53</v>
      </c>
      <c r="H19" s="370">
        <v>7</v>
      </c>
      <c r="I19" s="21" t="s">
        <v>53</v>
      </c>
      <c r="J19" s="385">
        <v>49</v>
      </c>
      <c r="K19" s="338" t="s">
        <v>53</v>
      </c>
      <c r="L19" s="380">
        <v>38</v>
      </c>
      <c r="M19" s="397" t="s">
        <v>53</v>
      </c>
      <c r="N19" s="385">
        <v>9</v>
      </c>
      <c r="O19" s="338" t="s">
        <v>53</v>
      </c>
      <c r="P19" s="380">
        <v>3</v>
      </c>
      <c r="Q19" s="338" t="s">
        <v>53</v>
      </c>
      <c r="R19" s="380">
        <v>10</v>
      </c>
      <c r="S19" s="338" t="s">
        <v>53</v>
      </c>
      <c r="T19" s="380">
        <v>3</v>
      </c>
      <c r="U19" s="342" t="s">
        <v>53</v>
      </c>
      <c r="V19" s="385">
        <v>8</v>
      </c>
      <c r="W19" s="338" t="s">
        <v>53</v>
      </c>
      <c r="X19" s="380">
        <v>1</v>
      </c>
      <c r="Y19" s="338" t="s">
        <v>53</v>
      </c>
      <c r="Z19" s="380">
        <v>1</v>
      </c>
      <c r="AA19" s="342" t="s">
        <v>53</v>
      </c>
      <c r="AB19" s="386">
        <f t="shared" si="0"/>
        <v>130</v>
      </c>
      <c r="AC19" s="342" t="s">
        <v>53</v>
      </c>
      <c r="AD19" s="403"/>
    </row>
    <row r="20" spans="1:30" ht="15" customHeight="1">
      <c r="A20" s="17" t="s">
        <v>502</v>
      </c>
      <c r="B20" s="18" t="s">
        <v>503</v>
      </c>
      <c r="C20" s="45" t="s">
        <v>107</v>
      </c>
      <c r="D20" s="20" t="s">
        <v>48</v>
      </c>
      <c r="E20" s="98"/>
      <c r="F20" s="370">
        <v>0</v>
      </c>
      <c r="G20" s="371" t="s">
        <v>253</v>
      </c>
      <c r="H20" s="370">
        <v>1</v>
      </c>
      <c r="I20" s="21" t="s">
        <v>53</v>
      </c>
      <c r="J20" s="385">
        <v>21</v>
      </c>
      <c r="K20" s="338" t="s">
        <v>53</v>
      </c>
      <c r="L20" s="380">
        <v>3</v>
      </c>
      <c r="M20" s="397" t="s">
        <v>53</v>
      </c>
      <c r="N20" s="385">
        <v>5</v>
      </c>
      <c r="O20" s="338" t="s">
        <v>53</v>
      </c>
      <c r="P20" s="380">
        <v>4</v>
      </c>
      <c r="Q20" s="338" t="s">
        <v>53</v>
      </c>
      <c r="R20" s="380">
        <v>4</v>
      </c>
      <c r="S20" s="338" t="s">
        <v>53</v>
      </c>
      <c r="T20" s="380">
        <v>1</v>
      </c>
      <c r="U20" s="342" t="s">
        <v>53</v>
      </c>
      <c r="V20" s="385">
        <v>0</v>
      </c>
      <c r="W20" s="338" t="s">
        <v>253</v>
      </c>
      <c r="X20" s="380">
        <v>0</v>
      </c>
      <c r="Y20" s="338" t="s">
        <v>253</v>
      </c>
      <c r="Z20" s="380">
        <v>0</v>
      </c>
      <c r="AA20" s="342" t="s">
        <v>253</v>
      </c>
      <c r="AB20" s="386">
        <f t="shared" si="0"/>
        <v>39</v>
      </c>
      <c r="AC20" s="342" t="s">
        <v>53</v>
      </c>
      <c r="AD20" s="403"/>
    </row>
    <row r="21" spans="1:30" ht="14.1" customHeight="1">
      <c r="A21" s="17" t="s">
        <v>504</v>
      </c>
      <c r="B21" s="18" t="s">
        <v>505</v>
      </c>
      <c r="C21" s="45" t="s">
        <v>107</v>
      </c>
      <c r="D21" s="20" t="s">
        <v>48</v>
      </c>
      <c r="E21" s="98"/>
      <c r="F21" s="370">
        <v>0</v>
      </c>
      <c r="G21" s="371" t="s">
        <v>253</v>
      </c>
      <c r="H21" s="370">
        <v>0</v>
      </c>
      <c r="I21" s="21" t="s">
        <v>253</v>
      </c>
      <c r="J21" s="385">
        <v>21</v>
      </c>
      <c r="K21" s="338" t="s">
        <v>53</v>
      </c>
      <c r="L21" s="380">
        <v>1</v>
      </c>
      <c r="M21" s="397" t="s">
        <v>53</v>
      </c>
      <c r="N21" s="385">
        <v>1</v>
      </c>
      <c r="O21" s="338" t="s">
        <v>53</v>
      </c>
      <c r="P21" s="380">
        <v>2</v>
      </c>
      <c r="Q21" s="338" t="s">
        <v>53</v>
      </c>
      <c r="R21" s="380">
        <v>0</v>
      </c>
      <c r="S21" s="338" t="s">
        <v>188</v>
      </c>
      <c r="T21" s="380">
        <v>0</v>
      </c>
      <c r="U21" s="342" t="s">
        <v>253</v>
      </c>
      <c r="V21" s="385">
        <v>0</v>
      </c>
      <c r="W21" s="338" t="s">
        <v>253</v>
      </c>
      <c r="X21" s="380">
        <v>0</v>
      </c>
      <c r="Y21" s="338" t="s">
        <v>253</v>
      </c>
      <c r="Z21" s="380">
        <v>0</v>
      </c>
      <c r="AA21" s="342" t="s">
        <v>253</v>
      </c>
      <c r="AB21" s="386">
        <f t="shared" si="0"/>
        <v>25</v>
      </c>
      <c r="AC21" s="342" t="s">
        <v>53</v>
      </c>
      <c r="AD21" s="403"/>
    </row>
    <row r="22" spans="1:30" ht="14.1" customHeight="1">
      <c r="A22" s="17" t="s">
        <v>506</v>
      </c>
      <c r="B22" s="18" t="s">
        <v>507</v>
      </c>
      <c r="C22" s="45" t="s">
        <v>107</v>
      </c>
      <c r="D22" s="20" t="s">
        <v>164</v>
      </c>
      <c r="E22" s="98"/>
      <c r="F22" s="372">
        <f>SUM(F15:F21)</f>
        <v>1179</v>
      </c>
      <c r="G22" s="373" t="s">
        <v>53</v>
      </c>
      <c r="H22" s="372">
        <f>SUM(H15:H21)</f>
        <v>38</v>
      </c>
      <c r="I22" s="378" t="s">
        <v>53</v>
      </c>
      <c r="J22" s="386">
        <f>SUM(J15:J21)</f>
        <v>181</v>
      </c>
      <c r="K22" s="338" t="s">
        <v>53</v>
      </c>
      <c r="L22" s="381">
        <f>SUM(L15:L21)</f>
        <v>296</v>
      </c>
      <c r="M22" s="397" t="s">
        <v>53</v>
      </c>
      <c r="N22" s="386">
        <f>SUM(N15:N21)</f>
        <v>32</v>
      </c>
      <c r="O22" s="338" t="s">
        <v>53</v>
      </c>
      <c r="P22" s="381">
        <f>SUM(P15:P21)</f>
        <v>21</v>
      </c>
      <c r="Q22" s="338" t="s">
        <v>53</v>
      </c>
      <c r="R22" s="381">
        <f>SUM(R15:R21)</f>
        <v>59</v>
      </c>
      <c r="S22" s="338" t="s">
        <v>53</v>
      </c>
      <c r="T22" s="381">
        <f>SUM(T15:T21)</f>
        <v>14</v>
      </c>
      <c r="U22" s="342" t="s">
        <v>53</v>
      </c>
      <c r="V22" s="386">
        <f>SUM(V15:V21)</f>
        <v>8</v>
      </c>
      <c r="W22" s="338" t="s">
        <v>53</v>
      </c>
      <c r="X22" s="381">
        <f>SUM(X15:X21)</f>
        <v>3</v>
      </c>
      <c r="Y22" s="338" t="s">
        <v>53</v>
      </c>
      <c r="Z22" s="381">
        <f>SUM(Z15:Z21)</f>
        <v>6</v>
      </c>
      <c r="AA22" s="342" t="s">
        <v>53</v>
      </c>
      <c r="AB22" s="386">
        <f>SUM(AB15:AB21)</f>
        <v>1837</v>
      </c>
      <c r="AC22" s="342" t="s">
        <v>53</v>
      </c>
      <c r="AD22" s="403"/>
    </row>
    <row r="23" spans="1:30" ht="14.1" customHeight="1">
      <c r="A23" s="17" t="s">
        <v>508</v>
      </c>
      <c r="B23" s="18" t="s">
        <v>509</v>
      </c>
      <c r="C23" s="45" t="s">
        <v>107</v>
      </c>
      <c r="D23" s="20" t="s">
        <v>48</v>
      </c>
      <c r="E23" s="98"/>
      <c r="F23" s="370">
        <v>0</v>
      </c>
      <c r="G23" s="371" t="s">
        <v>253</v>
      </c>
      <c r="H23" s="370">
        <v>0</v>
      </c>
      <c r="I23" s="21" t="s">
        <v>253</v>
      </c>
      <c r="J23" s="385">
        <v>12</v>
      </c>
      <c r="K23" s="338" t="s">
        <v>50</v>
      </c>
      <c r="L23" s="380">
        <v>28</v>
      </c>
      <c r="M23" s="397" t="s">
        <v>50</v>
      </c>
      <c r="N23" s="385">
        <v>5</v>
      </c>
      <c r="O23" s="338" t="s">
        <v>50</v>
      </c>
      <c r="P23" s="380">
        <v>0</v>
      </c>
      <c r="Q23" s="338" t="s">
        <v>253</v>
      </c>
      <c r="R23" s="380">
        <v>4</v>
      </c>
      <c r="S23" s="338" t="s">
        <v>50</v>
      </c>
      <c r="T23" s="380">
        <v>0</v>
      </c>
      <c r="U23" s="342" t="s">
        <v>253</v>
      </c>
      <c r="V23" s="385">
        <v>0</v>
      </c>
      <c r="W23" s="338" t="s">
        <v>253</v>
      </c>
      <c r="X23" s="380">
        <v>0</v>
      </c>
      <c r="Y23" s="338" t="s">
        <v>253</v>
      </c>
      <c r="Z23" s="380">
        <v>0</v>
      </c>
      <c r="AA23" s="342" t="s">
        <v>253</v>
      </c>
      <c r="AB23" s="386">
        <f>Z23+X23+V23+T23+R23+P23+N23+L23+J23+H23+F23</f>
        <v>49</v>
      </c>
      <c r="AC23" s="342" t="s">
        <v>50</v>
      </c>
      <c r="AD23" s="403"/>
    </row>
    <row r="24" spans="1:30" ht="15" customHeight="1" thickBot="1">
      <c r="A24" s="28" t="s">
        <v>510</v>
      </c>
      <c r="B24" s="29" t="s">
        <v>511</v>
      </c>
      <c r="C24" s="47" t="s">
        <v>107</v>
      </c>
      <c r="D24" s="31" t="s">
        <v>48</v>
      </c>
      <c r="E24" s="98"/>
      <c r="F24" s="374">
        <v>0</v>
      </c>
      <c r="G24" s="375" t="s">
        <v>253</v>
      </c>
      <c r="H24" s="374">
        <v>0</v>
      </c>
      <c r="I24" s="379" t="s">
        <v>253</v>
      </c>
      <c r="J24" s="387">
        <v>15</v>
      </c>
      <c r="K24" s="388" t="s">
        <v>50</v>
      </c>
      <c r="L24" s="389">
        <v>17</v>
      </c>
      <c r="M24" s="398" t="s">
        <v>50</v>
      </c>
      <c r="N24" s="387">
        <v>12</v>
      </c>
      <c r="O24" s="388" t="s">
        <v>50</v>
      </c>
      <c r="P24" s="389">
        <v>3</v>
      </c>
      <c r="Q24" s="388" t="s">
        <v>50</v>
      </c>
      <c r="R24" s="389">
        <v>12</v>
      </c>
      <c r="S24" s="388" t="s">
        <v>50</v>
      </c>
      <c r="T24" s="389">
        <v>4</v>
      </c>
      <c r="U24" s="344" t="s">
        <v>50</v>
      </c>
      <c r="V24" s="387">
        <v>0</v>
      </c>
      <c r="W24" s="388" t="s">
        <v>253</v>
      </c>
      <c r="X24" s="389">
        <v>0</v>
      </c>
      <c r="Y24" s="388" t="s">
        <v>253</v>
      </c>
      <c r="Z24" s="389">
        <v>0</v>
      </c>
      <c r="AA24" s="344" t="s">
        <v>253</v>
      </c>
      <c r="AB24" s="411">
        <f>Z24+X24+V24+T24+R24+P24+N24+L24+J24+H24+F24</f>
        <v>63</v>
      </c>
      <c r="AC24" s="344" t="s">
        <v>50</v>
      </c>
      <c r="AD24" s="403"/>
    </row>
    <row r="25" spans="1:30" ht="15" customHeight="1" thickBot="1">
      <c r="A25" s="36"/>
      <c r="B25" s="117"/>
      <c r="C25" s="36"/>
      <c r="D25" s="36"/>
      <c r="F25" s="95"/>
      <c r="G25" s="95"/>
      <c r="H25" s="95"/>
      <c r="I25" s="95"/>
      <c r="J25" s="95"/>
      <c r="K25" s="95"/>
      <c r="L25" s="95"/>
      <c r="M25" s="95"/>
      <c r="N25" s="95"/>
      <c r="O25" s="95"/>
      <c r="P25" s="95"/>
      <c r="Q25" s="95"/>
      <c r="R25" s="95"/>
      <c r="S25" s="95"/>
      <c r="T25" s="95"/>
      <c r="U25" s="95"/>
      <c r="V25" s="95"/>
      <c r="W25" s="95"/>
      <c r="X25" s="95"/>
      <c r="Y25" s="95"/>
      <c r="Z25" s="95"/>
      <c r="AA25" s="95"/>
      <c r="AB25" s="39"/>
      <c r="AC25" s="39"/>
    </row>
    <row r="26" spans="1:30" ht="26.65" customHeight="1" thickBot="1">
      <c r="A26" s="119"/>
      <c r="B26" s="11" t="s">
        <v>512</v>
      </c>
      <c r="C26" s="220" t="s">
        <v>21</v>
      </c>
      <c r="D26" s="221"/>
      <c r="E26" s="98"/>
      <c r="AB26" s="559" t="s">
        <v>513</v>
      </c>
      <c r="AC26" s="560"/>
      <c r="AD26" s="276"/>
    </row>
    <row r="27" spans="1:30" ht="14.1" customHeight="1">
      <c r="A27" s="13" t="s">
        <v>514</v>
      </c>
      <c r="B27" s="14" t="s">
        <v>493</v>
      </c>
      <c r="C27" s="40" t="s">
        <v>515</v>
      </c>
      <c r="D27" s="15" t="s">
        <v>48</v>
      </c>
      <c r="E27" s="98" t="s">
        <v>21</v>
      </c>
      <c r="F27" s="368">
        <v>1611</v>
      </c>
      <c r="G27" s="369" t="s">
        <v>53</v>
      </c>
      <c r="H27" s="368">
        <v>6</v>
      </c>
      <c r="I27" s="377" t="s">
        <v>53</v>
      </c>
      <c r="J27" s="382">
        <v>54</v>
      </c>
      <c r="K27" s="383" t="s">
        <v>53</v>
      </c>
      <c r="L27" s="384">
        <v>265</v>
      </c>
      <c r="M27" s="396" t="s">
        <v>53</v>
      </c>
      <c r="N27" s="382">
        <v>26</v>
      </c>
      <c r="O27" s="383" t="s">
        <v>53</v>
      </c>
      <c r="P27" s="384">
        <v>6</v>
      </c>
      <c r="Q27" s="383" t="s">
        <v>53</v>
      </c>
      <c r="R27" s="384">
        <v>34</v>
      </c>
      <c r="S27" s="383" t="s">
        <v>53</v>
      </c>
      <c r="T27" s="384">
        <v>6</v>
      </c>
      <c r="U27" s="340" t="s">
        <v>53</v>
      </c>
      <c r="V27" s="382">
        <v>0</v>
      </c>
      <c r="W27" s="383" t="s">
        <v>253</v>
      </c>
      <c r="X27" s="384">
        <v>0</v>
      </c>
      <c r="Y27" s="383" t="s">
        <v>253</v>
      </c>
      <c r="Z27" s="384">
        <v>11</v>
      </c>
      <c r="AA27" s="340" t="s">
        <v>53</v>
      </c>
      <c r="AB27" s="410">
        <f t="shared" ref="AB27:AB33" si="1">H27+J27+L27+N27+P27+R27+T27+V27+X27+Z27</f>
        <v>408</v>
      </c>
      <c r="AC27" s="340" t="s">
        <v>53</v>
      </c>
      <c r="AD27" s="403"/>
    </row>
    <row r="28" spans="1:30" ht="14.1" customHeight="1">
      <c r="A28" s="17" t="s">
        <v>516</v>
      </c>
      <c r="B28" s="18" t="s">
        <v>495</v>
      </c>
      <c r="C28" s="45" t="s">
        <v>515</v>
      </c>
      <c r="D28" s="20" t="s">
        <v>48</v>
      </c>
      <c r="E28" s="98"/>
      <c r="F28" s="370">
        <v>1237</v>
      </c>
      <c r="G28" s="371" t="s">
        <v>53</v>
      </c>
      <c r="H28" s="370">
        <v>85</v>
      </c>
      <c r="I28" s="21" t="s">
        <v>53</v>
      </c>
      <c r="J28" s="385">
        <v>171</v>
      </c>
      <c r="K28" s="338" t="s">
        <v>53</v>
      </c>
      <c r="L28" s="380">
        <v>502</v>
      </c>
      <c r="M28" s="397" t="s">
        <v>53</v>
      </c>
      <c r="N28" s="385">
        <v>53</v>
      </c>
      <c r="O28" s="338" t="s">
        <v>53</v>
      </c>
      <c r="P28" s="380">
        <v>37</v>
      </c>
      <c r="Q28" s="338" t="s">
        <v>53</v>
      </c>
      <c r="R28" s="380">
        <v>122</v>
      </c>
      <c r="S28" s="338" t="s">
        <v>53</v>
      </c>
      <c r="T28" s="380">
        <v>31</v>
      </c>
      <c r="U28" s="342" t="s">
        <v>53</v>
      </c>
      <c r="V28" s="385">
        <v>0</v>
      </c>
      <c r="W28" s="338" t="s">
        <v>253</v>
      </c>
      <c r="X28" s="380">
        <v>0</v>
      </c>
      <c r="Y28" s="338" t="s">
        <v>253</v>
      </c>
      <c r="Z28" s="380">
        <v>0</v>
      </c>
      <c r="AA28" s="342" t="s">
        <v>253</v>
      </c>
      <c r="AB28" s="386">
        <f t="shared" si="1"/>
        <v>1001</v>
      </c>
      <c r="AC28" s="342" t="s">
        <v>53</v>
      </c>
      <c r="AD28" s="403"/>
    </row>
    <row r="29" spans="1:30" ht="14.1" customHeight="1">
      <c r="A29" s="17" t="s">
        <v>517</v>
      </c>
      <c r="B29" s="18" t="s">
        <v>497</v>
      </c>
      <c r="C29" s="45" t="s">
        <v>515</v>
      </c>
      <c r="D29" s="20" t="s">
        <v>48</v>
      </c>
      <c r="E29" s="98"/>
      <c r="F29" s="370">
        <v>1257</v>
      </c>
      <c r="G29" s="371" t="s">
        <v>53</v>
      </c>
      <c r="H29" s="370">
        <v>185</v>
      </c>
      <c r="I29" s="21" t="s">
        <v>53</v>
      </c>
      <c r="J29" s="385">
        <v>575</v>
      </c>
      <c r="K29" s="338" t="s">
        <v>53</v>
      </c>
      <c r="L29" s="380">
        <v>1024</v>
      </c>
      <c r="M29" s="397" t="s">
        <v>53</v>
      </c>
      <c r="N29" s="385">
        <v>27</v>
      </c>
      <c r="O29" s="338" t="s">
        <v>53</v>
      </c>
      <c r="P29" s="380">
        <v>61</v>
      </c>
      <c r="Q29" s="338" t="s">
        <v>53</v>
      </c>
      <c r="R29" s="380">
        <v>180</v>
      </c>
      <c r="S29" s="338" t="s">
        <v>53</v>
      </c>
      <c r="T29" s="380">
        <v>69</v>
      </c>
      <c r="U29" s="342" t="s">
        <v>53</v>
      </c>
      <c r="V29" s="385">
        <v>0</v>
      </c>
      <c r="W29" s="338" t="s">
        <v>253</v>
      </c>
      <c r="X29" s="380">
        <v>0</v>
      </c>
      <c r="Y29" s="338" t="s">
        <v>253</v>
      </c>
      <c r="Z29" s="380">
        <v>0</v>
      </c>
      <c r="AA29" s="342" t="s">
        <v>253</v>
      </c>
      <c r="AB29" s="386">
        <f t="shared" si="1"/>
        <v>2121</v>
      </c>
      <c r="AC29" s="342" t="s">
        <v>53</v>
      </c>
      <c r="AD29" s="403"/>
    </row>
    <row r="30" spans="1:30" ht="14.1" customHeight="1">
      <c r="A30" s="17" t="s">
        <v>518</v>
      </c>
      <c r="B30" s="18" t="s">
        <v>499</v>
      </c>
      <c r="C30" s="45" t="s">
        <v>515</v>
      </c>
      <c r="D30" s="20" t="s">
        <v>48</v>
      </c>
      <c r="E30" s="98"/>
      <c r="F30" s="370">
        <v>1903</v>
      </c>
      <c r="G30" s="371" t="s">
        <v>53</v>
      </c>
      <c r="H30" s="370">
        <v>800</v>
      </c>
      <c r="I30" s="21" t="s">
        <v>53</v>
      </c>
      <c r="J30" s="385">
        <v>2734</v>
      </c>
      <c r="K30" s="338" t="s">
        <v>53</v>
      </c>
      <c r="L30" s="380">
        <v>4490</v>
      </c>
      <c r="M30" s="397" t="s">
        <v>53</v>
      </c>
      <c r="N30" s="385">
        <v>374</v>
      </c>
      <c r="O30" s="338" t="s">
        <v>53</v>
      </c>
      <c r="P30" s="380">
        <v>261</v>
      </c>
      <c r="Q30" s="338" t="s">
        <v>53</v>
      </c>
      <c r="R30" s="380">
        <v>954</v>
      </c>
      <c r="S30" s="338" t="s">
        <v>53</v>
      </c>
      <c r="T30" s="380">
        <v>234</v>
      </c>
      <c r="U30" s="342" t="s">
        <v>53</v>
      </c>
      <c r="V30" s="385">
        <v>0</v>
      </c>
      <c r="W30" s="338" t="s">
        <v>253</v>
      </c>
      <c r="X30" s="380">
        <v>108</v>
      </c>
      <c r="Y30" s="338" t="s">
        <v>53</v>
      </c>
      <c r="Z30" s="380">
        <v>0</v>
      </c>
      <c r="AA30" s="342" t="s">
        <v>253</v>
      </c>
      <c r="AB30" s="386">
        <f t="shared" si="1"/>
        <v>9955</v>
      </c>
      <c r="AC30" s="342" t="s">
        <v>53</v>
      </c>
      <c r="AD30" s="403"/>
    </row>
    <row r="31" spans="1:30" ht="14.1" customHeight="1">
      <c r="A31" s="17" t="s">
        <v>519</v>
      </c>
      <c r="B31" s="18" t="s">
        <v>501</v>
      </c>
      <c r="C31" s="45" t="s">
        <v>515</v>
      </c>
      <c r="D31" s="20" t="s">
        <v>48</v>
      </c>
      <c r="E31" s="98"/>
      <c r="F31" s="370">
        <v>356</v>
      </c>
      <c r="G31" s="371" t="s">
        <v>53</v>
      </c>
      <c r="H31" s="370">
        <v>1755</v>
      </c>
      <c r="I31" s="21" t="s">
        <v>53</v>
      </c>
      <c r="J31" s="385">
        <v>16476</v>
      </c>
      <c r="K31" s="338" t="s">
        <v>53</v>
      </c>
      <c r="L31" s="380">
        <v>10827</v>
      </c>
      <c r="M31" s="397" t="s">
        <v>53</v>
      </c>
      <c r="N31" s="385">
        <v>2407</v>
      </c>
      <c r="O31" s="338" t="s">
        <v>53</v>
      </c>
      <c r="P31" s="380">
        <v>593</v>
      </c>
      <c r="Q31" s="338" t="s">
        <v>53</v>
      </c>
      <c r="R31" s="380">
        <v>2568</v>
      </c>
      <c r="S31" s="338" t="s">
        <v>53</v>
      </c>
      <c r="T31" s="380">
        <v>513</v>
      </c>
      <c r="U31" s="342" t="s">
        <v>53</v>
      </c>
      <c r="V31" s="385">
        <v>1817</v>
      </c>
      <c r="W31" s="338" t="s">
        <v>53</v>
      </c>
      <c r="X31" s="380">
        <v>227</v>
      </c>
      <c r="Y31" s="338" t="s">
        <v>53</v>
      </c>
      <c r="Z31" s="380">
        <v>460</v>
      </c>
      <c r="AA31" s="342" t="s">
        <v>53</v>
      </c>
      <c r="AB31" s="386">
        <f t="shared" si="1"/>
        <v>37643</v>
      </c>
      <c r="AC31" s="342" t="s">
        <v>53</v>
      </c>
      <c r="AD31" s="403"/>
    </row>
    <row r="32" spans="1:30" ht="14.1" customHeight="1">
      <c r="A32" s="17" t="s">
        <v>520</v>
      </c>
      <c r="B32" s="18" t="s">
        <v>503</v>
      </c>
      <c r="C32" s="45" t="s">
        <v>515</v>
      </c>
      <c r="D32" s="20" t="s">
        <v>48</v>
      </c>
      <c r="E32" s="98"/>
      <c r="F32" s="370">
        <v>0</v>
      </c>
      <c r="G32" s="371" t="s">
        <v>253</v>
      </c>
      <c r="H32" s="370">
        <v>667</v>
      </c>
      <c r="I32" s="21" t="s">
        <v>53</v>
      </c>
      <c r="J32" s="385">
        <v>19269</v>
      </c>
      <c r="K32" s="338" t="s">
        <v>53</v>
      </c>
      <c r="L32" s="380">
        <v>2551</v>
      </c>
      <c r="M32" s="397" t="s">
        <v>53</v>
      </c>
      <c r="N32" s="385">
        <v>5024</v>
      </c>
      <c r="O32" s="338" t="s">
        <v>53</v>
      </c>
      <c r="P32" s="380">
        <v>3417</v>
      </c>
      <c r="Q32" s="338" t="s">
        <v>53</v>
      </c>
      <c r="R32" s="380">
        <v>3970</v>
      </c>
      <c r="S32" s="338" t="s">
        <v>53</v>
      </c>
      <c r="T32" s="380">
        <v>780</v>
      </c>
      <c r="U32" s="342" t="s">
        <v>53</v>
      </c>
      <c r="V32" s="385">
        <v>0</v>
      </c>
      <c r="W32" s="338" t="s">
        <v>253</v>
      </c>
      <c r="X32" s="380">
        <v>0</v>
      </c>
      <c r="Y32" s="338" t="s">
        <v>253</v>
      </c>
      <c r="Z32" s="380">
        <v>0</v>
      </c>
      <c r="AA32" s="342" t="s">
        <v>253</v>
      </c>
      <c r="AB32" s="386">
        <f t="shared" si="1"/>
        <v>35678</v>
      </c>
      <c r="AC32" s="342" t="s">
        <v>53</v>
      </c>
      <c r="AD32" s="403"/>
    </row>
    <row r="33" spans="1:30" ht="14.1" customHeight="1">
      <c r="A33" s="17" t="s">
        <v>521</v>
      </c>
      <c r="B33" s="18" t="s">
        <v>505</v>
      </c>
      <c r="C33" s="45" t="s">
        <v>515</v>
      </c>
      <c r="D33" s="20" t="s">
        <v>48</v>
      </c>
      <c r="E33" s="98"/>
      <c r="F33" s="370">
        <v>0</v>
      </c>
      <c r="G33" s="371" t="s">
        <v>253</v>
      </c>
      <c r="H33" s="370">
        <v>0</v>
      </c>
      <c r="I33" s="21" t="s">
        <v>253</v>
      </c>
      <c r="J33" s="385">
        <v>120124</v>
      </c>
      <c r="K33" s="338" t="s">
        <v>53</v>
      </c>
      <c r="L33" s="380">
        <v>3637</v>
      </c>
      <c r="M33" s="397" t="s">
        <v>53</v>
      </c>
      <c r="N33" s="385">
        <v>17004</v>
      </c>
      <c r="O33" s="338" t="s">
        <v>53</v>
      </c>
      <c r="P33" s="380">
        <v>4344</v>
      </c>
      <c r="Q33" s="338" t="s">
        <v>53</v>
      </c>
      <c r="R33" s="380">
        <v>0</v>
      </c>
      <c r="S33" s="338" t="s">
        <v>253</v>
      </c>
      <c r="T33" s="380">
        <v>0</v>
      </c>
      <c r="U33" s="342" t="s">
        <v>253</v>
      </c>
      <c r="V33" s="385">
        <v>0</v>
      </c>
      <c r="W33" s="338" t="s">
        <v>253</v>
      </c>
      <c r="X33" s="380">
        <v>0</v>
      </c>
      <c r="Y33" s="338" t="s">
        <v>253</v>
      </c>
      <c r="Z33" s="380">
        <v>0</v>
      </c>
      <c r="AA33" s="342" t="s">
        <v>253</v>
      </c>
      <c r="AB33" s="386">
        <f t="shared" si="1"/>
        <v>145109</v>
      </c>
      <c r="AC33" s="342" t="s">
        <v>53</v>
      </c>
      <c r="AD33" s="403"/>
    </row>
    <row r="34" spans="1:30" ht="14.1" customHeight="1">
      <c r="A34" s="17" t="s">
        <v>522</v>
      </c>
      <c r="B34" s="18" t="s">
        <v>523</v>
      </c>
      <c r="C34" s="45" t="s">
        <v>515</v>
      </c>
      <c r="D34" s="20" t="s">
        <v>164</v>
      </c>
      <c r="E34" s="98"/>
      <c r="F34" s="376">
        <f>SUM(F27:F33)</f>
        <v>6364</v>
      </c>
      <c r="G34" s="371" t="s">
        <v>53</v>
      </c>
      <c r="H34" s="376">
        <f>SUM(H27:H33)</f>
        <v>3498</v>
      </c>
      <c r="I34" s="21" t="s">
        <v>53</v>
      </c>
      <c r="J34" s="386">
        <f>SUM(J27:J33)</f>
        <v>159403</v>
      </c>
      <c r="K34" s="338" t="s">
        <v>53</v>
      </c>
      <c r="L34" s="381">
        <f>SUM(L27:L33)</f>
        <v>23296</v>
      </c>
      <c r="M34" s="397" t="s">
        <v>53</v>
      </c>
      <c r="N34" s="386">
        <f>SUM(N27:N33)</f>
        <v>24915</v>
      </c>
      <c r="O34" s="338" t="s">
        <v>53</v>
      </c>
      <c r="P34" s="381">
        <f>SUM(P27:P33)</f>
        <v>8719</v>
      </c>
      <c r="Q34" s="338" t="s">
        <v>53</v>
      </c>
      <c r="R34" s="381">
        <f>SUM(R27:R33)</f>
        <v>7828</v>
      </c>
      <c r="S34" s="338" t="s">
        <v>53</v>
      </c>
      <c r="T34" s="381">
        <f>SUM(T27:T33)</f>
        <v>1633</v>
      </c>
      <c r="U34" s="342" t="s">
        <v>53</v>
      </c>
      <c r="V34" s="386">
        <f>SUM(V27:V33)</f>
        <v>1817</v>
      </c>
      <c r="W34" s="338" t="s">
        <v>53</v>
      </c>
      <c r="X34" s="381">
        <f>SUM(X27:X33)</f>
        <v>335</v>
      </c>
      <c r="Y34" s="338" t="s">
        <v>53</v>
      </c>
      <c r="Z34" s="381">
        <f>SUM(Z27:Z33)</f>
        <v>471</v>
      </c>
      <c r="AA34" s="342" t="s">
        <v>53</v>
      </c>
      <c r="AB34" s="386">
        <f>SUM(AB27:AB33)</f>
        <v>231915</v>
      </c>
      <c r="AC34" s="342" t="s">
        <v>53</v>
      </c>
      <c r="AD34" s="403"/>
    </row>
    <row r="35" spans="1:30" ht="14.1" customHeight="1">
      <c r="A35" s="17" t="s">
        <v>524</v>
      </c>
      <c r="B35" s="18" t="s">
        <v>509</v>
      </c>
      <c r="C35" s="45" t="s">
        <v>515</v>
      </c>
      <c r="D35" s="20" t="s">
        <v>48</v>
      </c>
      <c r="E35" s="98"/>
      <c r="F35" s="370">
        <v>0</v>
      </c>
      <c r="G35" s="371" t="s">
        <v>253</v>
      </c>
      <c r="H35" s="370">
        <v>0</v>
      </c>
      <c r="I35" s="21" t="s">
        <v>253</v>
      </c>
      <c r="J35" s="385">
        <v>2670</v>
      </c>
      <c r="K35" s="338" t="s">
        <v>50</v>
      </c>
      <c r="L35" s="380">
        <v>2023</v>
      </c>
      <c r="M35" s="397" t="s">
        <v>50</v>
      </c>
      <c r="N35" s="385">
        <v>2149</v>
      </c>
      <c r="O35" s="338" t="s">
        <v>50</v>
      </c>
      <c r="P35" s="380">
        <v>0</v>
      </c>
      <c r="Q35" s="338" t="s">
        <v>253</v>
      </c>
      <c r="R35" s="380">
        <v>239</v>
      </c>
      <c r="S35" s="338" t="s">
        <v>50</v>
      </c>
      <c r="T35" s="380">
        <v>0</v>
      </c>
      <c r="U35" s="342" t="s">
        <v>253</v>
      </c>
      <c r="V35" s="385">
        <v>0</v>
      </c>
      <c r="W35" s="338" t="s">
        <v>253</v>
      </c>
      <c r="X35" s="380">
        <v>0</v>
      </c>
      <c r="Y35" s="338" t="s">
        <v>253</v>
      </c>
      <c r="Z35" s="380">
        <v>0</v>
      </c>
      <c r="AA35" s="342" t="s">
        <v>253</v>
      </c>
      <c r="AB35" s="386">
        <f>Z35+X35+V35+T35+R35+P35+N35+L35+J35+H35+F35</f>
        <v>7081</v>
      </c>
      <c r="AC35" s="342" t="s">
        <v>50</v>
      </c>
      <c r="AD35" s="403"/>
    </row>
    <row r="36" spans="1:30" ht="15" customHeight="1" thickBot="1">
      <c r="A36" s="28" t="s">
        <v>525</v>
      </c>
      <c r="B36" s="29" t="s">
        <v>511</v>
      </c>
      <c r="C36" s="47" t="s">
        <v>515</v>
      </c>
      <c r="D36" s="31" t="s">
        <v>48</v>
      </c>
      <c r="E36" s="98"/>
      <c r="F36" s="374">
        <v>0</v>
      </c>
      <c r="G36" s="375" t="s">
        <v>253</v>
      </c>
      <c r="H36" s="374">
        <v>0</v>
      </c>
      <c r="I36" s="379" t="s">
        <v>253</v>
      </c>
      <c r="J36" s="387">
        <v>6434</v>
      </c>
      <c r="K36" s="388" t="s">
        <v>50</v>
      </c>
      <c r="L36" s="389">
        <v>2231</v>
      </c>
      <c r="M36" s="398" t="s">
        <v>50</v>
      </c>
      <c r="N36" s="387">
        <v>1704</v>
      </c>
      <c r="O36" s="388" t="s">
        <v>50</v>
      </c>
      <c r="P36" s="389">
        <v>2520</v>
      </c>
      <c r="Q36" s="388" t="s">
        <v>50</v>
      </c>
      <c r="R36" s="389">
        <v>2413</v>
      </c>
      <c r="S36" s="388" t="s">
        <v>50</v>
      </c>
      <c r="T36" s="389">
        <v>1161</v>
      </c>
      <c r="U36" s="344" t="s">
        <v>50</v>
      </c>
      <c r="V36" s="387">
        <v>0</v>
      </c>
      <c r="W36" s="388" t="s">
        <v>253</v>
      </c>
      <c r="X36" s="389">
        <v>0</v>
      </c>
      <c r="Y36" s="388" t="s">
        <v>253</v>
      </c>
      <c r="Z36" s="389">
        <v>0</v>
      </c>
      <c r="AA36" s="344" t="s">
        <v>253</v>
      </c>
      <c r="AB36" s="411">
        <f>Z36+X36+V36+T36+R36+P36+N36+L36+J36+H36+F36</f>
        <v>16463</v>
      </c>
      <c r="AC36" s="344" t="s">
        <v>50</v>
      </c>
      <c r="AD36" s="403"/>
    </row>
    <row r="37" spans="1:30" ht="15" customHeight="1" thickBot="1">
      <c r="A37" s="36"/>
      <c r="B37" s="117"/>
      <c r="C37" s="36"/>
      <c r="D37" s="36"/>
      <c r="F37" s="95"/>
      <c r="G37" s="95"/>
      <c r="H37" s="95"/>
      <c r="I37" s="95"/>
      <c r="J37" s="95"/>
      <c r="K37" s="95"/>
      <c r="L37" s="95"/>
      <c r="M37" s="95"/>
      <c r="N37" s="95"/>
      <c r="O37" s="95"/>
      <c r="P37" s="95"/>
      <c r="Q37" s="95"/>
      <c r="R37" s="95"/>
      <c r="S37" s="95"/>
      <c r="T37" s="95"/>
      <c r="U37" s="95"/>
      <c r="V37" s="95"/>
      <c r="W37" s="95"/>
      <c r="X37" s="95"/>
      <c r="Y37" s="95"/>
      <c r="Z37" s="95"/>
      <c r="AA37" s="95"/>
      <c r="AB37" s="95"/>
      <c r="AC37" s="95"/>
    </row>
    <row r="38" spans="1:30" ht="20.85" customHeight="1" thickBot="1">
      <c r="A38" s="119"/>
      <c r="B38" s="11" t="s">
        <v>526</v>
      </c>
      <c r="C38" s="220" t="s">
        <v>21</v>
      </c>
      <c r="D38" s="221"/>
      <c r="E38" s="98"/>
      <c r="Y38" s="95" t="s">
        <v>527</v>
      </c>
    </row>
    <row r="39" spans="1:30" ht="14.1" customHeight="1">
      <c r="A39" s="13" t="s">
        <v>528</v>
      </c>
      <c r="B39" s="14" t="s">
        <v>493</v>
      </c>
      <c r="C39" s="40" t="s">
        <v>83</v>
      </c>
      <c r="D39" s="15" t="s">
        <v>27</v>
      </c>
      <c r="E39" s="98" t="s">
        <v>21</v>
      </c>
      <c r="H39" s="368">
        <v>1</v>
      </c>
      <c r="I39" s="377" t="s">
        <v>49</v>
      </c>
      <c r="J39" s="391">
        <v>1</v>
      </c>
      <c r="K39" s="383" t="s">
        <v>49</v>
      </c>
      <c r="L39" s="392">
        <v>0.99</v>
      </c>
      <c r="M39" s="396" t="s">
        <v>49</v>
      </c>
      <c r="N39" s="391">
        <v>1</v>
      </c>
      <c r="O39" s="383" t="s">
        <v>49</v>
      </c>
      <c r="P39" s="392">
        <v>1</v>
      </c>
      <c r="Q39" s="383" t="s">
        <v>49</v>
      </c>
      <c r="R39" s="392">
        <v>1</v>
      </c>
      <c r="S39" s="383" t="s">
        <v>49</v>
      </c>
      <c r="T39" s="392">
        <v>1</v>
      </c>
      <c r="U39" s="340" t="s">
        <v>49</v>
      </c>
      <c r="V39" s="391">
        <v>0</v>
      </c>
      <c r="W39" s="383" t="s">
        <v>253</v>
      </c>
      <c r="X39" s="392">
        <v>0</v>
      </c>
      <c r="Y39" s="383" t="s">
        <v>253</v>
      </c>
      <c r="Z39" s="392">
        <v>1</v>
      </c>
      <c r="AA39" s="340" t="s">
        <v>49</v>
      </c>
      <c r="AB39" s="95"/>
    </row>
    <row r="40" spans="1:30" ht="14.1" customHeight="1">
      <c r="A40" s="17" t="s">
        <v>529</v>
      </c>
      <c r="B40" s="18" t="s">
        <v>495</v>
      </c>
      <c r="C40" s="45" t="s">
        <v>83</v>
      </c>
      <c r="D40" s="20" t="s">
        <v>27</v>
      </c>
      <c r="E40" s="98"/>
      <c r="H40" s="370">
        <v>1</v>
      </c>
      <c r="I40" s="21" t="s">
        <v>49</v>
      </c>
      <c r="J40" s="393">
        <v>1</v>
      </c>
      <c r="K40" s="338" t="s">
        <v>49</v>
      </c>
      <c r="L40" s="390">
        <v>1</v>
      </c>
      <c r="M40" s="397" t="s">
        <v>49</v>
      </c>
      <c r="N40" s="393">
        <v>1</v>
      </c>
      <c r="O40" s="338" t="s">
        <v>49</v>
      </c>
      <c r="P40" s="390">
        <v>1</v>
      </c>
      <c r="Q40" s="338" t="s">
        <v>49</v>
      </c>
      <c r="R40" s="390">
        <v>0.90900000000000003</v>
      </c>
      <c r="S40" s="338" t="s">
        <v>49</v>
      </c>
      <c r="T40" s="390">
        <v>1</v>
      </c>
      <c r="U40" s="342" t="s">
        <v>49</v>
      </c>
      <c r="V40" s="393">
        <v>0</v>
      </c>
      <c r="W40" s="338" t="s">
        <v>253</v>
      </c>
      <c r="X40" s="390">
        <v>0</v>
      </c>
      <c r="Y40" s="338" t="s">
        <v>253</v>
      </c>
      <c r="Z40" s="390">
        <v>0</v>
      </c>
      <c r="AA40" s="342" t="s">
        <v>253</v>
      </c>
      <c r="AB40" s="95"/>
    </row>
    <row r="41" spans="1:30" ht="14.1" customHeight="1">
      <c r="A41" s="17" t="s">
        <v>530</v>
      </c>
      <c r="B41" s="18" t="s">
        <v>497</v>
      </c>
      <c r="C41" s="45" t="s">
        <v>83</v>
      </c>
      <c r="D41" s="20" t="s">
        <v>27</v>
      </c>
      <c r="E41" s="98"/>
      <c r="H41" s="370">
        <v>1</v>
      </c>
      <c r="I41" s="21" t="s">
        <v>49</v>
      </c>
      <c r="J41" s="393">
        <v>0.95699999999999996</v>
      </c>
      <c r="K41" s="338" t="s">
        <v>49</v>
      </c>
      <c r="L41" s="390">
        <v>0.95499999999999996</v>
      </c>
      <c r="M41" s="397" t="s">
        <v>49</v>
      </c>
      <c r="N41" s="393">
        <v>1</v>
      </c>
      <c r="O41" s="338" t="s">
        <v>49</v>
      </c>
      <c r="P41" s="390">
        <v>1</v>
      </c>
      <c r="Q41" s="338" t="s">
        <v>49</v>
      </c>
      <c r="R41" s="390">
        <v>1</v>
      </c>
      <c r="S41" s="338" t="s">
        <v>49</v>
      </c>
      <c r="T41" s="390">
        <v>1</v>
      </c>
      <c r="U41" s="342" t="s">
        <v>49</v>
      </c>
      <c r="V41" s="393">
        <v>0</v>
      </c>
      <c r="W41" s="338" t="s">
        <v>253</v>
      </c>
      <c r="X41" s="390">
        <v>0</v>
      </c>
      <c r="Y41" s="338" t="s">
        <v>253</v>
      </c>
      <c r="Z41" s="390">
        <v>0</v>
      </c>
      <c r="AA41" s="342" t="s">
        <v>253</v>
      </c>
      <c r="AB41" s="95"/>
    </row>
    <row r="42" spans="1:30" ht="14.1" customHeight="1">
      <c r="A42" s="17" t="s">
        <v>531</v>
      </c>
      <c r="B42" s="18" t="s">
        <v>499</v>
      </c>
      <c r="C42" s="45" t="s">
        <v>83</v>
      </c>
      <c r="D42" s="20" t="s">
        <v>27</v>
      </c>
      <c r="E42" s="98"/>
      <c r="H42" s="370">
        <v>1</v>
      </c>
      <c r="I42" s="21" t="s">
        <v>49</v>
      </c>
      <c r="J42" s="393">
        <v>0.97299999999999998</v>
      </c>
      <c r="K42" s="338" t="s">
        <v>49</v>
      </c>
      <c r="L42" s="390">
        <v>0.95399999999999996</v>
      </c>
      <c r="M42" s="397" t="s">
        <v>49</v>
      </c>
      <c r="N42" s="393">
        <v>0.83299999999999996</v>
      </c>
      <c r="O42" s="338" t="s">
        <v>49</v>
      </c>
      <c r="P42" s="390">
        <v>1</v>
      </c>
      <c r="Q42" s="338" t="s">
        <v>49</v>
      </c>
      <c r="R42" s="390">
        <v>1</v>
      </c>
      <c r="S42" s="338" t="s">
        <v>49</v>
      </c>
      <c r="T42" s="390">
        <v>1</v>
      </c>
      <c r="U42" s="342" t="s">
        <v>49</v>
      </c>
      <c r="V42" s="393">
        <v>0</v>
      </c>
      <c r="W42" s="338" t="s">
        <v>253</v>
      </c>
      <c r="X42" s="390">
        <v>1</v>
      </c>
      <c r="Y42" s="338" t="s">
        <v>49</v>
      </c>
      <c r="Z42" s="390">
        <v>0</v>
      </c>
      <c r="AA42" s="342" t="s">
        <v>253</v>
      </c>
      <c r="AB42" s="95"/>
    </row>
    <row r="43" spans="1:30" ht="14.1" customHeight="1">
      <c r="A43" s="17" t="s">
        <v>532</v>
      </c>
      <c r="B43" s="18" t="s">
        <v>501</v>
      </c>
      <c r="C43" s="45" t="s">
        <v>83</v>
      </c>
      <c r="D43" s="20" t="s">
        <v>27</v>
      </c>
      <c r="E43" s="98"/>
      <c r="H43" s="370">
        <v>1</v>
      </c>
      <c r="I43" s="21" t="s">
        <v>49</v>
      </c>
      <c r="J43" s="393">
        <v>0.98</v>
      </c>
      <c r="K43" s="338" t="s">
        <v>49</v>
      </c>
      <c r="L43" s="390">
        <v>0.94699999999999995</v>
      </c>
      <c r="M43" s="397" t="s">
        <v>49</v>
      </c>
      <c r="N43" s="393">
        <v>1</v>
      </c>
      <c r="O43" s="338" t="s">
        <v>49</v>
      </c>
      <c r="P43" s="390">
        <v>1</v>
      </c>
      <c r="Q43" s="338" t="s">
        <v>49</v>
      </c>
      <c r="R43" s="390">
        <v>1</v>
      </c>
      <c r="S43" s="338" t="s">
        <v>49</v>
      </c>
      <c r="T43" s="390">
        <v>1</v>
      </c>
      <c r="U43" s="342" t="s">
        <v>49</v>
      </c>
      <c r="V43" s="393">
        <v>1</v>
      </c>
      <c r="W43" s="338" t="s">
        <v>49</v>
      </c>
      <c r="X43" s="390">
        <v>1</v>
      </c>
      <c r="Y43" s="338" t="s">
        <v>49</v>
      </c>
      <c r="Z43" s="390">
        <v>1</v>
      </c>
      <c r="AA43" s="342" t="s">
        <v>49</v>
      </c>
      <c r="AB43" s="95"/>
    </row>
    <row r="44" spans="1:30" ht="14.1" customHeight="1">
      <c r="A44" s="17" t="s">
        <v>533</v>
      </c>
      <c r="B44" s="18" t="s">
        <v>503</v>
      </c>
      <c r="C44" s="45" t="s">
        <v>83</v>
      </c>
      <c r="D44" s="20" t="s">
        <v>27</v>
      </c>
      <c r="E44" s="98"/>
      <c r="H44" s="370">
        <v>1</v>
      </c>
      <c r="I44" s="21" t="s">
        <v>49</v>
      </c>
      <c r="J44" s="393">
        <v>0.95199999999999996</v>
      </c>
      <c r="K44" s="338" t="s">
        <v>49</v>
      </c>
      <c r="L44" s="390">
        <v>1</v>
      </c>
      <c r="M44" s="397" t="s">
        <v>49</v>
      </c>
      <c r="N44" s="393">
        <v>1</v>
      </c>
      <c r="O44" s="338" t="s">
        <v>49</v>
      </c>
      <c r="P44" s="390">
        <v>1</v>
      </c>
      <c r="Q44" s="338" t="s">
        <v>49</v>
      </c>
      <c r="R44" s="390">
        <v>1</v>
      </c>
      <c r="S44" s="338" t="s">
        <v>49</v>
      </c>
      <c r="T44" s="390">
        <v>1</v>
      </c>
      <c r="U44" s="342" t="s">
        <v>49</v>
      </c>
      <c r="V44" s="393">
        <v>0</v>
      </c>
      <c r="W44" s="338" t="s">
        <v>253</v>
      </c>
      <c r="X44" s="390">
        <v>0</v>
      </c>
      <c r="Y44" s="338" t="s">
        <v>253</v>
      </c>
      <c r="Z44" s="390">
        <v>0</v>
      </c>
      <c r="AA44" s="342" t="s">
        <v>253</v>
      </c>
      <c r="AB44" s="95"/>
    </row>
    <row r="45" spans="1:30" ht="14.1" customHeight="1">
      <c r="A45" s="17" t="s">
        <v>534</v>
      </c>
      <c r="B45" s="18" t="s">
        <v>505</v>
      </c>
      <c r="C45" s="45" t="s">
        <v>83</v>
      </c>
      <c r="D45" s="20" t="s">
        <v>27</v>
      </c>
      <c r="E45" s="98"/>
      <c r="H45" s="370">
        <v>0</v>
      </c>
      <c r="I45" s="21" t="s">
        <v>253</v>
      </c>
      <c r="J45" s="393">
        <v>0.95199999999999996</v>
      </c>
      <c r="K45" s="338" t="s">
        <v>49</v>
      </c>
      <c r="L45" s="390">
        <v>1</v>
      </c>
      <c r="M45" s="397" t="s">
        <v>49</v>
      </c>
      <c r="N45" s="393">
        <v>0</v>
      </c>
      <c r="O45" s="338" t="s">
        <v>253</v>
      </c>
      <c r="P45" s="390">
        <v>1</v>
      </c>
      <c r="Q45" s="338" t="s">
        <v>49</v>
      </c>
      <c r="R45" s="390">
        <v>0</v>
      </c>
      <c r="S45" s="338" t="s">
        <v>253</v>
      </c>
      <c r="T45" s="390">
        <v>0</v>
      </c>
      <c r="U45" s="342" t="s">
        <v>253</v>
      </c>
      <c r="V45" s="393">
        <v>0</v>
      </c>
      <c r="W45" s="338" t="s">
        <v>253</v>
      </c>
      <c r="X45" s="390">
        <v>0</v>
      </c>
      <c r="Y45" s="338" t="s">
        <v>253</v>
      </c>
      <c r="Z45" s="390">
        <v>0</v>
      </c>
      <c r="AA45" s="342" t="s">
        <v>253</v>
      </c>
      <c r="AB45" s="95"/>
    </row>
    <row r="46" spans="1:30" ht="14.1" customHeight="1">
      <c r="A46" s="17" t="s">
        <v>535</v>
      </c>
      <c r="B46" s="18" t="s">
        <v>536</v>
      </c>
      <c r="C46" s="45" t="s">
        <v>83</v>
      </c>
      <c r="D46" s="20" t="s">
        <v>27</v>
      </c>
      <c r="E46" s="98"/>
      <c r="H46" s="376">
        <v>1</v>
      </c>
      <c r="I46" s="21" t="s">
        <v>49</v>
      </c>
      <c r="J46" s="393">
        <v>0.97199999999999998</v>
      </c>
      <c r="K46" s="338" t="s">
        <v>49</v>
      </c>
      <c r="L46" s="390">
        <v>0.97299999999999998</v>
      </c>
      <c r="M46" s="397" t="s">
        <v>49</v>
      </c>
      <c r="N46" s="393">
        <v>0.93799999999999994</v>
      </c>
      <c r="O46" s="338" t="s">
        <v>49</v>
      </c>
      <c r="P46" s="390">
        <v>1</v>
      </c>
      <c r="Q46" s="338" t="s">
        <v>49</v>
      </c>
      <c r="R46" s="390">
        <v>0.98299999999999998</v>
      </c>
      <c r="S46" s="338" t="s">
        <v>49</v>
      </c>
      <c r="T46" s="390">
        <v>1</v>
      </c>
      <c r="U46" s="342" t="s">
        <v>49</v>
      </c>
      <c r="V46" s="393">
        <v>1</v>
      </c>
      <c r="W46" s="338" t="s">
        <v>49</v>
      </c>
      <c r="X46" s="390">
        <v>1</v>
      </c>
      <c r="Y46" s="338" t="s">
        <v>49</v>
      </c>
      <c r="Z46" s="390">
        <v>1</v>
      </c>
      <c r="AA46" s="342" t="s">
        <v>49</v>
      </c>
      <c r="AB46" s="95"/>
    </row>
    <row r="47" spans="1:30" ht="14.1" customHeight="1">
      <c r="A47" s="17" t="s">
        <v>537</v>
      </c>
      <c r="B47" s="18" t="s">
        <v>509</v>
      </c>
      <c r="C47" s="45" t="s">
        <v>83</v>
      </c>
      <c r="D47" s="20" t="s">
        <v>27</v>
      </c>
      <c r="E47" s="98"/>
      <c r="H47" s="370">
        <v>0</v>
      </c>
      <c r="I47" s="21" t="s">
        <v>253</v>
      </c>
      <c r="J47" s="393">
        <v>0.91700000000000004</v>
      </c>
      <c r="K47" s="338" t="s">
        <v>49</v>
      </c>
      <c r="L47" s="390">
        <v>1</v>
      </c>
      <c r="M47" s="397" t="s">
        <v>49</v>
      </c>
      <c r="N47" s="393">
        <v>1</v>
      </c>
      <c r="O47" s="338" t="s">
        <v>49</v>
      </c>
      <c r="P47" s="390">
        <v>0</v>
      </c>
      <c r="Q47" s="338" t="s">
        <v>253</v>
      </c>
      <c r="R47" s="390">
        <v>1</v>
      </c>
      <c r="S47" s="338" t="s">
        <v>49</v>
      </c>
      <c r="T47" s="390">
        <v>0</v>
      </c>
      <c r="U47" s="342" t="s">
        <v>253</v>
      </c>
      <c r="V47" s="393">
        <v>0</v>
      </c>
      <c r="W47" s="338" t="s">
        <v>253</v>
      </c>
      <c r="X47" s="390">
        <v>0</v>
      </c>
      <c r="Y47" s="338" t="s">
        <v>253</v>
      </c>
      <c r="Z47" s="390">
        <v>0</v>
      </c>
      <c r="AA47" s="342" t="s">
        <v>253</v>
      </c>
      <c r="AB47" s="95"/>
    </row>
    <row r="48" spans="1:30" ht="15" customHeight="1" thickBot="1">
      <c r="A48" s="28" t="s">
        <v>538</v>
      </c>
      <c r="B48" s="29" t="s">
        <v>511</v>
      </c>
      <c r="C48" s="47" t="s">
        <v>83</v>
      </c>
      <c r="D48" s="31" t="s">
        <v>27</v>
      </c>
      <c r="E48" s="98"/>
      <c r="H48" s="374">
        <v>0</v>
      </c>
      <c r="I48" s="379" t="s">
        <v>253</v>
      </c>
      <c r="J48" s="394">
        <v>0.93300000000000005</v>
      </c>
      <c r="K48" s="388" t="s">
        <v>49</v>
      </c>
      <c r="L48" s="395">
        <v>0.82399999999999995</v>
      </c>
      <c r="M48" s="398" t="s">
        <v>49</v>
      </c>
      <c r="N48" s="394">
        <v>0.91700000000000004</v>
      </c>
      <c r="O48" s="388" t="s">
        <v>49</v>
      </c>
      <c r="P48" s="395">
        <v>1</v>
      </c>
      <c r="Q48" s="388" t="s">
        <v>49</v>
      </c>
      <c r="R48" s="395">
        <v>1</v>
      </c>
      <c r="S48" s="388" t="s">
        <v>49</v>
      </c>
      <c r="T48" s="395">
        <v>1</v>
      </c>
      <c r="U48" s="344" t="s">
        <v>49</v>
      </c>
      <c r="V48" s="394">
        <v>0</v>
      </c>
      <c r="W48" s="388" t="s">
        <v>253</v>
      </c>
      <c r="X48" s="395">
        <v>0</v>
      </c>
      <c r="Y48" s="388" t="s">
        <v>253</v>
      </c>
      <c r="Z48" s="395">
        <v>0</v>
      </c>
      <c r="AA48" s="344" t="s">
        <v>253</v>
      </c>
      <c r="AB48" s="95"/>
    </row>
    <row r="49" spans="1:30" ht="15" customHeight="1" thickBot="1">
      <c r="A49" s="36"/>
      <c r="B49" s="117"/>
      <c r="C49" s="36"/>
      <c r="D49" s="36"/>
      <c r="H49" s="95"/>
      <c r="I49" s="95"/>
      <c r="J49" s="95"/>
      <c r="K49" s="95"/>
      <c r="L49" s="95"/>
      <c r="M49" s="95"/>
      <c r="N49" s="95"/>
      <c r="O49" s="95"/>
      <c r="P49" s="95"/>
      <c r="Q49" s="95"/>
      <c r="R49" s="95"/>
      <c r="S49" s="95"/>
      <c r="T49" s="95"/>
      <c r="U49" s="95"/>
      <c r="V49" s="95"/>
      <c r="W49" s="95"/>
      <c r="X49" s="95"/>
      <c r="Y49" s="95"/>
      <c r="Z49" s="95"/>
      <c r="AA49" s="95"/>
    </row>
    <row r="50" spans="1:30" ht="20.85" customHeight="1" thickBot="1">
      <c r="A50" s="119"/>
      <c r="B50" s="11" t="s">
        <v>539</v>
      </c>
      <c r="C50" s="220" t="s">
        <v>21</v>
      </c>
      <c r="D50" s="221"/>
      <c r="E50" s="110"/>
      <c r="AB50" s="156" t="s">
        <v>17</v>
      </c>
      <c r="AC50" s="215"/>
      <c r="AD50" s="276"/>
    </row>
    <row r="51" spans="1:30" ht="14.1" customHeight="1">
      <c r="A51" s="13" t="s">
        <v>540</v>
      </c>
      <c r="B51" s="14" t="s">
        <v>541</v>
      </c>
      <c r="C51" s="40" t="s">
        <v>542</v>
      </c>
      <c r="D51" s="15" t="s">
        <v>48</v>
      </c>
      <c r="E51" s="133"/>
      <c r="F51" s="185">
        <v>1336.72</v>
      </c>
      <c r="G51" s="25" t="s">
        <v>161</v>
      </c>
      <c r="H51" s="185">
        <v>3.1909999999999998</v>
      </c>
      <c r="I51" s="25" t="s">
        <v>161</v>
      </c>
      <c r="J51" s="185">
        <v>186.56</v>
      </c>
      <c r="K51" s="239" t="s">
        <v>161</v>
      </c>
      <c r="L51" s="193">
        <v>569.99400000000003</v>
      </c>
      <c r="M51" s="186" t="s">
        <v>161</v>
      </c>
      <c r="N51" s="412">
        <v>75.05</v>
      </c>
      <c r="O51" s="413" t="s">
        <v>161</v>
      </c>
      <c r="P51" s="414">
        <v>100.989</v>
      </c>
      <c r="Q51" s="413" t="s">
        <v>161</v>
      </c>
      <c r="R51" s="414">
        <v>65.055000000000007</v>
      </c>
      <c r="S51" s="413" t="s">
        <v>161</v>
      </c>
      <c r="T51" s="414">
        <v>14.394</v>
      </c>
      <c r="U51" s="415" t="s">
        <v>161</v>
      </c>
      <c r="V51" s="412">
        <v>0</v>
      </c>
      <c r="W51" s="413" t="s">
        <v>253</v>
      </c>
      <c r="X51" s="414">
        <v>0</v>
      </c>
      <c r="Y51" s="413" t="s">
        <v>253</v>
      </c>
      <c r="Z51" s="414">
        <v>1.7889999999999999</v>
      </c>
      <c r="AA51" s="415" t="s">
        <v>161</v>
      </c>
      <c r="AB51" s="404">
        <f t="shared" ref="AB51:AB59" si="2">F51+H51+J51+L51+N51+P51+R51+T51+V51+X51+Z51</f>
        <v>2353.7420000000002</v>
      </c>
      <c r="AC51" s="174" t="s">
        <v>161</v>
      </c>
      <c r="AD51" s="276"/>
    </row>
    <row r="52" spans="1:30" ht="14.1" customHeight="1">
      <c r="A52" s="17" t="s">
        <v>543</v>
      </c>
      <c r="B52" s="18" t="s">
        <v>544</v>
      </c>
      <c r="C52" s="45" t="s">
        <v>542</v>
      </c>
      <c r="D52" s="20" t="s">
        <v>48</v>
      </c>
      <c r="E52" s="133"/>
      <c r="F52" s="164">
        <v>796.21900000000005</v>
      </c>
      <c r="G52" s="27" t="s">
        <v>161</v>
      </c>
      <c r="H52" s="164">
        <v>39.395000000000003</v>
      </c>
      <c r="I52" s="27" t="s">
        <v>161</v>
      </c>
      <c r="J52" s="164">
        <v>318.178</v>
      </c>
      <c r="K52" s="234" t="s">
        <v>161</v>
      </c>
      <c r="L52" s="165">
        <v>761.18399999999997</v>
      </c>
      <c r="M52" s="399" t="s">
        <v>161</v>
      </c>
      <c r="N52" s="416">
        <v>112.68300000000001</v>
      </c>
      <c r="O52" s="408" t="s">
        <v>161</v>
      </c>
      <c r="P52" s="407">
        <v>90.301000000000002</v>
      </c>
      <c r="Q52" s="408" t="s">
        <v>161</v>
      </c>
      <c r="R52" s="407">
        <v>303.75599999999997</v>
      </c>
      <c r="S52" s="408" t="s">
        <v>161</v>
      </c>
      <c r="T52" s="407">
        <v>63.402000000000001</v>
      </c>
      <c r="U52" s="417" t="s">
        <v>161</v>
      </c>
      <c r="V52" s="416">
        <v>0</v>
      </c>
      <c r="W52" s="408" t="s">
        <v>253</v>
      </c>
      <c r="X52" s="407">
        <v>0</v>
      </c>
      <c r="Y52" s="408" t="s">
        <v>253</v>
      </c>
      <c r="Z52" s="407">
        <v>0</v>
      </c>
      <c r="AA52" s="417" t="s">
        <v>253</v>
      </c>
      <c r="AB52" s="405">
        <f t="shared" si="2"/>
        <v>2485.1179999999999</v>
      </c>
      <c r="AC52" s="174" t="s">
        <v>161</v>
      </c>
      <c r="AD52" s="276"/>
    </row>
    <row r="53" spans="1:30" ht="14.1" customHeight="1">
      <c r="A53" s="17" t="s">
        <v>545</v>
      </c>
      <c r="B53" s="18" t="s">
        <v>546</v>
      </c>
      <c r="C53" s="45" t="s">
        <v>542</v>
      </c>
      <c r="D53" s="20" t="s">
        <v>48</v>
      </c>
      <c r="E53" s="133"/>
      <c r="F53" s="164">
        <v>843.16899999999998</v>
      </c>
      <c r="G53" s="27" t="s">
        <v>161</v>
      </c>
      <c r="H53" s="164">
        <v>104.111</v>
      </c>
      <c r="I53" s="27" t="s">
        <v>161</v>
      </c>
      <c r="J53" s="164">
        <v>1287.7829999999999</v>
      </c>
      <c r="K53" s="234" t="s">
        <v>161</v>
      </c>
      <c r="L53" s="165">
        <v>1242.0139999999999</v>
      </c>
      <c r="M53" s="399" t="s">
        <v>161</v>
      </c>
      <c r="N53" s="416">
        <v>29.785</v>
      </c>
      <c r="O53" s="408" t="s">
        <v>161</v>
      </c>
      <c r="P53" s="407">
        <v>129.02699999999999</v>
      </c>
      <c r="Q53" s="408" t="s">
        <v>161</v>
      </c>
      <c r="R53" s="407">
        <v>371.887</v>
      </c>
      <c r="S53" s="408" t="s">
        <v>161</v>
      </c>
      <c r="T53" s="407">
        <v>128.083</v>
      </c>
      <c r="U53" s="417" t="s">
        <v>161</v>
      </c>
      <c r="V53" s="416">
        <v>0</v>
      </c>
      <c r="W53" s="408" t="s">
        <v>253</v>
      </c>
      <c r="X53" s="407">
        <v>0</v>
      </c>
      <c r="Y53" s="408" t="s">
        <v>253</v>
      </c>
      <c r="Z53" s="407">
        <v>0</v>
      </c>
      <c r="AA53" s="417" t="s">
        <v>253</v>
      </c>
      <c r="AB53" s="405">
        <f t="shared" si="2"/>
        <v>4135.8590000000004</v>
      </c>
      <c r="AC53" s="174" t="s">
        <v>161</v>
      </c>
      <c r="AD53" s="276"/>
    </row>
    <row r="54" spans="1:30" ht="14.1" customHeight="1">
      <c r="A54" s="17" t="s">
        <v>547</v>
      </c>
      <c r="B54" s="18" t="s">
        <v>548</v>
      </c>
      <c r="C54" s="45" t="s">
        <v>542</v>
      </c>
      <c r="D54" s="20" t="s">
        <v>48</v>
      </c>
      <c r="E54" s="133"/>
      <c r="F54" s="164">
        <v>888.12099999999998</v>
      </c>
      <c r="G54" s="27" t="s">
        <v>161</v>
      </c>
      <c r="H54" s="164">
        <v>523.98900000000003</v>
      </c>
      <c r="I54" s="27" t="s">
        <v>161</v>
      </c>
      <c r="J54" s="164">
        <v>3556.78</v>
      </c>
      <c r="K54" s="234" t="s">
        <v>161</v>
      </c>
      <c r="L54" s="165">
        <v>3458.4879999999998</v>
      </c>
      <c r="M54" s="399" t="s">
        <v>161</v>
      </c>
      <c r="N54" s="416">
        <v>409.45600000000002</v>
      </c>
      <c r="O54" s="408" t="s">
        <v>161</v>
      </c>
      <c r="P54" s="407">
        <v>510.82600000000002</v>
      </c>
      <c r="Q54" s="408" t="s">
        <v>161</v>
      </c>
      <c r="R54" s="407">
        <v>852.18799999999999</v>
      </c>
      <c r="S54" s="408" t="s">
        <v>161</v>
      </c>
      <c r="T54" s="407">
        <v>327.67</v>
      </c>
      <c r="U54" s="417" t="s">
        <v>161</v>
      </c>
      <c r="V54" s="416">
        <v>0</v>
      </c>
      <c r="W54" s="408" t="s">
        <v>253</v>
      </c>
      <c r="X54" s="407">
        <v>38.710999999999999</v>
      </c>
      <c r="Y54" s="408" t="s">
        <v>161</v>
      </c>
      <c r="Z54" s="407">
        <v>0</v>
      </c>
      <c r="AA54" s="417" t="s">
        <v>253</v>
      </c>
      <c r="AB54" s="405">
        <f t="shared" si="2"/>
        <v>10566.228999999999</v>
      </c>
      <c r="AC54" s="174" t="s">
        <v>161</v>
      </c>
      <c r="AD54" s="276"/>
    </row>
    <row r="55" spans="1:30" ht="14.1" customHeight="1">
      <c r="A55" s="17" t="s">
        <v>549</v>
      </c>
      <c r="B55" s="18" t="s">
        <v>550</v>
      </c>
      <c r="C55" s="45" t="s">
        <v>542</v>
      </c>
      <c r="D55" s="20" t="s">
        <v>48</v>
      </c>
      <c r="E55" s="133"/>
      <c r="F55" s="164">
        <v>152.804</v>
      </c>
      <c r="G55" s="27" t="s">
        <v>161</v>
      </c>
      <c r="H55" s="164">
        <v>420.12700000000001</v>
      </c>
      <c r="I55" s="27" t="s">
        <v>161</v>
      </c>
      <c r="J55" s="164">
        <v>8362.741</v>
      </c>
      <c r="K55" s="234" t="s">
        <v>161</v>
      </c>
      <c r="L55" s="165">
        <v>4928.4139999999998</v>
      </c>
      <c r="M55" s="399" t="s">
        <v>161</v>
      </c>
      <c r="N55" s="416">
        <v>1843.4480000000001</v>
      </c>
      <c r="O55" s="408" t="s">
        <v>161</v>
      </c>
      <c r="P55" s="407">
        <v>443.91199999999998</v>
      </c>
      <c r="Q55" s="408" t="s">
        <v>161</v>
      </c>
      <c r="R55" s="407">
        <v>1295.008</v>
      </c>
      <c r="S55" s="408" t="s">
        <v>161</v>
      </c>
      <c r="T55" s="407">
        <v>504.00400000000002</v>
      </c>
      <c r="U55" s="417" t="s">
        <v>161</v>
      </c>
      <c r="V55" s="416">
        <v>308.21499999999997</v>
      </c>
      <c r="W55" s="408" t="s">
        <v>161</v>
      </c>
      <c r="X55" s="407">
        <v>38.887</v>
      </c>
      <c r="Y55" s="408" t="s">
        <v>161</v>
      </c>
      <c r="Z55" s="407">
        <v>30.065999999999999</v>
      </c>
      <c r="AA55" s="417" t="s">
        <v>161</v>
      </c>
      <c r="AB55" s="405">
        <f t="shared" si="2"/>
        <v>18327.626</v>
      </c>
      <c r="AC55" s="174" t="s">
        <v>161</v>
      </c>
      <c r="AD55" s="276"/>
    </row>
    <row r="56" spans="1:30" ht="14.1" customHeight="1">
      <c r="A56" s="17" t="s">
        <v>551</v>
      </c>
      <c r="B56" s="18" t="s">
        <v>552</v>
      </c>
      <c r="C56" s="45" t="s">
        <v>542</v>
      </c>
      <c r="D56" s="20" t="s">
        <v>48</v>
      </c>
      <c r="E56" s="133"/>
      <c r="F56" s="164">
        <v>0</v>
      </c>
      <c r="G56" s="27" t="s">
        <v>253</v>
      </c>
      <c r="H56" s="164">
        <v>332.54399999999998</v>
      </c>
      <c r="I56" s="27" t="s">
        <v>161</v>
      </c>
      <c r="J56" s="164">
        <v>6665.4780000000001</v>
      </c>
      <c r="K56" s="234" t="s">
        <v>161</v>
      </c>
      <c r="L56" s="165">
        <v>440.62200000000001</v>
      </c>
      <c r="M56" s="399" t="s">
        <v>161</v>
      </c>
      <c r="N56" s="416">
        <v>1827.1389999999999</v>
      </c>
      <c r="O56" s="408" t="s">
        <v>161</v>
      </c>
      <c r="P56" s="407">
        <v>1260.54</v>
      </c>
      <c r="Q56" s="408" t="s">
        <v>161</v>
      </c>
      <c r="R56" s="407">
        <v>2181.1260000000002</v>
      </c>
      <c r="S56" s="408" t="s">
        <v>161</v>
      </c>
      <c r="T56" s="407">
        <v>376.78</v>
      </c>
      <c r="U56" s="417" t="s">
        <v>161</v>
      </c>
      <c r="V56" s="416">
        <v>0</v>
      </c>
      <c r="W56" s="408" t="s">
        <v>253</v>
      </c>
      <c r="X56" s="407">
        <v>0</v>
      </c>
      <c r="Y56" s="408" t="s">
        <v>253</v>
      </c>
      <c r="Z56" s="407">
        <v>0</v>
      </c>
      <c r="AA56" s="417" t="s">
        <v>253</v>
      </c>
      <c r="AB56" s="405">
        <f t="shared" si="2"/>
        <v>13084.229000000001</v>
      </c>
      <c r="AC56" s="174" t="s">
        <v>161</v>
      </c>
      <c r="AD56" s="276"/>
    </row>
    <row r="57" spans="1:30" ht="14.1" customHeight="1">
      <c r="A57" s="17" t="s">
        <v>553</v>
      </c>
      <c r="B57" s="18" t="s">
        <v>554</v>
      </c>
      <c r="C57" s="45" t="s">
        <v>542</v>
      </c>
      <c r="D57" s="20" t="s">
        <v>48</v>
      </c>
      <c r="E57" s="133"/>
      <c r="F57" s="164">
        <v>0</v>
      </c>
      <c r="G57" s="27" t="s">
        <v>253</v>
      </c>
      <c r="H57" s="164">
        <v>0</v>
      </c>
      <c r="I57" s="27" t="s">
        <v>253</v>
      </c>
      <c r="J57" s="164">
        <v>21178.957999999999</v>
      </c>
      <c r="K57" s="234" t="s">
        <v>161</v>
      </c>
      <c r="L57" s="165">
        <v>1123.249</v>
      </c>
      <c r="M57" s="399" t="s">
        <v>161</v>
      </c>
      <c r="N57" s="416">
        <v>1504.193</v>
      </c>
      <c r="O57" s="408" t="s">
        <v>161</v>
      </c>
      <c r="P57" s="407">
        <v>912.42100000000005</v>
      </c>
      <c r="Q57" s="408" t="s">
        <v>161</v>
      </c>
      <c r="R57" s="407">
        <v>0</v>
      </c>
      <c r="S57" s="408" t="s">
        <v>253</v>
      </c>
      <c r="T57" s="407">
        <v>0</v>
      </c>
      <c r="U57" s="417" t="s">
        <v>253</v>
      </c>
      <c r="V57" s="416">
        <v>0</v>
      </c>
      <c r="W57" s="408" t="s">
        <v>253</v>
      </c>
      <c r="X57" s="407">
        <v>0</v>
      </c>
      <c r="Y57" s="408" t="s">
        <v>253</v>
      </c>
      <c r="Z57" s="407">
        <v>0</v>
      </c>
      <c r="AA57" s="417" t="s">
        <v>253</v>
      </c>
      <c r="AB57" s="405">
        <f t="shared" si="2"/>
        <v>24718.820999999996</v>
      </c>
      <c r="AC57" s="174" t="s">
        <v>161</v>
      </c>
      <c r="AD57" s="276"/>
    </row>
    <row r="58" spans="1:30" ht="14.1" customHeight="1">
      <c r="A58" s="17" t="s">
        <v>555</v>
      </c>
      <c r="B58" s="18" t="s">
        <v>556</v>
      </c>
      <c r="C58" s="45" t="s">
        <v>542</v>
      </c>
      <c r="D58" s="20" t="s">
        <v>164</v>
      </c>
      <c r="E58" s="133"/>
      <c r="F58" s="88">
        <f>SUM(F51:F57)</f>
        <v>4017.0330000000004</v>
      </c>
      <c r="G58" s="27" t="s">
        <v>161</v>
      </c>
      <c r="H58" s="88">
        <f>SUM(H51:H57)</f>
        <v>1423.357</v>
      </c>
      <c r="I58" s="27" t="s">
        <v>161</v>
      </c>
      <c r="J58" s="88">
        <f>SUM(J51:J57)</f>
        <v>41556.478000000003</v>
      </c>
      <c r="K58" s="234" t="s">
        <v>161</v>
      </c>
      <c r="L58" s="172">
        <f>SUM(L51:L57)</f>
        <v>12523.965</v>
      </c>
      <c r="M58" s="399" t="s">
        <v>161</v>
      </c>
      <c r="N58" s="418">
        <f>SUM(N51:N57)</f>
        <v>5801.7539999999999</v>
      </c>
      <c r="O58" s="408" t="s">
        <v>161</v>
      </c>
      <c r="P58" s="409">
        <f>SUM(P51:P57)</f>
        <v>3448.0160000000005</v>
      </c>
      <c r="Q58" s="408" t="s">
        <v>161</v>
      </c>
      <c r="R58" s="409">
        <f>SUM(R51:R57)</f>
        <v>5069.0200000000004</v>
      </c>
      <c r="S58" s="408" t="s">
        <v>161</v>
      </c>
      <c r="T58" s="409">
        <f>SUM(T51:T57)</f>
        <v>1414.3329999999999</v>
      </c>
      <c r="U58" s="417" t="s">
        <v>161</v>
      </c>
      <c r="V58" s="418">
        <f>SUM(V51:V57)</f>
        <v>308.21499999999997</v>
      </c>
      <c r="W58" s="408" t="s">
        <v>161</v>
      </c>
      <c r="X58" s="409">
        <f>SUM(X51:X57)</f>
        <v>77.597999999999999</v>
      </c>
      <c r="Y58" s="408" t="s">
        <v>161</v>
      </c>
      <c r="Z58" s="409">
        <f>SUM(Z51:Z57)</f>
        <v>31.855</v>
      </c>
      <c r="AA58" s="417" t="s">
        <v>161</v>
      </c>
      <c r="AB58" s="405">
        <f t="shared" si="2"/>
        <v>75671.623999999996</v>
      </c>
      <c r="AC58" s="174" t="s">
        <v>161</v>
      </c>
      <c r="AD58" s="276"/>
    </row>
    <row r="59" spans="1:30" ht="14.1" customHeight="1">
      <c r="A59" s="17" t="s">
        <v>557</v>
      </c>
      <c r="B59" s="18" t="s">
        <v>558</v>
      </c>
      <c r="C59" s="45" t="s">
        <v>542</v>
      </c>
      <c r="D59" s="20" t="s">
        <v>48</v>
      </c>
      <c r="E59" s="41"/>
      <c r="F59" s="164">
        <v>531.45899999999995</v>
      </c>
      <c r="G59" s="27" t="s">
        <v>161</v>
      </c>
      <c r="H59" s="164">
        <v>328.72500000000002</v>
      </c>
      <c r="I59" s="27" t="s">
        <v>161</v>
      </c>
      <c r="J59" s="164">
        <v>6936.24</v>
      </c>
      <c r="K59" s="234" t="s">
        <v>161</v>
      </c>
      <c r="L59" s="165">
        <v>3130.7</v>
      </c>
      <c r="M59" s="399" t="s">
        <v>161</v>
      </c>
      <c r="N59" s="416">
        <v>975.30700000000002</v>
      </c>
      <c r="O59" s="408" t="s">
        <v>161</v>
      </c>
      <c r="P59" s="407">
        <v>473.14499999999998</v>
      </c>
      <c r="Q59" s="408" t="s">
        <v>161</v>
      </c>
      <c r="R59" s="407">
        <v>815.63599999999997</v>
      </c>
      <c r="S59" s="408" t="s">
        <v>161</v>
      </c>
      <c r="T59" s="407">
        <v>278.47800000000001</v>
      </c>
      <c r="U59" s="417" t="s">
        <v>161</v>
      </c>
      <c r="V59" s="416">
        <v>81.051000000000002</v>
      </c>
      <c r="W59" s="408" t="s">
        <v>161</v>
      </c>
      <c r="X59" s="407">
        <v>18.376999999999999</v>
      </c>
      <c r="Y59" s="408" t="s">
        <v>161</v>
      </c>
      <c r="Z59" s="407">
        <v>8.1690000000000005</v>
      </c>
      <c r="AA59" s="417" t="s">
        <v>161</v>
      </c>
      <c r="AB59" s="405">
        <f t="shared" si="2"/>
        <v>13577.287</v>
      </c>
      <c r="AC59" s="174" t="s">
        <v>161</v>
      </c>
      <c r="AD59" s="276"/>
    </row>
    <row r="60" spans="1:30" ht="14.1" customHeight="1">
      <c r="A60" s="17" t="s">
        <v>559</v>
      </c>
      <c r="B60" s="18" t="s">
        <v>281</v>
      </c>
      <c r="C60" s="45" t="s">
        <v>542</v>
      </c>
      <c r="D60" s="20" t="s">
        <v>164</v>
      </c>
      <c r="E60" s="41"/>
      <c r="F60" s="88">
        <f>SUM(F58:F59)</f>
        <v>4548.4920000000002</v>
      </c>
      <c r="G60" s="280" t="s">
        <v>161</v>
      </c>
      <c r="H60" s="88">
        <f>SUM(H58:H59)</f>
        <v>1752.0819999999999</v>
      </c>
      <c r="I60" s="280" t="s">
        <v>161</v>
      </c>
      <c r="J60" s="88">
        <f>SUM(J58:J59)</f>
        <v>48492.718000000001</v>
      </c>
      <c r="K60" s="281" t="s">
        <v>161</v>
      </c>
      <c r="L60" s="172">
        <f>SUM(L58:L59)</f>
        <v>15654.665000000001</v>
      </c>
      <c r="M60" s="400" t="s">
        <v>161</v>
      </c>
      <c r="N60" s="418">
        <f>SUM(N58:N59)</f>
        <v>6777.0609999999997</v>
      </c>
      <c r="O60" s="408"/>
      <c r="P60" s="409">
        <f>SUM(P58:P59)</f>
        <v>3921.1610000000005</v>
      </c>
      <c r="Q60" s="408"/>
      <c r="R60" s="409">
        <f>SUM(R58:R59)</f>
        <v>5884.6560000000009</v>
      </c>
      <c r="S60" s="408"/>
      <c r="T60" s="409">
        <f>SUM(T58:T59)</f>
        <v>1692.8109999999999</v>
      </c>
      <c r="U60" s="417" t="s">
        <v>161</v>
      </c>
      <c r="V60" s="418">
        <f>SUM(V58:V59)</f>
        <v>389.26599999999996</v>
      </c>
      <c r="W60" s="408" t="s">
        <v>161</v>
      </c>
      <c r="X60" s="409">
        <f>SUM(X58:X59)</f>
        <v>95.974999999999994</v>
      </c>
      <c r="Y60" s="408" t="s">
        <v>161</v>
      </c>
      <c r="Z60" s="409">
        <f>SUM(Z58:Z59)</f>
        <v>40.024000000000001</v>
      </c>
      <c r="AA60" s="417" t="s">
        <v>161</v>
      </c>
      <c r="AB60" s="405">
        <f>F60+H60+J60+L60+N60+P60+R60+T60+V60+X60+Z60</f>
        <v>89248.911000000022</v>
      </c>
      <c r="AC60" s="174" t="s">
        <v>161</v>
      </c>
      <c r="AD60" s="276"/>
    </row>
    <row r="61" spans="1:30" ht="14.1" customHeight="1">
      <c r="A61" s="17" t="s">
        <v>560</v>
      </c>
      <c r="B61" s="18" t="s">
        <v>561</v>
      </c>
      <c r="C61" s="45" t="s">
        <v>542</v>
      </c>
      <c r="D61" s="20" t="s">
        <v>48</v>
      </c>
      <c r="E61" s="133"/>
      <c r="F61" s="164">
        <v>450.81200000000001</v>
      </c>
      <c r="G61" s="282" t="s">
        <v>161</v>
      </c>
      <c r="H61" s="164">
        <v>493.791</v>
      </c>
      <c r="I61" s="282" t="s">
        <v>161</v>
      </c>
      <c r="J61" s="164">
        <v>17069.627</v>
      </c>
      <c r="K61" s="283" t="s">
        <v>161</v>
      </c>
      <c r="L61" s="165">
        <v>3010.9839999999999</v>
      </c>
      <c r="M61" s="401" t="s">
        <v>161</v>
      </c>
      <c r="N61" s="416">
        <v>2430.2579999999998</v>
      </c>
      <c r="O61" s="408" t="s">
        <v>161</v>
      </c>
      <c r="P61" s="407">
        <v>1568.047</v>
      </c>
      <c r="Q61" s="408" t="s">
        <v>161</v>
      </c>
      <c r="R61" s="407">
        <v>957.13800000000003</v>
      </c>
      <c r="S61" s="408" t="s">
        <v>161</v>
      </c>
      <c r="T61" s="407">
        <v>283.18400000000003</v>
      </c>
      <c r="U61" s="417" t="s">
        <v>161</v>
      </c>
      <c r="V61" s="416">
        <v>54.738999999999997</v>
      </c>
      <c r="W61" s="408" t="s">
        <v>161</v>
      </c>
      <c r="X61" s="407">
        <v>2.6030000000000002</v>
      </c>
      <c r="Y61" s="408" t="s">
        <v>161</v>
      </c>
      <c r="Z61" s="407">
        <v>7.8369999999999997</v>
      </c>
      <c r="AA61" s="417" t="s">
        <v>161</v>
      </c>
      <c r="AB61" s="405">
        <f>F61+H61+J61+L61+N61+P61+R61+T61+V61+X61+Z61</f>
        <v>26329.02</v>
      </c>
      <c r="AC61" s="174" t="s">
        <v>161</v>
      </c>
      <c r="AD61" s="276"/>
    </row>
    <row r="62" spans="1:30" ht="15" customHeight="1" thickBot="1">
      <c r="A62" s="28" t="s">
        <v>562</v>
      </c>
      <c r="B62" s="29" t="s">
        <v>563</v>
      </c>
      <c r="C62" s="47" t="s">
        <v>542</v>
      </c>
      <c r="D62" s="31" t="s">
        <v>48</v>
      </c>
      <c r="E62" s="133"/>
      <c r="F62" s="187">
        <v>1164.452</v>
      </c>
      <c r="G62" s="35" t="s">
        <v>161</v>
      </c>
      <c r="H62" s="187">
        <v>186.68199999999999</v>
      </c>
      <c r="I62" s="35" t="s">
        <v>161</v>
      </c>
      <c r="J62" s="187">
        <v>3629.8809999999999</v>
      </c>
      <c r="K62" s="238" t="s">
        <v>161</v>
      </c>
      <c r="L62" s="206">
        <v>1813.9939999999999</v>
      </c>
      <c r="M62" s="402" t="s">
        <v>161</v>
      </c>
      <c r="N62" s="419">
        <v>493.85399999999998</v>
      </c>
      <c r="O62" s="420" t="s">
        <v>161</v>
      </c>
      <c r="P62" s="421">
        <v>261.464</v>
      </c>
      <c r="Q62" s="420" t="s">
        <v>161</v>
      </c>
      <c r="R62" s="421">
        <v>554.58399999999995</v>
      </c>
      <c r="S62" s="420" t="s">
        <v>161</v>
      </c>
      <c r="T62" s="421">
        <v>94.328000000000003</v>
      </c>
      <c r="U62" s="422" t="s">
        <v>161</v>
      </c>
      <c r="V62" s="419">
        <v>43.332000000000001</v>
      </c>
      <c r="W62" s="420" t="s">
        <v>161</v>
      </c>
      <c r="X62" s="421">
        <v>31.625</v>
      </c>
      <c r="Y62" s="420" t="s">
        <v>161</v>
      </c>
      <c r="Z62" s="421">
        <v>11.742000000000001</v>
      </c>
      <c r="AA62" s="422" t="s">
        <v>161</v>
      </c>
      <c r="AB62" s="406">
        <f>F62+H62+J62+L62+N62+P62+R62+T62+V62+X62+Z62</f>
        <v>8285.9380000000001</v>
      </c>
      <c r="AC62" s="174" t="s">
        <v>161</v>
      </c>
      <c r="AD62" s="276"/>
    </row>
    <row r="63" spans="1:30" ht="14.1" customHeight="1">
      <c r="A63" s="49"/>
      <c r="B63" s="37"/>
      <c r="C63" s="37"/>
      <c r="D63" s="37"/>
      <c r="F63" s="37"/>
      <c r="G63" s="37"/>
      <c r="H63" s="37"/>
      <c r="I63" s="37"/>
      <c r="J63" s="37"/>
      <c r="K63" s="37"/>
      <c r="L63" s="37"/>
      <c r="M63" s="37"/>
      <c r="N63" s="95"/>
      <c r="O63" s="95"/>
      <c r="P63" s="95"/>
      <c r="Q63" s="95"/>
      <c r="R63" s="95"/>
      <c r="S63" s="95"/>
      <c r="T63" s="95"/>
      <c r="U63" s="95"/>
      <c r="V63" s="95"/>
      <c r="W63" s="95"/>
      <c r="X63" s="95"/>
      <c r="Y63" s="95"/>
      <c r="Z63" s="95"/>
      <c r="AA63" s="95"/>
      <c r="AB63" s="37"/>
      <c r="AC63" s="77"/>
    </row>
    <row r="64" spans="1:30" ht="15" customHeight="1" thickBot="1"/>
    <row r="65" spans="1:5" ht="14.1" customHeight="1">
      <c r="A65" s="322"/>
      <c r="B65" s="37"/>
      <c r="C65" s="37"/>
      <c r="D65" s="136"/>
      <c r="E65" s="98"/>
    </row>
    <row r="66" spans="1:5" ht="14.1" customHeight="1">
      <c r="A66" s="323" t="s">
        <v>145</v>
      </c>
      <c r="C66" s="99" t="s">
        <v>148</v>
      </c>
      <c r="E66" s="98"/>
    </row>
    <row r="67" spans="1:5" ht="14.1" customHeight="1">
      <c r="A67" s="324"/>
      <c r="E67" s="98"/>
    </row>
    <row r="68" spans="1:5" ht="14.1" customHeight="1">
      <c r="A68" s="323" t="s">
        <v>146</v>
      </c>
      <c r="C68" s="1"/>
      <c r="E68" s="98"/>
    </row>
    <row r="69" spans="1:5" ht="14.1" customHeight="1">
      <c r="A69" s="324"/>
      <c r="E69" s="98"/>
    </row>
    <row r="70" spans="1:5" ht="14.1" customHeight="1">
      <c r="A70" s="323" t="s">
        <v>564</v>
      </c>
      <c r="B70" s="95"/>
      <c r="C70" s="99" t="s">
        <v>148</v>
      </c>
      <c r="D70" s="97" t="s">
        <v>332</v>
      </c>
      <c r="E70" s="98"/>
    </row>
    <row r="71" spans="1:5" ht="15.75" customHeight="1">
      <c r="A71" s="123"/>
      <c r="E71" s="98"/>
    </row>
    <row r="72" spans="1:5" ht="15.75" customHeight="1">
      <c r="A72" s="37"/>
      <c r="B72" s="134"/>
      <c r="C72" s="49"/>
      <c r="D72" s="49"/>
    </row>
    <row r="73" spans="1:5" ht="15.75" customHeight="1"/>
    <row r="74" spans="1:5" ht="15.75" customHeight="1"/>
    <row r="75" spans="1:5" ht="15.75" customHeight="1"/>
    <row r="76" spans="1:5" ht="14.1" customHeight="1"/>
    <row r="77" spans="1:5" ht="14.1" customHeight="1"/>
    <row r="78" spans="1:5" ht="14.1" customHeight="1"/>
    <row r="79" spans="1:5" ht="14.1" customHeight="1"/>
    <row r="80" spans="1:5"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sheetData>
  <mergeCells count="20">
    <mergeCell ref="AB26:AC26"/>
    <mergeCell ref="AB11:AC11"/>
    <mergeCell ref="AB9:AC9"/>
    <mergeCell ref="Z9:AA9"/>
    <mergeCell ref="R9:S9"/>
    <mergeCell ref="T9:U9"/>
    <mergeCell ref="V9:W9"/>
    <mergeCell ref="X9:Y9"/>
    <mergeCell ref="A3:F3"/>
    <mergeCell ref="P9:Q9"/>
    <mergeCell ref="F10:AA10"/>
    <mergeCell ref="H11:I11"/>
    <mergeCell ref="H9:I9"/>
    <mergeCell ref="F9:G9"/>
    <mergeCell ref="F11:G11"/>
    <mergeCell ref="J9:K9"/>
    <mergeCell ref="J11:J12"/>
    <mergeCell ref="L11:L12"/>
    <mergeCell ref="L9:M9"/>
    <mergeCell ref="N9:O9"/>
  </mergeCells>
  <dataValidations count="1">
    <dataValidation type="list" allowBlank="1" sqref="G58 U15:U24 I27:I36 U39:U48 Q15:Q24 AA58 AA15:AA24 Y60 S58 AC15:AC24 I60 AA27:AA36 S27:S36 S39:S48 I39:I48 W58 S15:S24 W60 Q39:Q48 K58 U58 Y15:Y24 K27:K36 M15:M24 O15:O24 O27:O36 K15:K24 Y58 I58 G60 Q60 Q58 AA60 AC27:AC36 G15:G24 Q27:Q36 K39:K48 M39:M48 Y39:Y48 W39:W48 G27:G36 K60 AA39:AA48 O39:O48 U60 O58 S60 M60 W27:W36 M27:M36 U27:U36 I15:I24 W15:W24 Y27:Y36 O60 M58" xr:uid="{00000000-0002-0000-0500-000000000000}"/>
  </dataValidations>
  <pageMargins left="0.75" right="0.75" top="1" bottom="1" header="0.5" footer="0.5"/>
  <pageSetup paperSize="9" orientation="portrait" r:id="rId1"/>
  <headerFooter>
    <oddFooter>&amp;L_x000D_&amp;1#&amp;"Calibri"&amp;11&amp;K000000 SW Internal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Y76"/>
  <sheetViews>
    <sheetView showRuler="0" workbookViewId="0">
      <selection sqref="A1:XFD1048576"/>
    </sheetView>
  </sheetViews>
  <sheetFormatPr defaultColWidth="13.7109375" defaultRowHeight="12.75"/>
  <cols>
    <col min="1" max="1" width="11" customWidth="1"/>
    <col min="2" max="2" width="45.140625" customWidth="1"/>
    <col min="3" max="3" width="12.140625" customWidth="1"/>
    <col min="4" max="4" width="11.85546875" customWidth="1"/>
    <col min="5" max="5" width="6.42578125" customWidth="1"/>
    <col min="6" max="6" width="16.5703125" customWidth="1"/>
    <col min="7" max="7" width="9.7109375" customWidth="1"/>
    <col min="8" max="8" width="4.42578125" customWidth="1"/>
    <col min="9" max="9" width="16.5703125" customWidth="1"/>
    <col min="10" max="10" width="7" customWidth="1"/>
    <col min="11" max="11" width="4.42578125" customWidth="1"/>
    <col min="12" max="12" width="16.7109375" customWidth="1"/>
    <col min="13" max="13" width="9.140625" customWidth="1"/>
    <col min="14" max="14" width="4.42578125" customWidth="1"/>
    <col min="15" max="15" width="16.5703125" customWidth="1"/>
    <col min="16" max="16" width="7" customWidth="1"/>
    <col min="17" max="17" width="4.42578125" customWidth="1"/>
    <col min="18" max="18" width="16.85546875" customWidth="1"/>
    <col min="19" max="19" width="7" customWidth="1"/>
    <col min="20" max="20" width="4.42578125" customWidth="1"/>
    <col min="21" max="21" width="16.7109375" customWidth="1"/>
    <col min="22" max="22" width="7" customWidth="1"/>
    <col min="23" max="23" width="4.42578125" customWidth="1"/>
    <col min="24" max="24" width="16.5703125" customWidth="1"/>
    <col min="25" max="25" width="7" customWidth="1"/>
    <col min="26" max="26" width="4.42578125" customWidth="1"/>
    <col min="27" max="27" width="16.7109375" customWidth="1"/>
    <col min="28" max="28" width="7" customWidth="1"/>
    <col min="29" max="29" width="4.42578125" customWidth="1"/>
    <col min="30" max="30" width="16.7109375" customWidth="1"/>
    <col min="31" max="31" width="7" customWidth="1"/>
    <col min="32" max="32" width="4.42578125" customWidth="1"/>
    <col min="33" max="33" width="16.5703125" customWidth="1"/>
    <col min="34" max="34" width="7" customWidth="1"/>
    <col min="35" max="35" width="4.42578125" customWidth="1"/>
    <col min="36" max="36" width="16.7109375" customWidth="1"/>
    <col min="37" max="37" width="7" customWidth="1"/>
    <col min="38" max="38" width="4.42578125" customWidth="1"/>
    <col min="39" max="39" width="16.5703125" customWidth="1"/>
    <col min="40" max="40" width="7" customWidth="1"/>
    <col min="41" max="41" width="4.42578125" customWidth="1"/>
    <col min="42" max="42" width="16.5703125" customWidth="1"/>
    <col min="43" max="43" width="7" customWidth="1"/>
    <col min="44" max="44" width="4.42578125" customWidth="1"/>
    <col min="45" max="45" width="16.5703125" customWidth="1"/>
    <col min="46" max="46" width="7" customWidth="1"/>
    <col min="47" max="47" width="4.42578125" customWidth="1"/>
    <col min="48" max="48" width="16.7109375" customWidth="1"/>
    <col min="49" max="49" width="7" customWidth="1"/>
    <col min="50" max="50" width="4.42578125" customWidth="1"/>
    <col min="51" max="51" width="16.5703125" customWidth="1"/>
    <col min="52" max="52" width="7" customWidth="1"/>
    <col min="53" max="53" width="4.42578125" customWidth="1"/>
    <col min="54" max="54" width="16.5703125" customWidth="1"/>
    <col min="55" max="55" width="7" customWidth="1"/>
    <col min="56" max="56" width="4.42578125" customWidth="1"/>
    <col min="57" max="57" width="16.85546875" customWidth="1"/>
    <col min="58" max="58" width="7" customWidth="1"/>
    <col min="59" max="59" width="4.42578125" customWidth="1"/>
    <col min="60" max="60" width="16.7109375" customWidth="1"/>
    <col min="61" max="61" width="7" customWidth="1"/>
    <col min="62" max="62" width="4.42578125" customWidth="1"/>
    <col min="63" max="63" width="16.85546875" customWidth="1"/>
    <col min="64" max="64" width="7" customWidth="1"/>
    <col min="65" max="65" width="4.42578125" customWidth="1"/>
    <col min="66" max="66" width="16.85546875" customWidth="1"/>
    <col min="67" max="67" width="7" customWidth="1"/>
    <col min="68" max="68" width="4.42578125" customWidth="1"/>
    <col min="69" max="69" width="16.7109375" customWidth="1"/>
    <col min="70" max="70" width="7" customWidth="1"/>
    <col min="71" max="71" width="4.42578125" customWidth="1"/>
    <col min="72" max="72" width="16.7109375" customWidth="1"/>
    <col min="73" max="73" width="7" customWidth="1"/>
    <col min="74" max="74" width="4.42578125" customWidth="1"/>
    <col min="75" max="75" width="17" customWidth="1"/>
    <col min="76" max="76" width="7" customWidth="1"/>
    <col min="77" max="77" width="4.42578125" customWidth="1"/>
    <col min="78" max="78" width="16" customWidth="1"/>
    <col min="79" max="79" width="6.7109375" customWidth="1"/>
    <col min="80" max="80" width="4.42578125" customWidth="1"/>
    <col min="81" max="81" width="16.28515625" customWidth="1"/>
    <col min="82" max="83" width="4.42578125" customWidth="1"/>
    <col min="84" max="84" width="15.42578125" customWidth="1"/>
    <col min="85" max="86" width="4.42578125" customWidth="1"/>
    <col min="87" max="87" width="16.28515625" customWidth="1"/>
    <col min="88" max="88" width="5.5703125" customWidth="1"/>
    <col min="89" max="89" width="4.42578125" customWidth="1"/>
    <col min="90" max="90" width="16.5703125" customWidth="1"/>
    <col min="91" max="91" width="5" customWidth="1"/>
    <col min="92" max="92" width="4.42578125" customWidth="1"/>
    <col min="93" max="93" width="16.5703125" customWidth="1"/>
    <col min="94" max="94" width="4" customWidth="1"/>
    <col min="95" max="95" width="4.42578125" customWidth="1"/>
    <col min="96" max="96" width="16.5703125" customWidth="1"/>
    <col min="97" max="97" width="5.140625" customWidth="1"/>
    <col min="98" max="98" width="4.42578125" customWidth="1"/>
    <col min="99" max="99" width="16.5703125" customWidth="1"/>
    <col min="100" max="100" width="4.85546875" customWidth="1"/>
    <col min="101" max="101" width="4.42578125" customWidth="1"/>
    <col min="102" max="102" width="16.5703125" customWidth="1"/>
    <col min="103" max="104" width="4.42578125" customWidth="1"/>
    <col min="105" max="105" width="16.5703125" customWidth="1"/>
    <col min="106" max="107" width="4.42578125" customWidth="1"/>
    <col min="108" max="108" width="16.5703125" customWidth="1"/>
    <col min="109" max="109" width="4" customWidth="1"/>
    <col min="110" max="110" width="4.42578125" customWidth="1"/>
    <col min="111" max="111" width="15.85546875" customWidth="1"/>
    <col min="112" max="113" width="4.42578125" customWidth="1"/>
    <col min="114" max="114" width="16" customWidth="1"/>
    <col min="115" max="116" width="4.42578125" customWidth="1"/>
    <col min="117" max="117" width="16" customWidth="1"/>
    <col min="118" max="119" width="4.42578125" customWidth="1"/>
    <col min="120" max="120" width="16" customWidth="1"/>
    <col min="121" max="122" width="4.42578125" customWidth="1"/>
    <col min="123" max="123" width="16" customWidth="1"/>
    <col min="124" max="125" width="4.42578125" customWidth="1"/>
    <col min="126" max="126" width="16" customWidth="1"/>
    <col min="127" max="128" width="4.42578125" customWidth="1"/>
    <col min="129" max="129" width="16" customWidth="1"/>
    <col min="130" max="131" width="4.42578125" customWidth="1"/>
    <col min="132" max="132" width="16" customWidth="1"/>
    <col min="133" max="133" width="4" customWidth="1"/>
    <col min="134" max="134" width="4.42578125" customWidth="1"/>
    <col min="135" max="135" width="16" customWidth="1"/>
    <col min="136" max="136" width="4" customWidth="1"/>
    <col min="137" max="137" width="4.42578125" customWidth="1"/>
    <col min="138" max="138" width="16" customWidth="1"/>
    <col min="139" max="139" width="4" customWidth="1"/>
    <col min="140" max="140" width="4.42578125" customWidth="1"/>
    <col min="141" max="141" width="16" customWidth="1"/>
    <col min="142" max="142" width="4" customWidth="1"/>
    <col min="143" max="143" width="4.42578125" customWidth="1"/>
    <col min="144" max="144" width="16" customWidth="1"/>
    <col min="145" max="145" width="4" customWidth="1"/>
    <col min="146" max="146" width="4.42578125" customWidth="1"/>
    <col min="147" max="147" width="16" customWidth="1"/>
    <col min="148" max="148" width="4" customWidth="1"/>
    <col min="149" max="149" width="4.42578125" customWidth="1"/>
    <col min="150" max="150" width="16" customWidth="1"/>
    <col min="151" max="151" width="4" customWidth="1"/>
    <col min="152" max="152" width="4.42578125" customWidth="1"/>
    <col min="153" max="153" width="16" customWidth="1"/>
    <col min="154" max="154" width="3.28515625" customWidth="1"/>
    <col min="155" max="155" width="4.42578125" customWidth="1"/>
    <col min="156" max="158" width="8.85546875" customWidth="1"/>
  </cols>
  <sheetData>
    <row r="1" spans="1:155" ht="22.5" customHeight="1">
      <c r="A1" s="314" t="s">
        <v>0</v>
      </c>
    </row>
    <row r="2" spans="1:155" ht="23.25" customHeight="1"/>
    <row r="3" spans="1:155" ht="21.6" customHeight="1">
      <c r="A3" s="312" t="s">
        <v>1</v>
      </c>
    </row>
    <row r="4" spans="1:155" ht="16.7" customHeight="1">
      <c r="A4" s="231"/>
      <c r="B4" s="253"/>
      <c r="C4" s="253"/>
      <c r="D4" s="103"/>
      <c r="E4" s="103"/>
      <c r="F4" s="103"/>
      <c r="G4" s="103"/>
      <c r="H4" s="103"/>
      <c r="I4" s="103"/>
    </row>
    <row r="5" spans="1:155" ht="16.7" customHeight="1" thickBot="1"/>
    <row r="6" spans="1:155" ht="22.5" customHeight="1">
      <c r="A6" s="351" t="s">
        <v>2</v>
      </c>
      <c r="B6" s="352"/>
      <c r="C6" s="352"/>
      <c r="D6" s="352"/>
      <c r="E6" s="352"/>
      <c r="F6" s="352"/>
      <c r="G6" s="353"/>
      <c r="H6" s="95"/>
    </row>
    <row r="7" spans="1:155" ht="23.25" customHeight="1" thickBot="1">
      <c r="A7" s="354" t="s">
        <v>565</v>
      </c>
      <c r="B7" s="355"/>
      <c r="C7" s="355"/>
      <c r="D7" s="355"/>
      <c r="E7" s="355"/>
      <c r="F7" s="355"/>
      <c r="G7" s="356"/>
      <c r="H7" s="95"/>
    </row>
    <row r="8" spans="1:155" ht="14.1" customHeight="1">
      <c r="A8" s="95"/>
      <c r="B8" s="95"/>
      <c r="C8" s="95"/>
      <c r="D8" s="95"/>
      <c r="E8" s="95"/>
      <c r="F8" s="78"/>
      <c r="G8" s="78"/>
    </row>
    <row r="9" spans="1:155" ht="14.1" customHeight="1">
      <c r="F9" s="533">
        <v>10</v>
      </c>
      <c r="G9" s="534"/>
      <c r="H9" s="214"/>
      <c r="I9" s="533">
        <v>20</v>
      </c>
      <c r="J9" s="534"/>
      <c r="K9" s="214"/>
      <c r="L9" s="533">
        <v>30</v>
      </c>
      <c r="M9" s="534"/>
      <c r="N9" s="214"/>
      <c r="O9" s="533">
        <v>40</v>
      </c>
      <c r="P9" s="534"/>
      <c r="Q9" s="214"/>
      <c r="R9" s="533">
        <v>50</v>
      </c>
      <c r="S9" s="534"/>
      <c r="T9" s="214"/>
      <c r="U9" s="533">
        <v>60</v>
      </c>
      <c r="V9" s="534"/>
      <c r="W9" s="214"/>
      <c r="X9" s="533">
        <v>70</v>
      </c>
      <c r="Y9" s="534"/>
      <c r="Z9" s="214"/>
      <c r="AA9" s="533">
        <v>80</v>
      </c>
      <c r="AB9" s="534"/>
      <c r="AC9" s="214"/>
      <c r="AD9" s="533">
        <v>90</v>
      </c>
      <c r="AE9" s="534"/>
      <c r="AF9" s="214"/>
      <c r="AG9" s="533">
        <v>100</v>
      </c>
      <c r="AH9" s="534"/>
      <c r="AI9" s="214"/>
      <c r="AJ9" s="533">
        <v>110</v>
      </c>
      <c r="AK9" s="534"/>
      <c r="AL9" s="214"/>
      <c r="AM9" s="533">
        <v>120</v>
      </c>
      <c r="AN9" s="534"/>
      <c r="AO9" s="214"/>
      <c r="AP9" s="533">
        <v>130</v>
      </c>
      <c r="AQ9" s="534"/>
      <c r="AR9" s="214"/>
      <c r="AS9" s="533">
        <v>140</v>
      </c>
      <c r="AT9" s="534"/>
      <c r="AU9" s="214"/>
      <c r="AV9" s="533">
        <v>150</v>
      </c>
      <c r="AW9" s="534"/>
      <c r="AX9" s="214"/>
      <c r="AY9" s="533">
        <v>160</v>
      </c>
      <c r="AZ9" s="534"/>
      <c r="BA9" s="214"/>
      <c r="BB9" s="533">
        <v>170</v>
      </c>
      <c r="BC9" s="534"/>
      <c r="BD9" s="214"/>
      <c r="BE9" s="533">
        <v>180</v>
      </c>
      <c r="BF9" s="534"/>
      <c r="BG9" s="214"/>
      <c r="BH9" s="533">
        <v>190</v>
      </c>
      <c r="BI9" s="534"/>
      <c r="BJ9" s="214"/>
      <c r="BK9" s="533">
        <v>200</v>
      </c>
      <c r="BL9" s="534"/>
      <c r="BM9" s="214"/>
      <c r="BN9" s="533">
        <v>210</v>
      </c>
      <c r="BO9" s="534"/>
      <c r="BP9" s="214"/>
      <c r="BQ9" s="533">
        <v>220</v>
      </c>
      <c r="BR9" s="534"/>
      <c r="BS9" s="214"/>
      <c r="BT9" s="533">
        <v>230</v>
      </c>
      <c r="BU9" s="534"/>
      <c r="BV9" s="214"/>
      <c r="BW9" s="533">
        <v>240</v>
      </c>
      <c r="BX9" s="534"/>
      <c r="BY9" s="214"/>
      <c r="BZ9" s="533">
        <v>250</v>
      </c>
      <c r="CA9" s="534"/>
      <c r="CB9" s="214"/>
      <c r="CC9" s="533">
        <v>260</v>
      </c>
      <c r="CD9" s="534"/>
      <c r="CE9" s="214"/>
      <c r="CF9" s="533">
        <v>270</v>
      </c>
      <c r="CG9" s="534"/>
      <c r="CH9" s="214"/>
      <c r="CI9" s="533">
        <v>280</v>
      </c>
      <c r="CJ9" s="534"/>
      <c r="CK9" s="214"/>
      <c r="CL9" s="533">
        <v>290</v>
      </c>
      <c r="CM9" s="534"/>
      <c r="CN9" s="214"/>
      <c r="CO9" s="533">
        <v>300</v>
      </c>
      <c r="CP9" s="534"/>
      <c r="CQ9" s="214"/>
      <c r="CR9" s="533">
        <v>310</v>
      </c>
      <c r="CS9" s="534"/>
      <c r="CT9" s="214"/>
      <c r="CU9" s="533">
        <v>320</v>
      </c>
      <c r="CV9" s="534"/>
      <c r="CW9" s="214"/>
      <c r="CX9" s="533">
        <v>330</v>
      </c>
      <c r="CY9" s="534"/>
      <c r="CZ9" s="214"/>
      <c r="DA9" s="533">
        <v>340</v>
      </c>
      <c r="DB9" s="534"/>
      <c r="DC9" s="214"/>
      <c r="DD9" s="533">
        <v>350</v>
      </c>
      <c r="DE9" s="534"/>
      <c r="DF9" s="214"/>
      <c r="DG9" s="533">
        <v>360</v>
      </c>
      <c r="DH9" s="534"/>
      <c r="DI9" s="214"/>
      <c r="DJ9" s="533">
        <v>370</v>
      </c>
      <c r="DK9" s="534"/>
      <c r="DL9" s="214"/>
      <c r="DM9" s="533">
        <v>380</v>
      </c>
      <c r="DN9" s="534"/>
      <c r="DO9" s="214"/>
      <c r="DP9" s="533">
        <v>390</v>
      </c>
      <c r="DQ9" s="534"/>
      <c r="DR9" s="214"/>
      <c r="DS9" s="533">
        <v>400</v>
      </c>
      <c r="DT9" s="534"/>
      <c r="DU9" s="214"/>
      <c r="DV9" s="533">
        <v>410</v>
      </c>
      <c r="DW9" s="534"/>
      <c r="DX9" s="214"/>
      <c r="DY9" s="533">
        <v>420</v>
      </c>
      <c r="DZ9" s="534"/>
      <c r="EA9" s="214"/>
      <c r="EB9" s="533">
        <v>430</v>
      </c>
      <c r="EC9" s="534"/>
      <c r="ED9" s="214"/>
      <c r="EE9" s="533">
        <v>440</v>
      </c>
      <c r="EF9" s="534"/>
      <c r="EG9" s="214"/>
      <c r="EH9" s="533">
        <v>450</v>
      </c>
      <c r="EI9" s="534"/>
      <c r="EJ9" s="214"/>
      <c r="EK9" s="533">
        <v>460</v>
      </c>
      <c r="EL9" s="534"/>
      <c r="EM9" s="214"/>
      <c r="EN9" s="533">
        <v>470</v>
      </c>
      <c r="EO9" s="534"/>
      <c r="EP9" s="214"/>
      <c r="EQ9" s="533">
        <v>480</v>
      </c>
      <c r="ER9" s="534"/>
      <c r="ES9" s="214"/>
      <c r="ET9" s="533">
        <v>490</v>
      </c>
      <c r="EU9" s="534"/>
      <c r="EV9" s="214"/>
      <c r="EW9" s="533">
        <v>500</v>
      </c>
      <c r="EX9" s="534"/>
      <c r="EY9" s="230"/>
    </row>
    <row r="10" spans="1:155" ht="15" customHeight="1">
      <c r="A10" s="2" t="s">
        <v>4</v>
      </c>
      <c r="B10" s="3" t="s">
        <v>5</v>
      </c>
      <c r="C10" s="4" t="s">
        <v>6</v>
      </c>
      <c r="D10" s="5" t="s">
        <v>7</v>
      </c>
      <c r="E10" s="41"/>
      <c r="F10" s="563">
        <v>1</v>
      </c>
      <c r="G10" s="564"/>
      <c r="H10" s="41"/>
      <c r="I10" s="563">
        <v>2</v>
      </c>
      <c r="J10" s="564"/>
      <c r="K10" s="41"/>
      <c r="L10" s="563">
        <v>3</v>
      </c>
      <c r="M10" s="564"/>
      <c r="N10" s="41"/>
      <c r="O10" s="563">
        <v>4</v>
      </c>
      <c r="P10" s="564"/>
      <c r="Q10" s="41"/>
      <c r="R10" s="563">
        <v>5</v>
      </c>
      <c r="S10" s="564"/>
      <c r="T10" s="41"/>
      <c r="U10" s="563">
        <v>6</v>
      </c>
      <c r="V10" s="564"/>
      <c r="W10" s="41"/>
      <c r="X10" s="563">
        <v>7</v>
      </c>
      <c r="Y10" s="564"/>
      <c r="Z10" s="41"/>
      <c r="AA10" s="563">
        <v>8</v>
      </c>
      <c r="AB10" s="564"/>
      <c r="AC10" s="41"/>
      <c r="AD10" s="563">
        <v>9</v>
      </c>
      <c r="AE10" s="564"/>
      <c r="AF10" s="41"/>
      <c r="AG10" s="563">
        <v>10</v>
      </c>
      <c r="AH10" s="564"/>
      <c r="AI10" s="41"/>
      <c r="AJ10" s="563">
        <v>11</v>
      </c>
      <c r="AK10" s="564"/>
      <c r="AL10" s="41"/>
      <c r="AM10" s="563">
        <v>12</v>
      </c>
      <c r="AN10" s="564"/>
      <c r="AO10" s="41"/>
      <c r="AP10" s="563">
        <v>13</v>
      </c>
      <c r="AQ10" s="564"/>
      <c r="AR10" s="41"/>
      <c r="AS10" s="563">
        <v>14</v>
      </c>
      <c r="AT10" s="564"/>
      <c r="AU10" s="41"/>
      <c r="AV10" s="563">
        <v>15</v>
      </c>
      <c r="AW10" s="564"/>
      <c r="AX10" s="41"/>
      <c r="AY10" s="563">
        <v>16</v>
      </c>
      <c r="AZ10" s="564"/>
      <c r="BA10" s="41"/>
      <c r="BB10" s="563">
        <v>17</v>
      </c>
      <c r="BC10" s="564"/>
      <c r="BD10" s="41"/>
      <c r="BE10" s="563">
        <v>18</v>
      </c>
      <c r="BF10" s="564"/>
      <c r="BG10" s="41"/>
      <c r="BH10" s="563">
        <v>19</v>
      </c>
      <c r="BI10" s="564"/>
      <c r="BJ10" s="41"/>
      <c r="BK10" s="563">
        <v>20</v>
      </c>
      <c r="BL10" s="564"/>
      <c r="BM10" s="41"/>
      <c r="BN10" s="563">
        <v>21</v>
      </c>
      <c r="BO10" s="564"/>
      <c r="BP10" s="41"/>
      <c r="BQ10" s="563">
        <v>22</v>
      </c>
      <c r="BR10" s="564"/>
      <c r="BS10" s="41"/>
      <c r="BT10" s="563">
        <v>23</v>
      </c>
      <c r="BU10" s="564"/>
      <c r="BV10" s="41"/>
      <c r="BW10" s="563">
        <v>24</v>
      </c>
      <c r="BX10" s="564"/>
      <c r="BY10" s="41"/>
      <c r="BZ10" s="563">
        <v>25</v>
      </c>
      <c r="CA10" s="564"/>
      <c r="CB10" s="41"/>
      <c r="CC10" s="563">
        <v>26</v>
      </c>
      <c r="CD10" s="564"/>
      <c r="CE10" s="41"/>
      <c r="CF10" s="563">
        <v>27</v>
      </c>
      <c r="CG10" s="564"/>
      <c r="CH10" s="41"/>
      <c r="CI10" s="563">
        <v>28</v>
      </c>
      <c r="CJ10" s="564"/>
      <c r="CK10" s="41"/>
      <c r="CL10" s="563">
        <v>29</v>
      </c>
      <c r="CM10" s="564"/>
      <c r="CN10" s="41"/>
      <c r="CO10" s="563">
        <v>30</v>
      </c>
      <c r="CP10" s="564"/>
      <c r="CQ10" s="41"/>
      <c r="CR10" s="563">
        <v>31</v>
      </c>
      <c r="CS10" s="564"/>
      <c r="CT10" s="41"/>
      <c r="CU10" s="563">
        <v>32</v>
      </c>
      <c r="CV10" s="564"/>
      <c r="CW10" s="41"/>
      <c r="CX10" s="563">
        <v>33</v>
      </c>
      <c r="CY10" s="564"/>
      <c r="CZ10" s="41"/>
      <c r="DA10" s="563">
        <v>34</v>
      </c>
      <c r="DB10" s="564"/>
      <c r="DC10" s="41"/>
      <c r="DD10" s="563">
        <v>35</v>
      </c>
      <c r="DE10" s="564"/>
      <c r="DF10" s="41"/>
      <c r="DG10" s="563">
        <v>36</v>
      </c>
      <c r="DH10" s="564"/>
      <c r="DI10" s="41"/>
      <c r="DJ10" s="563">
        <v>37</v>
      </c>
      <c r="DK10" s="564"/>
      <c r="DL10" s="41"/>
      <c r="DM10" s="563">
        <v>38</v>
      </c>
      <c r="DN10" s="564"/>
      <c r="DO10" s="41"/>
      <c r="DP10" s="563">
        <v>39</v>
      </c>
      <c r="DQ10" s="564"/>
      <c r="DR10" s="41"/>
      <c r="DS10" s="563">
        <v>40</v>
      </c>
      <c r="DT10" s="564"/>
      <c r="DU10" s="41"/>
      <c r="DV10" s="563">
        <v>41</v>
      </c>
      <c r="DW10" s="564"/>
      <c r="DX10" s="41"/>
      <c r="DY10" s="563">
        <v>42</v>
      </c>
      <c r="DZ10" s="564"/>
      <c r="EA10" s="41"/>
      <c r="EB10" s="563">
        <v>43</v>
      </c>
      <c r="EC10" s="564"/>
      <c r="ED10" s="41"/>
      <c r="EE10" s="563">
        <v>44</v>
      </c>
      <c r="EF10" s="564"/>
      <c r="EG10" s="41"/>
      <c r="EH10" s="563">
        <v>45</v>
      </c>
      <c r="EI10" s="564"/>
      <c r="EJ10" s="41"/>
      <c r="EK10" s="563">
        <v>46</v>
      </c>
      <c r="EL10" s="564"/>
      <c r="EM10" s="41"/>
      <c r="EN10" s="563">
        <v>47</v>
      </c>
      <c r="EO10" s="564"/>
      <c r="EP10" s="41"/>
      <c r="EQ10" s="563">
        <v>48</v>
      </c>
      <c r="ER10" s="564"/>
      <c r="ES10" s="41"/>
      <c r="ET10" s="563">
        <v>49</v>
      </c>
      <c r="EU10" s="564"/>
      <c r="EV10" s="41"/>
      <c r="EW10" s="563">
        <v>50</v>
      </c>
      <c r="EX10" s="564"/>
      <c r="EY10" s="98"/>
    </row>
    <row r="11" spans="1:155" ht="17.45" customHeight="1">
      <c r="A11" s="7" t="s">
        <v>18</v>
      </c>
      <c r="B11" s="111"/>
      <c r="C11" s="112"/>
      <c r="D11" s="8" t="s">
        <v>19</v>
      </c>
      <c r="E11" s="41"/>
      <c r="F11" s="565"/>
      <c r="G11" s="566"/>
      <c r="H11" s="41"/>
      <c r="I11" s="565"/>
      <c r="J11" s="566"/>
      <c r="K11" s="41"/>
      <c r="L11" s="565"/>
      <c r="M11" s="566"/>
      <c r="N11" s="295"/>
      <c r="O11" s="565"/>
      <c r="P11" s="566"/>
      <c r="Q11" s="41"/>
      <c r="R11" s="565"/>
      <c r="S11" s="566"/>
      <c r="T11" s="41"/>
      <c r="U11" s="565"/>
      <c r="V11" s="566"/>
      <c r="W11" s="41"/>
      <c r="X11" s="565"/>
      <c r="Y11" s="566"/>
      <c r="Z11" s="41"/>
      <c r="AA11" s="565"/>
      <c r="AB11" s="566"/>
      <c r="AC11" s="41"/>
      <c r="AD11" s="565"/>
      <c r="AE11" s="566"/>
      <c r="AF11" s="41"/>
      <c r="AG11" s="565"/>
      <c r="AH11" s="566"/>
      <c r="AI11" s="41"/>
      <c r="AJ11" s="565"/>
      <c r="AK11" s="566"/>
      <c r="AL11" s="41"/>
      <c r="AM11" s="565"/>
      <c r="AN11" s="566"/>
      <c r="AO11" s="41"/>
      <c r="AP11" s="565"/>
      <c r="AQ11" s="566"/>
      <c r="AR11" s="41"/>
      <c r="AS11" s="565"/>
      <c r="AT11" s="566"/>
      <c r="AU11" s="41"/>
      <c r="AV11" s="565"/>
      <c r="AW11" s="566"/>
      <c r="AX11" s="41"/>
      <c r="AY11" s="565"/>
      <c r="AZ11" s="566"/>
      <c r="BA11" s="41"/>
      <c r="BB11" s="565"/>
      <c r="BC11" s="566"/>
      <c r="BD11" s="41"/>
      <c r="BE11" s="565"/>
      <c r="BF11" s="566"/>
      <c r="BG11" s="41"/>
      <c r="BH11" s="565"/>
      <c r="BI11" s="566"/>
      <c r="BJ11" s="41"/>
      <c r="BK11" s="565"/>
      <c r="BL11" s="566"/>
      <c r="BM11" s="41"/>
      <c r="BN11" s="565"/>
      <c r="BO11" s="566"/>
      <c r="BP11" s="41"/>
      <c r="BQ11" s="565"/>
      <c r="BR11" s="566"/>
      <c r="BS11" s="41"/>
      <c r="BT11" s="565"/>
      <c r="BU11" s="566"/>
      <c r="BV11" s="41"/>
      <c r="BW11" s="565"/>
      <c r="BX11" s="566"/>
      <c r="BY11" s="41"/>
      <c r="BZ11" s="565"/>
      <c r="CA11" s="566"/>
      <c r="CB11" s="41"/>
      <c r="CC11" s="565"/>
      <c r="CD11" s="566"/>
      <c r="CE11" s="41"/>
      <c r="CF11" s="565"/>
      <c r="CG11" s="566"/>
      <c r="CH11" s="41"/>
      <c r="CI11" s="565"/>
      <c r="CJ11" s="566"/>
      <c r="CK11" s="41"/>
      <c r="CL11" s="565"/>
      <c r="CM11" s="566"/>
      <c r="CN11" s="41"/>
      <c r="CO11" s="565"/>
      <c r="CP11" s="566"/>
      <c r="CQ11" s="41"/>
      <c r="CR11" s="565"/>
      <c r="CS11" s="566"/>
      <c r="CT11" s="41"/>
      <c r="CU11" s="565"/>
      <c r="CV11" s="566"/>
      <c r="CW11" s="41"/>
      <c r="CX11" s="565"/>
      <c r="CY11" s="566"/>
      <c r="CZ11" s="41"/>
      <c r="DA11" s="565"/>
      <c r="DB11" s="566"/>
      <c r="DC11" s="41"/>
      <c r="DD11" s="565"/>
      <c r="DE11" s="566"/>
      <c r="DF11" s="41"/>
      <c r="DG11" s="565"/>
      <c r="DH11" s="566"/>
      <c r="DI11" s="41"/>
      <c r="DJ11" s="565"/>
      <c r="DK11" s="566"/>
      <c r="DL11" s="41"/>
      <c r="DM11" s="565"/>
      <c r="DN11" s="566"/>
      <c r="DO11" s="41"/>
      <c r="DP11" s="565"/>
      <c r="DQ11" s="566"/>
      <c r="DR11" s="41"/>
      <c r="DS11" s="565"/>
      <c r="DT11" s="566"/>
      <c r="DU11" s="41"/>
      <c r="DV11" s="565"/>
      <c r="DW11" s="566"/>
      <c r="DX11" s="41"/>
      <c r="DY11" s="565"/>
      <c r="DZ11" s="566"/>
      <c r="EA11" s="41"/>
      <c r="EB11" s="565"/>
      <c r="EC11" s="566"/>
      <c r="ED11" s="41"/>
      <c r="EE11" s="565"/>
      <c r="EF11" s="566"/>
      <c r="EG11" s="41"/>
      <c r="EH11" s="565"/>
      <c r="EI11" s="566"/>
      <c r="EJ11" s="41"/>
      <c r="EK11" s="565"/>
      <c r="EL11" s="566"/>
      <c r="EM11" s="41"/>
      <c r="EN11" s="565"/>
      <c r="EO11" s="566"/>
      <c r="EP11" s="41"/>
      <c r="EQ11" s="565"/>
      <c r="ER11" s="566"/>
      <c r="ES11" s="41"/>
      <c r="ET11" s="565"/>
      <c r="EU11" s="566"/>
      <c r="EV11" s="41"/>
      <c r="EW11" s="565"/>
      <c r="EX11" s="566"/>
      <c r="EY11" s="98"/>
    </row>
    <row r="12" spans="1:155" ht="18.399999999999999" customHeight="1">
      <c r="A12" s="114"/>
      <c r="B12" s="115"/>
      <c r="C12" s="115"/>
      <c r="D12" s="116"/>
      <c r="E12" s="41"/>
      <c r="F12" s="10" t="s">
        <v>21</v>
      </c>
      <c r="G12" s="9" t="s">
        <v>20</v>
      </c>
      <c r="H12" s="41"/>
      <c r="I12" s="10" t="s">
        <v>21</v>
      </c>
      <c r="J12" s="9" t="s">
        <v>20</v>
      </c>
      <c r="K12" s="41"/>
      <c r="L12" s="10" t="s">
        <v>21</v>
      </c>
      <c r="M12" s="9" t="s">
        <v>20</v>
      </c>
      <c r="N12" s="295"/>
      <c r="O12" s="10" t="s">
        <v>21</v>
      </c>
      <c r="P12" s="9" t="s">
        <v>20</v>
      </c>
      <c r="Q12" s="41"/>
      <c r="R12" s="10" t="s">
        <v>21</v>
      </c>
      <c r="S12" s="9" t="s">
        <v>20</v>
      </c>
      <c r="T12" s="41"/>
      <c r="U12" s="10" t="s">
        <v>21</v>
      </c>
      <c r="V12" s="9" t="s">
        <v>20</v>
      </c>
      <c r="W12" s="41"/>
      <c r="X12" s="10" t="s">
        <v>21</v>
      </c>
      <c r="Y12" s="9" t="s">
        <v>20</v>
      </c>
      <c r="Z12" s="41"/>
      <c r="AA12" s="10" t="s">
        <v>21</v>
      </c>
      <c r="AB12" s="9" t="s">
        <v>20</v>
      </c>
      <c r="AC12" s="41"/>
      <c r="AD12" s="10" t="s">
        <v>21</v>
      </c>
      <c r="AE12" s="9" t="s">
        <v>20</v>
      </c>
      <c r="AF12" s="41"/>
      <c r="AG12" s="10" t="s">
        <v>21</v>
      </c>
      <c r="AH12" s="9" t="s">
        <v>20</v>
      </c>
      <c r="AI12" s="41"/>
      <c r="AJ12" s="10" t="s">
        <v>21</v>
      </c>
      <c r="AK12" s="9" t="s">
        <v>20</v>
      </c>
      <c r="AL12" s="41"/>
      <c r="AM12" s="10" t="s">
        <v>21</v>
      </c>
      <c r="AN12" s="9" t="s">
        <v>20</v>
      </c>
      <c r="AO12" s="41"/>
      <c r="AP12" s="10" t="s">
        <v>21</v>
      </c>
      <c r="AQ12" s="9" t="s">
        <v>20</v>
      </c>
      <c r="AR12" s="41"/>
      <c r="AS12" s="10" t="s">
        <v>21</v>
      </c>
      <c r="AT12" s="9" t="s">
        <v>20</v>
      </c>
      <c r="AU12" s="41"/>
      <c r="AV12" s="10" t="s">
        <v>21</v>
      </c>
      <c r="AW12" s="9" t="s">
        <v>20</v>
      </c>
      <c r="AX12" s="41"/>
      <c r="AY12" s="10" t="s">
        <v>21</v>
      </c>
      <c r="AZ12" s="9" t="s">
        <v>20</v>
      </c>
      <c r="BA12" s="41"/>
      <c r="BB12" s="10" t="s">
        <v>21</v>
      </c>
      <c r="BC12" s="9" t="s">
        <v>20</v>
      </c>
      <c r="BD12" s="41"/>
      <c r="BE12" s="10" t="s">
        <v>21</v>
      </c>
      <c r="BF12" s="9" t="s">
        <v>20</v>
      </c>
      <c r="BG12" s="41"/>
      <c r="BH12" s="10" t="s">
        <v>21</v>
      </c>
      <c r="BI12" s="9" t="s">
        <v>20</v>
      </c>
      <c r="BJ12" s="41"/>
      <c r="BK12" s="10" t="s">
        <v>21</v>
      </c>
      <c r="BL12" s="9" t="s">
        <v>20</v>
      </c>
      <c r="BM12" s="41"/>
      <c r="BN12" s="10" t="s">
        <v>21</v>
      </c>
      <c r="BO12" s="9" t="s">
        <v>20</v>
      </c>
      <c r="BP12" s="41"/>
      <c r="BQ12" s="10" t="s">
        <v>21</v>
      </c>
      <c r="BR12" s="9" t="s">
        <v>20</v>
      </c>
      <c r="BS12" s="41"/>
      <c r="BT12" s="10" t="s">
        <v>21</v>
      </c>
      <c r="BU12" s="9" t="s">
        <v>20</v>
      </c>
      <c r="BV12" s="41"/>
      <c r="BW12" s="10" t="s">
        <v>21</v>
      </c>
      <c r="BX12" s="9" t="s">
        <v>20</v>
      </c>
      <c r="BY12" s="41"/>
      <c r="BZ12" s="10" t="s">
        <v>21</v>
      </c>
      <c r="CA12" s="9" t="s">
        <v>20</v>
      </c>
      <c r="CB12" s="41"/>
      <c r="CC12" s="10" t="s">
        <v>21</v>
      </c>
      <c r="CD12" s="9" t="s">
        <v>20</v>
      </c>
      <c r="CE12" s="41"/>
      <c r="CF12" s="10" t="s">
        <v>21</v>
      </c>
      <c r="CG12" s="9" t="s">
        <v>20</v>
      </c>
      <c r="CH12" s="41"/>
      <c r="CI12" s="10" t="s">
        <v>21</v>
      </c>
      <c r="CJ12" s="9" t="s">
        <v>20</v>
      </c>
      <c r="CK12" s="41"/>
      <c r="CL12" s="10" t="s">
        <v>21</v>
      </c>
      <c r="CM12" s="9" t="s">
        <v>20</v>
      </c>
      <c r="CN12" s="41"/>
      <c r="CO12" s="10" t="s">
        <v>21</v>
      </c>
      <c r="CP12" s="9" t="s">
        <v>20</v>
      </c>
      <c r="CQ12" s="41"/>
      <c r="CR12" s="10" t="s">
        <v>21</v>
      </c>
      <c r="CS12" s="9" t="s">
        <v>20</v>
      </c>
      <c r="CT12" s="41"/>
      <c r="CU12" s="10" t="s">
        <v>21</v>
      </c>
      <c r="CV12" s="9" t="s">
        <v>20</v>
      </c>
      <c r="CW12" s="41"/>
      <c r="CX12" s="10" t="s">
        <v>21</v>
      </c>
      <c r="CY12" s="9" t="s">
        <v>20</v>
      </c>
      <c r="CZ12" s="41"/>
      <c r="DA12" s="10" t="s">
        <v>21</v>
      </c>
      <c r="DB12" s="9" t="s">
        <v>20</v>
      </c>
      <c r="DC12" s="41"/>
      <c r="DD12" s="10" t="s">
        <v>21</v>
      </c>
      <c r="DE12" s="9" t="s">
        <v>20</v>
      </c>
      <c r="DF12" s="41"/>
      <c r="DG12" s="10" t="s">
        <v>21</v>
      </c>
      <c r="DH12" s="9" t="s">
        <v>20</v>
      </c>
      <c r="DI12" s="41"/>
      <c r="DJ12" s="10" t="s">
        <v>21</v>
      </c>
      <c r="DK12" s="9" t="s">
        <v>20</v>
      </c>
      <c r="DL12" s="41"/>
      <c r="DM12" s="10" t="s">
        <v>21</v>
      </c>
      <c r="DN12" s="9" t="s">
        <v>20</v>
      </c>
      <c r="DO12" s="41"/>
      <c r="DP12" s="10" t="s">
        <v>21</v>
      </c>
      <c r="DQ12" s="9" t="s">
        <v>20</v>
      </c>
      <c r="DR12" s="41"/>
      <c r="DS12" s="10" t="s">
        <v>21</v>
      </c>
      <c r="DT12" s="9" t="s">
        <v>20</v>
      </c>
      <c r="DU12" s="41"/>
      <c r="DV12" s="10" t="s">
        <v>21</v>
      </c>
      <c r="DW12" s="9" t="s">
        <v>20</v>
      </c>
      <c r="DX12" s="41"/>
      <c r="DY12" s="10" t="s">
        <v>21</v>
      </c>
      <c r="DZ12" s="9" t="s">
        <v>20</v>
      </c>
      <c r="EA12" s="41"/>
      <c r="EB12" s="10" t="s">
        <v>21</v>
      </c>
      <c r="EC12" s="9" t="s">
        <v>20</v>
      </c>
      <c r="ED12" s="41"/>
      <c r="EE12" s="10" t="s">
        <v>21</v>
      </c>
      <c r="EF12" s="9" t="s">
        <v>20</v>
      </c>
      <c r="EG12" s="41"/>
      <c r="EH12" s="10" t="s">
        <v>21</v>
      </c>
      <c r="EI12" s="9" t="s">
        <v>20</v>
      </c>
      <c r="EJ12" s="41"/>
      <c r="EK12" s="10" t="s">
        <v>21</v>
      </c>
      <c r="EL12" s="9" t="s">
        <v>20</v>
      </c>
      <c r="EM12" s="41"/>
      <c r="EN12" s="10" t="s">
        <v>21</v>
      </c>
      <c r="EO12" s="9" t="s">
        <v>20</v>
      </c>
      <c r="EP12" s="41"/>
      <c r="EQ12" s="10" t="s">
        <v>21</v>
      </c>
      <c r="ER12" s="9" t="s">
        <v>20</v>
      </c>
      <c r="ES12" s="41"/>
      <c r="ET12" s="10" t="s">
        <v>21</v>
      </c>
      <c r="EU12" s="9" t="s">
        <v>20</v>
      </c>
      <c r="EV12" s="41"/>
      <c r="EW12" s="10" t="s">
        <v>21</v>
      </c>
      <c r="EX12" s="9" t="s">
        <v>20</v>
      </c>
      <c r="EY12" s="98"/>
    </row>
    <row r="13" spans="1:155" ht="7.5" customHeight="1">
      <c r="A13" s="117"/>
      <c r="B13" s="118"/>
      <c r="C13" s="117"/>
      <c r="D13" s="117"/>
      <c r="F13" s="37"/>
      <c r="G13" s="37"/>
      <c r="I13" s="37"/>
      <c r="J13" s="37"/>
      <c r="L13" s="37"/>
      <c r="M13" s="37"/>
      <c r="O13" s="37"/>
      <c r="P13" s="37"/>
      <c r="R13" s="37"/>
      <c r="S13" s="37"/>
      <c r="U13" s="37"/>
      <c r="V13" s="37"/>
      <c r="X13" s="37"/>
      <c r="Y13" s="37"/>
      <c r="AA13" s="37"/>
      <c r="AB13" s="37"/>
      <c r="AD13" s="37"/>
      <c r="AE13" s="37"/>
      <c r="AG13" s="37"/>
      <c r="AH13" s="37"/>
      <c r="AJ13" s="37"/>
      <c r="AK13" s="37"/>
      <c r="AM13" s="37"/>
      <c r="AN13" s="37"/>
      <c r="AP13" s="37"/>
      <c r="AQ13" s="37"/>
      <c r="AS13" s="37"/>
      <c r="AT13" s="37"/>
      <c r="AV13" s="37"/>
      <c r="AW13" s="37"/>
      <c r="AY13" s="37"/>
      <c r="AZ13" s="37"/>
      <c r="BB13" s="37"/>
      <c r="BC13" s="37"/>
      <c r="BE13" s="37"/>
      <c r="BF13" s="37"/>
      <c r="BH13" s="37"/>
      <c r="BI13" s="37"/>
      <c r="BK13" s="37"/>
      <c r="BL13" s="37"/>
      <c r="BN13" s="37"/>
      <c r="BO13" s="37"/>
      <c r="BQ13" s="37"/>
      <c r="BR13" s="37"/>
      <c r="BT13" s="37"/>
      <c r="BU13" s="37"/>
      <c r="BW13" s="37"/>
      <c r="BX13" s="37"/>
      <c r="BZ13" s="37"/>
      <c r="CA13" s="37"/>
      <c r="CC13" s="37"/>
      <c r="CD13" s="37"/>
      <c r="CF13" s="37"/>
      <c r="CG13" s="37"/>
      <c r="CI13" s="37"/>
      <c r="CJ13" s="37"/>
      <c r="CL13" s="37"/>
      <c r="CM13" s="37"/>
      <c r="CO13" s="37"/>
      <c r="CP13" s="37"/>
      <c r="CR13" s="37"/>
      <c r="CS13" s="37"/>
      <c r="CU13" s="37"/>
      <c r="CV13" s="37"/>
      <c r="CX13" s="37"/>
      <c r="CY13" s="37"/>
      <c r="DA13" s="37"/>
      <c r="DB13" s="37"/>
      <c r="DD13" s="37"/>
      <c r="DE13" s="37"/>
      <c r="DG13" s="37"/>
      <c r="DH13" s="37"/>
      <c r="DJ13" s="37"/>
      <c r="DK13" s="37"/>
      <c r="DM13" s="37"/>
      <c r="DN13" s="37"/>
      <c r="DP13" s="37"/>
      <c r="DQ13" s="37"/>
      <c r="DS13" s="37"/>
      <c r="DT13" s="37"/>
      <c r="DV13" s="37"/>
      <c r="DW13" s="37"/>
      <c r="DY13" s="37"/>
      <c r="DZ13" s="37"/>
      <c r="EB13" s="37"/>
      <c r="EC13" s="37"/>
      <c r="EE13" s="37"/>
      <c r="EF13" s="37"/>
      <c r="EH13" s="37"/>
      <c r="EI13" s="37"/>
      <c r="EK13" s="37"/>
      <c r="EL13" s="37"/>
      <c r="EN13" s="37"/>
      <c r="EO13" s="37"/>
      <c r="EQ13" s="37"/>
      <c r="ER13" s="37"/>
      <c r="ET13" s="37"/>
      <c r="EU13" s="37"/>
      <c r="EW13" s="37"/>
      <c r="EX13" s="37"/>
    </row>
    <row r="14" spans="1:155" ht="20.85" customHeight="1">
      <c r="A14" s="119"/>
      <c r="B14" s="11" t="s">
        <v>566</v>
      </c>
      <c r="C14" s="220"/>
      <c r="D14" s="221"/>
      <c r="E14" s="98"/>
    </row>
    <row r="15" spans="1:155" ht="14.1" customHeight="1">
      <c r="A15" s="13" t="s">
        <v>567</v>
      </c>
      <c r="B15" s="14" t="s">
        <v>26</v>
      </c>
      <c r="C15" s="40" t="s">
        <v>26</v>
      </c>
      <c r="D15" s="15" t="s">
        <v>27</v>
      </c>
      <c r="E15" s="41"/>
      <c r="F15" s="288" t="s">
        <v>568</v>
      </c>
      <c r="G15" s="98"/>
      <c r="I15" s="288" t="s">
        <v>569</v>
      </c>
      <c r="J15" s="98"/>
      <c r="L15" s="288" t="s">
        <v>570</v>
      </c>
      <c r="M15" s="98"/>
      <c r="O15" s="288" t="s">
        <v>571</v>
      </c>
      <c r="P15" s="98"/>
      <c r="R15" s="288" t="s">
        <v>572</v>
      </c>
      <c r="S15" s="98"/>
      <c r="U15" s="288" t="s">
        <v>573</v>
      </c>
      <c r="V15" s="98"/>
      <c r="X15" s="288" t="s">
        <v>15</v>
      </c>
      <c r="Y15" s="98"/>
      <c r="AA15" s="288" t="s">
        <v>574</v>
      </c>
      <c r="AB15" s="98"/>
      <c r="AD15" s="288" t="s">
        <v>575</v>
      </c>
      <c r="AE15" s="98"/>
      <c r="AG15" s="288" t="s">
        <v>576</v>
      </c>
      <c r="AH15" s="98"/>
      <c r="AJ15" s="288" t="s">
        <v>577</v>
      </c>
      <c r="AK15" s="98"/>
      <c r="AM15" s="288" t="s">
        <v>34</v>
      </c>
      <c r="AN15" s="98"/>
      <c r="AP15" s="288" t="s">
        <v>578</v>
      </c>
      <c r="AQ15" s="98"/>
      <c r="AR15" s="97"/>
      <c r="AS15" s="288" t="s">
        <v>579</v>
      </c>
      <c r="AT15" s="98"/>
      <c r="AU15" s="97"/>
      <c r="AV15" s="288" t="s">
        <v>580</v>
      </c>
      <c r="AW15" s="98"/>
      <c r="AX15" s="97"/>
      <c r="AY15" s="288" t="s">
        <v>581</v>
      </c>
      <c r="AZ15" s="98"/>
      <c r="BA15" s="97"/>
      <c r="BB15" s="288" t="s">
        <v>582</v>
      </c>
      <c r="BC15" s="98"/>
      <c r="BD15" s="97"/>
      <c r="BE15" s="288" t="s">
        <v>31</v>
      </c>
      <c r="BF15" s="98"/>
      <c r="BG15" s="97"/>
      <c r="BH15" s="288" t="s">
        <v>32</v>
      </c>
      <c r="BI15" s="98"/>
      <c r="BJ15" s="97"/>
      <c r="BK15" s="288" t="s">
        <v>583</v>
      </c>
      <c r="BL15" s="98"/>
      <c r="BM15" s="97"/>
      <c r="BN15" s="288" t="s">
        <v>33</v>
      </c>
      <c r="BO15" s="98"/>
      <c r="BP15" s="97"/>
      <c r="BQ15" s="288" t="s">
        <v>584</v>
      </c>
      <c r="BR15" s="98"/>
      <c r="BS15" s="97"/>
      <c r="BT15" s="288" t="s">
        <v>585</v>
      </c>
      <c r="BU15" s="98"/>
      <c r="BV15" s="97"/>
      <c r="BW15" s="288" t="s">
        <v>586</v>
      </c>
      <c r="BX15" s="98"/>
      <c r="BY15" s="97"/>
      <c r="BZ15" s="288" t="s">
        <v>587</v>
      </c>
      <c r="CA15" s="98"/>
      <c r="CC15" s="288"/>
      <c r="CD15" s="98"/>
      <c r="CF15" s="288"/>
      <c r="CG15" s="98"/>
      <c r="CI15" s="288"/>
      <c r="CJ15" s="98"/>
      <c r="CL15" s="288"/>
      <c r="CM15" s="98"/>
      <c r="CO15" s="288"/>
      <c r="CP15" s="98"/>
      <c r="CR15" s="288"/>
      <c r="CS15" s="98"/>
      <c r="CU15" s="288"/>
      <c r="CV15" s="98"/>
      <c r="CX15" s="288"/>
      <c r="CY15" s="98"/>
      <c r="DA15" s="288"/>
      <c r="DB15" s="98"/>
      <c r="DD15" s="288"/>
      <c r="DE15" s="98"/>
      <c r="DG15" s="288"/>
      <c r="DH15" s="98"/>
      <c r="DJ15" s="288"/>
      <c r="DK15" s="98"/>
      <c r="DM15" s="288"/>
      <c r="DN15" s="98"/>
      <c r="DP15" s="288"/>
      <c r="DQ15" s="98"/>
      <c r="DS15" s="288"/>
      <c r="DT15" s="98"/>
      <c r="DV15" s="288"/>
      <c r="DW15" s="98"/>
      <c r="DY15" s="288"/>
      <c r="DZ15" s="98"/>
      <c r="EB15" s="288"/>
      <c r="EC15" s="98"/>
      <c r="EE15" s="288"/>
      <c r="EF15" s="98"/>
      <c r="EH15" s="288"/>
      <c r="EI15" s="98"/>
      <c r="EK15" s="288"/>
      <c r="EL15" s="98"/>
      <c r="EN15" s="288"/>
      <c r="EO15" s="98"/>
      <c r="EQ15" s="288"/>
      <c r="ER15" s="98"/>
      <c r="ET15" s="288"/>
      <c r="EU15" s="98"/>
      <c r="EW15" s="288"/>
      <c r="EX15" s="98"/>
    </row>
    <row r="16" spans="1:155" ht="15" customHeight="1">
      <c r="A16" s="17" t="s">
        <v>588</v>
      </c>
      <c r="B16" s="18" t="s">
        <v>589</v>
      </c>
      <c r="C16" s="45" t="s">
        <v>26</v>
      </c>
      <c r="D16" s="20" t="s">
        <v>27</v>
      </c>
      <c r="E16" s="41"/>
      <c r="F16" s="289" t="s">
        <v>237</v>
      </c>
      <c r="G16" s="123"/>
      <c r="I16" s="289" t="s">
        <v>239</v>
      </c>
      <c r="J16" s="123"/>
      <c r="L16" s="289" t="s">
        <v>240</v>
      </c>
      <c r="M16" s="123"/>
      <c r="O16" s="289" t="s">
        <v>240</v>
      </c>
      <c r="P16" s="123"/>
      <c r="R16" s="289" t="s">
        <v>239</v>
      </c>
      <c r="S16" s="123"/>
      <c r="U16" s="289" t="s">
        <v>240</v>
      </c>
      <c r="V16" s="123"/>
      <c r="X16" s="289" t="s">
        <v>239</v>
      </c>
      <c r="Y16" s="123"/>
      <c r="AA16" s="289" t="s">
        <v>240</v>
      </c>
      <c r="AB16" s="123"/>
      <c r="AD16" s="289" t="s">
        <v>238</v>
      </c>
      <c r="AE16" s="123"/>
      <c r="AG16" s="289" t="s">
        <v>240</v>
      </c>
      <c r="AH16" s="123"/>
      <c r="AJ16" s="289" t="s">
        <v>240</v>
      </c>
      <c r="AK16" s="123"/>
      <c r="AM16" s="289" t="s">
        <v>238</v>
      </c>
      <c r="AN16" s="123"/>
      <c r="AP16" s="289" t="s">
        <v>239</v>
      </c>
      <c r="AQ16" s="123"/>
      <c r="AR16" s="97"/>
      <c r="AS16" s="289" t="s">
        <v>238</v>
      </c>
      <c r="AT16" s="123"/>
      <c r="AU16" s="97"/>
      <c r="AV16" s="289" t="s">
        <v>240</v>
      </c>
      <c r="AW16" s="123"/>
      <c r="AX16" s="97"/>
      <c r="AY16" s="289" t="s">
        <v>238</v>
      </c>
      <c r="AZ16" s="123"/>
      <c r="BA16" s="97"/>
      <c r="BB16" s="289" t="s">
        <v>240</v>
      </c>
      <c r="BC16" s="123"/>
      <c r="BD16" s="97"/>
      <c r="BE16" s="289" t="s">
        <v>238</v>
      </c>
      <c r="BF16" s="123"/>
      <c r="BG16" s="97"/>
      <c r="BH16" s="289" t="s">
        <v>238</v>
      </c>
      <c r="BI16" s="123"/>
      <c r="BJ16" s="97"/>
      <c r="BK16" s="289" t="s">
        <v>238</v>
      </c>
      <c r="BL16" s="123"/>
      <c r="BM16" s="97"/>
      <c r="BN16" s="289" t="s">
        <v>238</v>
      </c>
      <c r="BO16" s="123"/>
      <c r="BP16" s="97"/>
      <c r="BQ16" s="289" t="s">
        <v>239</v>
      </c>
      <c r="BR16" s="123"/>
      <c r="BS16" s="97"/>
      <c r="BT16" s="289" t="s">
        <v>240</v>
      </c>
      <c r="BU16" s="123"/>
      <c r="BV16" s="97"/>
      <c r="BW16" s="289" t="s">
        <v>240</v>
      </c>
      <c r="BX16" s="123"/>
      <c r="BY16" s="97"/>
      <c r="BZ16" s="289" t="s">
        <v>239</v>
      </c>
      <c r="CA16" s="123"/>
      <c r="CC16" s="289"/>
      <c r="CD16" s="123"/>
      <c r="CF16" s="289"/>
      <c r="CG16" s="123"/>
      <c r="CI16" s="289"/>
      <c r="CJ16" s="123"/>
      <c r="CL16" s="289"/>
      <c r="CM16" s="123"/>
      <c r="CO16" s="289"/>
      <c r="CP16" s="123"/>
      <c r="CR16" s="289"/>
      <c r="CS16" s="123"/>
      <c r="CU16" s="289"/>
      <c r="CV16" s="123"/>
      <c r="CX16" s="289"/>
      <c r="CY16" s="123"/>
      <c r="DA16" s="289"/>
      <c r="DB16" s="123"/>
      <c r="DD16" s="289"/>
      <c r="DE16" s="123"/>
      <c r="DG16" s="289"/>
      <c r="DH16" s="123"/>
      <c r="DJ16" s="289"/>
      <c r="DK16" s="123"/>
      <c r="DM16" s="289"/>
      <c r="DN16" s="123"/>
      <c r="DP16" s="289"/>
      <c r="DQ16" s="123"/>
      <c r="DS16" s="289"/>
      <c r="DT16" s="123"/>
      <c r="DV16" s="289"/>
      <c r="DW16" s="123"/>
      <c r="DY16" s="289"/>
      <c r="DZ16" s="123"/>
      <c r="EB16" s="289"/>
      <c r="EC16" s="123"/>
      <c r="EE16" s="289"/>
      <c r="EF16" s="123"/>
      <c r="EH16" s="289"/>
      <c r="EI16" s="123"/>
      <c r="EK16" s="289"/>
      <c r="EL16" s="123"/>
      <c r="EN16" s="289"/>
      <c r="EO16" s="123"/>
      <c r="EQ16" s="289"/>
      <c r="ER16" s="123"/>
      <c r="ET16" s="289"/>
      <c r="EU16" s="123"/>
      <c r="EW16" s="289"/>
      <c r="EX16" s="123"/>
    </row>
    <row r="17" spans="1:155" ht="14.1" customHeight="1">
      <c r="A17" s="17" t="s">
        <v>590</v>
      </c>
      <c r="B17" s="195" t="s">
        <v>47</v>
      </c>
      <c r="C17" s="232" t="s">
        <v>343</v>
      </c>
      <c r="D17" s="197" t="s">
        <v>27</v>
      </c>
      <c r="E17" s="41"/>
      <c r="F17" s="233">
        <v>62.185000000000002</v>
      </c>
      <c r="G17" s="43" t="s">
        <v>49</v>
      </c>
      <c r="H17" s="41"/>
      <c r="I17" s="233">
        <v>28.835000000000001</v>
      </c>
      <c r="J17" s="43" t="s">
        <v>49</v>
      </c>
      <c r="K17" s="41"/>
      <c r="L17" s="233">
        <v>34.792999999999999</v>
      </c>
      <c r="M17" s="43" t="s">
        <v>49</v>
      </c>
      <c r="N17" s="41"/>
      <c r="O17" s="233">
        <v>45.405999999999999</v>
      </c>
      <c r="P17" s="43" t="s">
        <v>49</v>
      </c>
      <c r="Q17" s="41"/>
      <c r="R17" s="233">
        <v>42.22</v>
      </c>
      <c r="S17" s="43" t="s">
        <v>49</v>
      </c>
      <c r="T17" s="41"/>
      <c r="U17" s="233">
        <v>72.176000000000002</v>
      </c>
      <c r="V17" s="43" t="s">
        <v>49</v>
      </c>
      <c r="W17" s="41"/>
      <c r="X17" s="233">
        <v>211.352</v>
      </c>
      <c r="Y17" s="43" t="s">
        <v>49</v>
      </c>
      <c r="Z17" s="41"/>
      <c r="AA17" s="233">
        <v>139.99199999999999</v>
      </c>
      <c r="AB17" s="43" t="s">
        <v>49</v>
      </c>
      <c r="AC17" s="41"/>
      <c r="AD17" s="233">
        <v>69.924000000000007</v>
      </c>
      <c r="AE17" s="43" t="s">
        <v>49</v>
      </c>
      <c r="AF17" s="41"/>
      <c r="AG17" s="233">
        <v>26.562000000000001</v>
      </c>
      <c r="AH17" s="43" t="s">
        <v>49</v>
      </c>
      <c r="AI17" s="41"/>
      <c r="AJ17" s="233">
        <v>71.55</v>
      </c>
      <c r="AK17" s="43" t="s">
        <v>49</v>
      </c>
      <c r="AL17" s="41"/>
      <c r="AM17" s="233">
        <v>17.640999999999998</v>
      </c>
      <c r="AN17" s="43" t="s">
        <v>49</v>
      </c>
      <c r="AO17" s="41"/>
      <c r="AP17" s="233">
        <v>51.709000000000003</v>
      </c>
      <c r="AQ17" s="43" t="s">
        <v>49</v>
      </c>
      <c r="AR17" s="41"/>
      <c r="AS17" s="233">
        <v>21.956</v>
      </c>
      <c r="AT17" s="43" t="s">
        <v>49</v>
      </c>
      <c r="AU17" s="41"/>
      <c r="AV17" s="233">
        <v>40.563000000000002</v>
      </c>
      <c r="AW17" s="43" t="s">
        <v>49</v>
      </c>
      <c r="AX17" s="41"/>
      <c r="AY17" s="233">
        <v>51.28</v>
      </c>
      <c r="AZ17" s="43" t="s">
        <v>49</v>
      </c>
      <c r="BA17" s="41"/>
      <c r="BB17" s="233">
        <v>81.548000000000002</v>
      </c>
      <c r="BC17" s="43" t="s">
        <v>49</v>
      </c>
      <c r="BD17" s="41"/>
      <c r="BE17" s="233">
        <v>211.78200000000001</v>
      </c>
      <c r="BF17" s="43" t="s">
        <v>49</v>
      </c>
      <c r="BG17" s="41"/>
      <c r="BH17" s="233">
        <v>38.447000000000003</v>
      </c>
      <c r="BI17" s="43" t="s">
        <v>49</v>
      </c>
      <c r="BJ17" s="41"/>
      <c r="BK17" s="233">
        <v>50.948999999999998</v>
      </c>
      <c r="BL17" s="43" t="s">
        <v>49</v>
      </c>
      <c r="BM17" s="41"/>
      <c r="BN17" s="233">
        <v>23.617000000000001</v>
      </c>
      <c r="BO17" s="43" t="s">
        <v>49</v>
      </c>
      <c r="BP17" s="41"/>
      <c r="BQ17" s="233">
        <v>46.512</v>
      </c>
      <c r="BR17" s="43" t="s">
        <v>49</v>
      </c>
      <c r="BS17" s="41"/>
      <c r="BT17" s="233">
        <v>383.96600000000001</v>
      </c>
      <c r="BU17" s="43" t="s">
        <v>49</v>
      </c>
      <c r="BV17" s="41"/>
      <c r="BW17" s="233">
        <v>48.402999999999999</v>
      </c>
      <c r="BX17" s="43" t="s">
        <v>49</v>
      </c>
      <c r="BY17" s="41"/>
      <c r="BZ17" s="233">
        <v>23.155000000000001</v>
      </c>
      <c r="CA17" s="43" t="s">
        <v>49</v>
      </c>
      <c r="CB17" s="41"/>
      <c r="CC17" s="125"/>
      <c r="CD17" s="43"/>
      <c r="CE17" s="41"/>
      <c r="CF17" s="125"/>
      <c r="CG17" s="43"/>
      <c r="CH17" s="41"/>
      <c r="CI17" s="125"/>
      <c r="CJ17" s="43"/>
      <c r="CK17" s="41"/>
      <c r="CL17" s="125"/>
      <c r="CM17" s="43"/>
      <c r="CN17" s="41"/>
      <c r="CO17" s="125"/>
      <c r="CP17" s="43"/>
      <c r="CQ17" s="41"/>
      <c r="CR17" s="125"/>
      <c r="CS17" s="43"/>
      <c r="CT17" s="41"/>
      <c r="CU17" s="125"/>
      <c r="CV17" s="43"/>
      <c r="CW17" s="41"/>
      <c r="CX17" s="125"/>
      <c r="CY17" s="43"/>
      <c r="CZ17" s="41"/>
      <c r="DA17" s="125"/>
      <c r="DB17" s="43"/>
      <c r="DC17" s="41"/>
      <c r="DD17" s="125"/>
      <c r="DE17" s="43"/>
      <c r="DF17" s="41"/>
      <c r="DG17" s="125"/>
      <c r="DH17" s="43"/>
      <c r="DI17" s="41"/>
      <c r="DJ17" s="125"/>
      <c r="DK17" s="43"/>
      <c r="DL17" s="41"/>
      <c r="DM17" s="125"/>
      <c r="DN17" s="43"/>
      <c r="DO17" s="41"/>
      <c r="DP17" s="125"/>
      <c r="DQ17" s="43"/>
      <c r="DR17" s="41"/>
      <c r="DS17" s="125"/>
      <c r="DT17" s="43"/>
      <c r="DU17" s="41"/>
      <c r="DV17" s="125"/>
      <c r="DW17" s="43"/>
      <c r="DX17" s="41"/>
      <c r="DY17" s="125"/>
      <c r="DZ17" s="43"/>
      <c r="EA17" s="41"/>
      <c r="EB17" s="125"/>
      <c r="EC17" s="43"/>
      <c r="ED17" s="41"/>
      <c r="EE17" s="125"/>
      <c r="EF17" s="43"/>
      <c r="EG17" s="41"/>
      <c r="EH17" s="125"/>
      <c r="EI17" s="43"/>
      <c r="EJ17" s="41"/>
      <c r="EK17" s="125"/>
      <c r="EL17" s="43"/>
      <c r="EM17" s="41"/>
      <c r="EN17" s="125"/>
      <c r="EO17" s="43"/>
      <c r="EP17" s="41"/>
      <c r="EQ17" s="125"/>
      <c r="ER17" s="43"/>
      <c r="ES17" s="41"/>
      <c r="ET17" s="125"/>
      <c r="EU17" s="43"/>
      <c r="EV17" s="41"/>
      <c r="EW17" s="125"/>
      <c r="EX17" s="43"/>
      <c r="EY17" s="98"/>
    </row>
    <row r="18" spans="1:155" ht="14.1" customHeight="1">
      <c r="A18" s="17" t="s">
        <v>591</v>
      </c>
      <c r="B18" s="195" t="s">
        <v>52</v>
      </c>
      <c r="C18" s="232" t="s">
        <v>343</v>
      </c>
      <c r="D18" s="197" t="s">
        <v>27</v>
      </c>
      <c r="E18" s="41"/>
      <c r="F18" s="233">
        <v>4.3899999999999997</v>
      </c>
      <c r="G18" s="23" t="s">
        <v>53</v>
      </c>
      <c r="H18" s="41"/>
      <c r="I18" s="233">
        <v>4.1000000000000002E-2</v>
      </c>
      <c r="J18" s="23" t="s">
        <v>53</v>
      </c>
      <c r="K18" s="41"/>
      <c r="L18" s="233">
        <v>0.2</v>
      </c>
      <c r="M18" s="23" t="s">
        <v>53</v>
      </c>
      <c r="N18" s="41"/>
      <c r="O18" s="233">
        <v>0.80900000000000005</v>
      </c>
      <c r="P18" s="23" t="s">
        <v>53</v>
      </c>
      <c r="Q18" s="41"/>
      <c r="R18" s="233">
        <v>0.11799999999999999</v>
      </c>
      <c r="S18" s="23" t="s">
        <v>53</v>
      </c>
      <c r="T18" s="41"/>
      <c r="U18" s="233">
        <v>0.98499999999999999</v>
      </c>
      <c r="V18" s="23" t="s">
        <v>53</v>
      </c>
      <c r="W18" s="41"/>
      <c r="X18" s="233">
        <v>0.76800000000000002</v>
      </c>
      <c r="Y18" s="23" t="s">
        <v>53</v>
      </c>
      <c r="Z18" s="41"/>
      <c r="AA18" s="233">
        <v>0.13100000000000001</v>
      </c>
      <c r="AB18" s="23" t="s">
        <v>53</v>
      </c>
      <c r="AC18" s="41"/>
      <c r="AD18" s="233">
        <v>0.91700000000000004</v>
      </c>
      <c r="AE18" s="23" t="s">
        <v>53</v>
      </c>
      <c r="AF18" s="41"/>
      <c r="AG18" s="233">
        <v>0.27500000000000002</v>
      </c>
      <c r="AH18" s="23" t="s">
        <v>53</v>
      </c>
      <c r="AI18" s="41"/>
      <c r="AJ18" s="233">
        <v>0.33100000000000002</v>
      </c>
      <c r="AK18" s="23" t="s">
        <v>53</v>
      </c>
      <c r="AL18" s="41"/>
      <c r="AM18" s="233">
        <v>0.44</v>
      </c>
      <c r="AN18" s="23" t="s">
        <v>53</v>
      </c>
      <c r="AO18" s="41"/>
      <c r="AP18" s="233">
        <v>0.30099999999999999</v>
      </c>
      <c r="AQ18" s="23" t="s">
        <v>53</v>
      </c>
      <c r="AR18" s="41"/>
      <c r="AS18" s="233">
        <v>0.224</v>
      </c>
      <c r="AT18" s="23" t="s">
        <v>53</v>
      </c>
      <c r="AU18" s="41"/>
      <c r="AV18" s="233">
        <v>7.9000000000000001E-2</v>
      </c>
      <c r="AW18" s="23" t="s">
        <v>53</v>
      </c>
      <c r="AX18" s="41"/>
      <c r="AY18" s="233">
        <v>0.78100000000000003</v>
      </c>
      <c r="AZ18" s="23" t="s">
        <v>53</v>
      </c>
      <c r="BA18" s="41"/>
      <c r="BB18" s="233">
        <v>0.42</v>
      </c>
      <c r="BC18" s="23" t="s">
        <v>53</v>
      </c>
      <c r="BD18" s="41"/>
      <c r="BE18" s="233">
        <v>3.0230000000000001</v>
      </c>
      <c r="BF18" s="23" t="s">
        <v>53</v>
      </c>
      <c r="BG18" s="41"/>
      <c r="BH18" s="233">
        <v>0.748</v>
      </c>
      <c r="BI18" s="23" t="s">
        <v>53</v>
      </c>
      <c r="BJ18" s="41"/>
      <c r="BK18" s="233">
        <v>0.752</v>
      </c>
      <c r="BL18" s="23" t="s">
        <v>53</v>
      </c>
      <c r="BM18" s="41"/>
      <c r="BN18" s="233">
        <v>0.69299999999999995</v>
      </c>
      <c r="BO18" s="23" t="s">
        <v>53</v>
      </c>
      <c r="BP18" s="41"/>
      <c r="BQ18" s="233">
        <v>0.28000000000000003</v>
      </c>
      <c r="BR18" s="23" t="s">
        <v>53</v>
      </c>
      <c r="BS18" s="41"/>
      <c r="BT18" s="233">
        <v>1.127</v>
      </c>
      <c r="BU18" s="23" t="s">
        <v>53</v>
      </c>
      <c r="BV18" s="41"/>
      <c r="BW18" s="233">
        <v>0.92200000000000004</v>
      </c>
      <c r="BX18" s="23" t="s">
        <v>53</v>
      </c>
      <c r="BY18" s="41"/>
      <c r="BZ18" s="233">
        <v>0.67</v>
      </c>
      <c r="CA18" s="23" t="s">
        <v>53</v>
      </c>
      <c r="CB18" s="41"/>
      <c r="CC18" s="125"/>
      <c r="CD18" s="23"/>
      <c r="CE18" s="41"/>
      <c r="CF18" s="125"/>
      <c r="CG18" s="23"/>
      <c r="CH18" s="41"/>
      <c r="CI18" s="125"/>
      <c r="CJ18" s="23"/>
      <c r="CK18" s="41"/>
      <c r="CL18" s="125"/>
      <c r="CM18" s="23"/>
      <c r="CN18" s="41"/>
      <c r="CO18" s="125"/>
      <c r="CP18" s="23"/>
      <c r="CQ18" s="41"/>
      <c r="CR18" s="125"/>
      <c r="CS18" s="23"/>
      <c r="CT18" s="41"/>
      <c r="CU18" s="125"/>
      <c r="CV18" s="23"/>
      <c r="CW18" s="41"/>
      <c r="CX18" s="125"/>
      <c r="CY18" s="23"/>
      <c r="CZ18" s="41"/>
      <c r="DA18" s="125"/>
      <c r="DB18" s="23"/>
      <c r="DC18" s="41"/>
      <c r="DD18" s="125"/>
      <c r="DE18" s="23"/>
      <c r="DF18" s="41"/>
      <c r="DG18" s="125"/>
      <c r="DH18" s="23"/>
      <c r="DI18" s="41"/>
      <c r="DJ18" s="125"/>
      <c r="DK18" s="23"/>
      <c r="DL18" s="41"/>
      <c r="DM18" s="125"/>
      <c r="DN18" s="23"/>
      <c r="DO18" s="41"/>
      <c r="DP18" s="125"/>
      <c r="DQ18" s="23"/>
      <c r="DR18" s="41"/>
      <c r="DS18" s="125"/>
      <c r="DT18" s="23"/>
      <c r="DU18" s="41"/>
      <c r="DV18" s="125"/>
      <c r="DW18" s="23"/>
      <c r="DX18" s="41"/>
      <c r="DY18" s="125"/>
      <c r="DZ18" s="23"/>
      <c r="EA18" s="41"/>
      <c r="EB18" s="125"/>
      <c r="EC18" s="23"/>
      <c r="ED18" s="41"/>
      <c r="EE18" s="125"/>
      <c r="EF18" s="23"/>
      <c r="EG18" s="41"/>
      <c r="EH18" s="125"/>
      <c r="EI18" s="23"/>
      <c r="EJ18" s="41"/>
      <c r="EK18" s="125"/>
      <c r="EL18" s="23"/>
      <c r="EM18" s="41"/>
      <c r="EN18" s="125"/>
      <c r="EO18" s="23"/>
      <c r="EP18" s="41"/>
      <c r="EQ18" s="125"/>
      <c r="ER18" s="23"/>
      <c r="ES18" s="41"/>
      <c r="ET18" s="125"/>
      <c r="EU18" s="23"/>
      <c r="EV18" s="41"/>
      <c r="EW18" s="125"/>
      <c r="EX18" s="23"/>
      <c r="EY18" s="98"/>
    </row>
    <row r="19" spans="1:155" ht="14.1" customHeight="1">
      <c r="A19" s="17" t="s">
        <v>592</v>
      </c>
      <c r="B19" s="195" t="s">
        <v>593</v>
      </c>
      <c r="C19" s="196" t="s">
        <v>594</v>
      </c>
      <c r="D19" s="197" t="s">
        <v>27</v>
      </c>
      <c r="E19" s="41"/>
      <c r="F19" s="70">
        <v>608.29999999999995</v>
      </c>
      <c r="G19" s="23" t="s">
        <v>134</v>
      </c>
      <c r="H19" s="41"/>
      <c r="I19" s="70">
        <v>889</v>
      </c>
      <c r="J19" s="23" t="s">
        <v>134</v>
      </c>
      <c r="K19" s="41"/>
      <c r="L19" s="70">
        <v>595.9</v>
      </c>
      <c r="M19" s="23" t="s">
        <v>134</v>
      </c>
      <c r="N19" s="41"/>
      <c r="O19" s="70">
        <v>652.9</v>
      </c>
      <c r="P19" s="23" t="s">
        <v>134</v>
      </c>
      <c r="Q19" s="41"/>
      <c r="R19" s="70">
        <v>344.2</v>
      </c>
      <c r="S19" s="23" t="s">
        <v>134</v>
      </c>
      <c r="T19" s="41"/>
      <c r="U19" s="70">
        <v>581.4</v>
      </c>
      <c r="V19" s="23" t="s">
        <v>134</v>
      </c>
      <c r="W19" s="41"/>
      <c r="X19" s="70">
        <v>5359.2</v>
      </c>
      <c r="Y19" s="23" t="s">
        <v>134</v>
      </c>
      <c r="Z19" s="41"/>
      <c r="AA19" s="70">
        <v>1290.3</v>
      </c>
      <c r="AB19" s="23" t="s">
        <v>134</v>
      </c>
      <c r="AC19" s="41"/>
      <c r="AD19" s="70">
        <v>404.6</v>
      </c>
      <c r="AE19" s="23" t="s">
        <v>134</v>
      </c>
      <c r="AF19" s="41"/>
      <c r="AG19" s="70">
        <v>22.3</v>
      </c>
      <c r="AH19" s="23" t="s">
        <v>134</v>
      </c>
      <c r="AI19" s="41"/>
      <c r="AJ19" s="70">
        <v>2202.8000000000002</v>
      </c>
      <c r="AK19" s="23" t="s">
        <v>134</v>
      </c>
      <c r="AL19" s="41"/>
      <c r="AM19" s="70">
        <v>631.1</v>
      </c>
      <c r="AN19" s="23" t="s">
        <v>134</v>
      </c>
      <c r="AO19" s="41"/>
      <c r="AP19" s="70">
        <v>151.4</v>
      </c>
      <c r="AQ19" s="23" t="s">
        <v>134</v>
      </c>
      <c r="AR19" s="41"/>
      <c r="AS19" s="70">
        <v>302.3</v>
      </c>
      <c r="AT19" s="23" t="s">
        <v>134</v>
      </c>
      <c r="AU19" s="41"/>
      <c r="AV19" s="70">
        <v>158.30000000000001</v>
      </c>
      <c r="AW19" s="23" t="s">
        <v>134</v>
      </c>
      <c r="AX19" s="41"/>
      <c r="AY19" s="70">
        <v>270.8</v>
      </c>
      <c r="AZ19" s="23" t="s">
        <v>134</v>
      </c>
      <c r="BA19" s="41"/>
      <c r="BB19" s="70">
        <v>818.2</v>
      </c>
      <c r="BC19" s="23" t="s">
        <v>134</v>
      </c>
      <c r="BD19" s="41"/>
      <c r="BE19" s="70">
        <v>1895.5</v>
      </c>
      <c r="BF19" s="23" t="s">
        <v>134</v>
      </c>
      <c r="BG19" s="41"/>
      <c r="BH19" s="70">
        <v>161.30000000000001</v>
      </c>
      <c r="BI19" s="23" t="s">
        <v>134</v>
      </c>
      <c r="BJ19" s="41"/>
      <c r="BK19" s="70">
        <v>1305.5</v>
      </c>
      <c r="BL19" s="23" t="s">
        <v>134</v>
      </c>
      <c r="BM19" s="41"/>
      <c r="BN19" s="70">
        <v>1168.5999999999999</v>
      </c>
      <c r="BO19" s="23" t="s">
        <v>134</v>
      </c>
      <c r="BP19" s="41"/>
      <c r="BQ19" s="70">
        <v>1783.7</v>
      </c>
      <c r="BR19" s="23" t="s">
        <v>134</v>
      </c>
      <c r="BS19" s="41"/>
      <c r="BT19" s="70">
        <v>6770.4</v>
      </c>
      <c r="BU19" s="23" t="s">
        <v>134</v>
      </c>
      <c r="BV19" s="41"/>
      <c r="BW19" s="70">
        <v>1604.6</v>
      </c>
      <c r="BX19" s="23" t="s">
        <v>134</v>
      </c>
      <c r="BY19" s="41"/>
      <c r="BZ19" s="290">
        <v>287.39999999999998</v>
      </c>
      <c r="CA19" s="23" t="s">
        <v>134</v>
      </c>
      <c r="CB19" s="41"/>
      <c r="CC19" s="125"/>
      <c r="CD19" s="23"/>
      <c r="CE19" s="41"/>
      <c r="CF19" s="125"/>
      <c r="CG19" s="23"/>
      <c r="CH19" s="41"/>
      <c r="CI19" s="125"/>
      <c r="CJ19" s="23"/>
      <c r="CK19" s="41"/>
      <c r="CL19" s="125"/>
      <c r="CM19" s="23"/>
      <c r="CN19" s="41"/>
      <c r="CO19" s="125"/>
      <c r="CP19" s="23"/>
      <c r="CQ19" s="41"/>
      <c r="CR19" s="125"/>
      <c r="CS19" s="23"/>
      <c r="CT19" s="41"/>
      <c r="CU19" s="125"/>
      <c r="CV19" s="23"/>
      <c r="CW19" s="41"/>
      <c r="CX19" s="125"/>
      <c r="CY19" s="23"/>
      <c r="CZ19" s="41"/>
      <c r="DA19" s="125"/>
      <c r="DB19" s="23"/>
      <c r="DC19" s="41"/>
      <c r="DD19" s="125"/>
      <c r="DE19" s="23"/>
      <c r="DF19" s="41"/>
      <c r="DG19" s="125"/>
      <c r="DH19" s="23"/>
      <c r="DI19" s="41"/>
      <c r="DJ19" s="125"/>
      <c r="DK19" s="23"/>
      <c r="DL19" s="41"/>
      <c r="DM19" s="125"/>
      <c r="DN19" s="23"/>
      <c r="DO19" s="41"/>
      <c r="DP19" s="125"/>
      <c r="DQ19" s="23"/>
      <c r="DR19" s="41"/>
      <c r="DS19" s="125"/>
      <c r="DT19" s="23"/>
      <c r="DU19" s="41"/>
      <c r="DV19" s="125"/>
      <c r="DW19" s="23"/>
      <c r="DX19" s="41"/>
      <c r="DY19" s="125"/>
      <c r="DZ19" s="23"/>
      <c r="EA19" s="41"/>
      <c r="EB19" s="125"/>
      <c r="EC19" s="23"/>
      <c r="ED19" s="41"/>
      <c r="EE19" s="125"/>
      <c r="EF19" s="23"/>
      <c r="EG19" s="41"/>
      <c r="EH19" s="125"/>
      <c r="EI19" s="23"/>
      <c r="EJ19" s="41"/>
      <c r="EK19" s="125"/>
      <c r="EL19" s="23"/>
      <c r="EM19" s="41"/>
      <c r="EN19" s="125"/>
      <c r="EO19" s="23"/>
      <c r="EP19" s="41"/>
      <c r="EQ19" s="125"/>
      <c r="ER19" s="23"/>
      <c r="ES19" s="41"/>
      <c r="ET19" s="125"/>
      <c r="EU19" s="23"/>
      <c r="EV19" s="41"/>
      <c r="EW19" s="125"/>
      <c r="EX19" s="23"/>
      <c r="EY19" s="98"/>
    </row>
    <row r="20" spans="1:155" ht="14.1" customHeight="1">
      <c r="A20" s="17" t="s">
        <v>595</v>
      </c>
      <c r="B20" s="195" t="s">
        <v>596</v>
      </c>
      <c r="C20" s="196" t="s">
        <v>594</v>
      </c>
      <c r="D20" s="197" t="s">
        <v>27</v>
      </c>
      <c r="E20" s="41"/>
      <c r="F20" s="70">
        <v>0</v>
      </c>
      <c r="G20" s="23" t="s">
        <v>72</v>
      </c>
      <c r="H20" s="41"/>
      <c r="I20" s="70">
        <v>0</v>
      </c>
      <c r="J20" s="23" t="s">
        <v>72</v>
      </c>
      <c r="K20" s="41"/>
      <c r="L20" s="70">
        <v>33.340000000000003</v>
      </c>
      <c r="M20" s="23" t="s">
        <v>53</v>
      </c>
      <c r="N20" s="41"/>
      <c r="O20" s="70">
        <v>21.864999999999998</v>
      </c>
      <c r="P20" s="23" t="s">
        <v>53</v>
      </c>
      <c r="Q20" s="41"/>
      <c r="R20" s="70">
        <v>0</v>
      </c>
      <c r="S20" s="23" t="s">
        <v>72</v>
      </c>
      <c r="T20" s="41"/>
      <c r="U20" s="70">
        <v>0.51400000000000001</v>
      </c>
      <c r="V20" s="23" t="s">
        <v>53</v>
      </c>
      <c r="W20" s="41"/>
      <c r="X20" s="70">
        <v>0</v>
      </c>
      <c r="Y20" s="23" t="s">
        <v>72</v>
      </c>
      <c r="Z20" s="41"/>
      <c r="AA20" s="70">
        <v>0</v>
      </c>
      <c r="AB20" s="23" t="s">
        <v>72</v>
      </c>
      <c r="AC20" s="41"/>
      <c r="AD20" s="70">
        <v>0</v>
      </c>
      <c r="AE20" s="23" t="s">
        <v>72</v>
      </c>
      <c r="AF20" s="41"/>
      <c r="AG20" s="70">
        <v>0</v>
      </c>
      <c r="AH20" s="23" t="s">
        <v>72</v>
      </c>
      <c r="AI20" s="41"/>
      <c r="AJ20" s="70">
        <v>0</v>
      </c>
      <c r="AK20" s="23" t="s">
        <v>72</v>
      </c>
      <c r="AL20" s="41"/>
      <c r="AM20" s="70">
        <v>153.959</v>
      </c>
      <c r="AN20" s="23" t="s">
        <v>53</v>
      </c>
      <c r="AO20" s="41"/>
      <c r="AP20" s="70">
        <v>0</v>
      </c>
      <c r="AQ20" s="23" t="s">
        <v>72</v>
      </c>
      <c r="AR20" s="41"/>
      <c r="AS20" s="70">
        <v>0</v>
      </c>
      <c r="AT20" s="23" t="s">
        <v>72</v>
      </c>
      <c r="AU20" s="41"/>
      <c r="AV20" s="70">
        <v>0</v>
      </c>
      <c r="AW20" s="23" t="s">
        <v>72</v>
      </c>
      <c r="AX20" s="41"/>
      <c r="AY20" s="70">
        <v>0</v>
      </c>
      <c r="AZ20" s="23" t="s">
        <v>72</v>
      </c>
      <c r="BA20" s="41"/>
      <c r="BB20" s="70">
        <v>0</v>
      </c>
      <c r="BC20" s="23" t="s">
        <v>72</v>
      </c>
      <c r="BD20" s="41"/>
      <c r="BE20" s="70">
        <v>4.1319999999999997</v>
      </c>
      <c r="BF20" s="23" t="s">
        <v>53</v>
      </c>
      <c r="BG20" s="41"/>
      <c r="BH20" s="70">
        <v>0</v>
      </c>
      <c r="BI20" s="23" t="s">
        <v>72</v>
      </c>
      <c r="BJ20" s="41"/>
      <c r="BK20" s="70">
        <v>6.633</v>
      </c>
      <c r="BL20" s="23" t="s">
        <v>53</v>
      </c>
      <c r="BM20" s="41"/>
      <c r="BN20" s="70">
        <v>0</v>
      </c>
      <c r="BO20" s="23" t="s">
        <v>72</v>
      </c>
      <c r="BP20" s="41"/>
      <c r="BQ20" s="70">
        <v>0</v>
      </c>
      <c r="BR20" s="23" t="s">
        <v>72</v>
      </c>
      <c r="BS20" s="41"/>
      <c r="BT20" s="70">
        <v>776.79200000000003</v>
      </c>
      <c r="BU20" s="23" t="s">
        <v>53</v>
      </c>
      <c r="BV20" s="41"/>
      <c r="BW20" s="70">
        <v>0</v>
      </c>
      <c r="BX20" s="23" t="s">
        <v>72</v>
      </c>
      <c r="BY20" s="41"/>
      <c r="BZ20" s="290">
        <v>1.8009999999999999</v>
      </c>
      <c r="CA20" s="23" t="s">
        <v>53</v>
      </c>
      <c r="CB20" s="41"/>
      <c r="CC20" s="125"/>
      <c r="CD20" s="23"/>
      <c r="CE20" s="41"/>
      <c r="CF20" s="125"/>
      <c r="CG20" s="23"/>
      <c r="CH20" s="41"/>
      <c r="CI20" s="125"/>
      <c r="CJ20" s="23"/>
      <c r="CK20" s="41"/>
      <c r="CL20" s="125"/>
      <c r="CM20" s="23"/>
      <c r="CN20" s="41"/>
      <c r="CO20" s="125"/>
      <c r="CP20" s="23"/>
      <c r="CQ20" s="41"/>
      <c r="CR20" s="125"/>
      <c r="CS20" s="23"/>
      <c r="CT20" s="41"/>
      <c r="CU20" s="125"/>
      <c r="CV20" s="23"/>
      <c r="CW20" s="41"/>
      <c r="CX20" s="125"/>
      <c r="CY20" s="23"/>
      <c r="CZ20" s="41"/>
      <c r="DA20" s="125"/>
      <c r="DB20" s="23"/>
      <c r="DC20" s="41"/>
      <c r="DD20" s="125"/>
      <c r="DE20" s="23"/>
      <c r="DF20" s="41"/>
      <c r="DG20" s="125"/>
      <c r="DH20" s="23"/>
      <c r="DI20" s="41"/>
      <c r="DJ20" s="125"/>
      <c r="DK20" s="23"/>
      <c r="DL20" s="41"/>
      <c r="DM20" s="125"/>
      <c r="DN20" s="23"/>
      <c r="DO20" s="41"/>
      <c r="DP20" s="125"/>
      <c r="DQ20" s="23"/>
      <c r="DR20" s="41"/>
      <c r="DS20" s="125"/>
      <c r="DT20" s="23"/>
      <c r="DU20" s="41"/>
      <c r="DV20" s="125"/>
      <c r="DW20" s="23"/>
      <c r="DX20" s="41"/>
      <c r="DY20" s="125"/>
      <c r="DZ20" s="23"/>
      <c r="EA20" s="41"/>
      <c r="EB20" s="125"/>
      <c r="EC20" s="23"/>
      <c r="ED20" s="41"/>
      <c r="EE20" s="125"/>
      <c r="EF20" s="23"/>
      <c r="EG20" s="41"/>
      <c r="EH20" s="125"/>
      <c r="EI20" s="23"/>
      <c r="EJ20" s="41"/>
      <c r="EK20" s="125"/>
      <c r="EL20" s="23"/>
      <c r="EM20" s="41"/>
      <c r="EN20" s="125"/>
      <c r="EO20" s="23"/>
      <c r="EP20" s="41"/>
      <c r="EQ20" s="125"/>
      <c r="ER20" s="23"/>
      <c r="ES20" s="41"/>
      <c r="ET20" s="125"/>
      <c r="EU20" s="23"/>
      <c r="EV20" s="41"/>
      <c r="EW20" s="125"/>
      <c r="EX20" s="23"/>
      <c r="EY20" s="98"/>
    </row>
    <row r="21" spans="1:155" ht="15" customHeight="1">
      <c r="A21" s="28" t="s">
        <v>597</v>
      </c>
      <c r="B21" s="29" t="s">
        <v>55</v>
      </c>
      <c r="C21" s="291" t="s">
        <v>343</v>
      </c>
      <c r="D21" s="31" t="s">
        <v>27</v>
      </c>
      <c r="E21" s="41"/>
      <c r="F21" s="251">
        <v>77.957999999999998</v>
      </c>
      <c r="G21" s="35" t="s">
        <v>53</v>
      </c>
      <c r="H21" s="41"/>
      <c r="I21" s="251">
        <v>39.741</v>
      </c>
      <c r="J21" s="35" t="s">
        <v>53</v>
      </c>
      <c r="K21" s="41"/>
      <c r="L21" s="251">
        <v>43.01</v>
      </c>
      <c r="M21" s="35" t="s">
        <v>53</v>
      </c>
      <c r="N21" s="41"/>
      <c r="O21" s="251">
        <v>58.575000000000003</v>
      </c>
      <c r="P21" s="35" t="s">
        <v>53</v>
      </c>
      <c r="Q21" s="41"/>
      <c r="R21" s="251">
        <v>47.999000000000002</v>
      </c>
      <c r="S21" s="35" t="s">
        <v>53</v>
      </c>
      <c r="T21" s="41"/>
      <c r="U21" s="251">
        <v>87.066999999999993</v>
      </c>
      <c r="V21" s="35" t="s">
        <v>53</v>
      </c>
      <c r="W21" s="41"/>
      <c r="X21" s="251">
        <v>282.62900000000002</v>
      </c>
      <c r="Y21" s="35" t="s">
        <v>53</v>
      </c>
      <c r="Z21" s="41"/>
      <c r="AA21" s="251">
        <v>165.43</v>
      </c>
      <c r="AB21" s="35" t="s">
        <v>53</v>
      </c>
      <c r="AC21" s="41"/>
      <c r="AD21" s="251">
        <v>81.605000000000004</v>
      </c>
      <c r="AE21" s="35" t="s">
        <v>53</v>
      </c>
      <c r="AF21" s="41"/>
      <c r="AG21" s="251">
        <v>29.940999999999999</v>
      </c>
      <c r="AH21" s="35" t="s">
        <v>53</v>
      </c>
      <c r="AI21" s="41"/>
      <c r="AJ21" s="251">
        <v>86.501000000000005</v>
      </c>
      <c r="AK21" s="35" t="s">
        <v>53</v>
      </c>
      <c r="AL21" s="41"/>
      <c r="AM21" s="251">
        <v>25.611999999999998</v>
      </c>
      <c r="AN21" s="35" t="s">
        <v>53</v>
      </c>
      <c r="AO21" s="41"/>
      <c r="AP21" s="251">
        <v>60.156999999999996</v>
      </c>
      <c r="AQ21" s="35" t="s">
        <v>53</v>
      </c>
      <c r="AR21" s="41"/>
      <c r="AS21" s="251">
        <v>26.54</v>
      </c>
      <c r="AT21" s="35" t="s">
        <v>53</v>
      </c>
      <c r="AU21" s="41"/>
      <c r="AV21" s="251">
        <v>49.17</v>
      </c>
      <c r="AW21" s="35" t="s">
        <v>53</v>
      </c>
      <c r="AX21" s="41"/>
      <c r="AY21" s="251">
        <v>59.834000000000003</v>
      </c>
      <c r="AZ21" s="35" t="s">
        <v>53</v>
      </c>
      <c r="BA21" s="41"/>
      <c r="BB21" s="251">
        <v>98.435000000000002</v>
      </c>
      <c r="BC21" s="35" t="s">
        <v>53</v>
      </c>
      <c r="BD21" s="41"/>
      <c r="BE21" s="251">
        <v>264.69099999999997</v>
      </c>
      <c r="BF21" s="35" t="s">
        <v>53</v>
      </c>
      <c r="BG21" s="41"/>
      <c r="BH21" s="251">
        <v>45.594999999999999</v>
      </c>
      <c r="BI21" s="35" t="s">
        <v>53</v>
      </c>
      <c r="BJ21" s="41"/>
      <c r="BK21" s="251">
        <v>73.350999999999999</v>
      </c>
      <c r="BL21" s="35" t="s">
        <v>53</v>
      </c>
      <c r="BM21" s="41"/>
      <c r="BN21" s="251">
        <v>38.216000000000001</v>
      </c>
      <c r="BO21" s="35" t="s">
        <v>53</v>
      </c>
      <c r="BP21" s="41"/>
      <c r="BQ21" s="251">
        <v>66.817999999999998</v>
      </c>
      <c r="BR21" s="35" t="s">
        <v>53</v>
      </c>
      <c r="BS21" s="41"/>
      <c r="BT21" s="251">
        <v>492.3</v>
      </c>
      <c r="BU21" s="35" t="s">
        <v>53</v>
      </c>
      <c r="BV21" s="41"/>
      <c r="BW21" s="251">
        <v>67.344999999999999</v>
      </c>
      <c r="BX21" s="35" t="s">
        <v>53</v>
      </c>
      <c r="BY21" s="41"/>
      <c r="BZ21" s="251">
        <v>30.538</v>
      </c>
      <c r="CA21" s="35" t="s">
        <v>53</v>
      </c>
      <c r="CB21" s="41"/>
      <c r="CC21" s="127"/>
      <c r="CD21" s="35"/>
      <c r="CE21" s="41"/>
      <c r="CF21" s="127"/>
      <c r="CG21" s="35"/>
      <c r="CH21" s="41"/>
      <c r="CI21" s="127"/>
      <c r="CJ21" s="35"/>
      <c r="CK21" s="41"/>
      <c r="CL21" s="127"/>
      <c r="CM21" s="35"/>
      <c r="CN21" s="41"/>
      <c r="CO21" s="127"/>
      <c r="CP21" s="35"/>
      <c r="CQ21" s="41"/>
      <c r="CR21" s="127"/>
      <c r="CS21" s="35"/>
      <c r="CT21" s="41"/>
      <c r="CU21" s="127"/>
      <c r="CV21" s="35"/>
      <c r="CW21" s="41"/>
      <c r="CX21" s="127"/>
      <c r="CY21" s="35"/>
      <c r="CZ21" s="41"/>
      <c r="DA21" s="127"/>
      <c r="DB21" s="35"/>
      <c r="DC21" s="41"/>
      <c r="DD21" s="127"/>
      <c r="DE21" s="35"/>
      <c r="DF21" s="41"/>
      <c r="DG21" s="127"/>
      <c r="DH21" s="35"/>
      <c r="DI21" s="41"/>
      <c r="DJ21" s="127"/>
      <c r="DK21" s="35"/>
      <c r="DL21" s="41"/>
      <c r="DM21" s="127"/>
      <c r="DN21" s="35"/>
      <c r="DO21" s="41"/>
      <c r="DP21" s="127"/>
      <c r="DQ21" s="35"/>
      <c r="DR21" s="41"/>
      <c r="DS21" s="127"/>
      <c r="DT21" s="35"/>
      <c r="DU21" s="41"/>
      <c r="DV21" s="127"/>
      <c r="DW21" s="35"/>
      <c r="DX21" s="41"/>
      <c r="DY21" s="127"/>
      <c r="DZ21" s="35"/>
      <c r="EA21" s="41"/>
      <c r="EB21" s="127"/>
      <c r="EC21" s="35"/>
      <c r="ED21" s="41"/>
      <c r="EE21" s="127"/>
      <c r="EF21" s="35"/>
      <c r="EG21" s="41"/>
      <c r="EH21" s="127"/>
      <c r="EI21" s="35"/>
      <c r="EJ21" s="41"/>
      <c r="EK21" s="127"/>
      <c r="EL21" s="35"/>
      <c r="EM21" s="41"/>
      <c r="EN21" s="127"/>
      <c r="EO21" s="35"/>
      <c r="EP21" s="41"/>
      <c r="EQ21" s="127"/>
      <c r="ER21" s="35"/>
      <c r="ES21" s="41"/>
      <c r="ET21" s="127"/>
      <c r="EU21" s="35"/>
      <c r="EV21" s="41"/>
      <c r="EW21" s="127"/>
      <c r="EX21" s="35"/>
      <c r="EY21" s="98"/>
    </row>
    <row r="22" spans="1:155" ht="15" customHeight="1">
      <c r="A22" s="36"/>
      <c r="B22" s="117"/>
      <c r="C22" s="117"/>
      <c r="D22" s="36"/>
      <c r="F22" s="37"/>
      <c r="G22" s="37"/>
      <c r="I22" s="37"/>
      <c r="J22" s="37"/>
      <c r="L22" s="37"/>
      <c r="M22" s="37"/>
      <c r="O22" s="37"/>
      <c r="P22" s="37"/>
      <c r="R22" s="37"/>
      <c r="S22" s="37"/>
      <c r="U22" s="37"/>
      <c r="V22" s="37"/>
      <c r="X22" s="37"/>
      <c r="Y22" s="37"/>
      <c r="AA22" s="37"/>
      <c r="AB22" s="37"/>
      <c r="AD22" s="37"/>
      <c r="AE22" s="37"/>
      <c r="AG22" s="37"/>
      <c r="AH22" s="37"/>
      <c r="AJ22" s="37"/>
      <c r="AK22" s="37"/>
      <c r="AM22" s="37"/>
      <c r="AN22" s="37"/>
      <c r="AP22" s="37"/>
      <c r="AQ22" s="37"/>
      <c r="AS22" s="37"/>
      <c r="AT22" s="37"/>
      <c r="AV22" s="37"/>
      <c r="AW22" s="37"/>
      <c r="AY22" s="37"/>
      <c r="AZ22" s="37"/>
      <c r="BB22" s="37"/>
      <c r="BC22" s="37"/>
      <c r="BE22" s="37"/>
      <c r="BF22" s="37"/>
      <c r="BH22" s="37"/>
      <c r="BI22" s="37"/>
      <c r="BK22" s="37"/>
      <c r="BL22" s="37"/>
      <c r="BN22" s="37"/>
      <c r="BO22" s="37"/>
      <c r="BQ22" s="37"/>
      <c r="BR22" s="37"/>
      <c r="BT22" s="37"/>
      <c r="BU22" s="37"/>
      <c r="BW22" s="37"/>
      <c r="BX22" s="37"/>
      <c r="BZ22" s="37"/>
      <c r="CA22" s="37"/>
      <c r="CC22" s="37"/>
      <c r="CD22" s="37"/>
      <c r="CF22" s="37"/>
      <c r="CG22" s="37"/>
      <c r="CI22" s="37"/>
      <c r="CJ22" s="37"/>
      <c r="CL22" s="37"/>
      <c r="CM22" s="37"/>
      <c r="CO22" s="37"/>
      <c r="CP22" s="37"/>
      <c r="CR22" s="37"/>
      <c r="CS22" s="37"/>
      <c r="CU22" s="37"/>
      <c r="CV22" s="37"/>
      <c r="CX22" s="37"/>
      <c r="CY22" s="37"/>
      <c r="DA22" s="37"/>
      <c r="DB22" s="37"/>
      <c r="DD22" s="37"/>
      <c r="DE22" s="37"/>
      <c r="DG22" s="37"/>
      <c r="DH22" s="37"/>
      <c r="DJ22" s="37"/>
      <c r="DK22" s="37"/>
      <c r="DM22" s="37"/>
      <c r="DN22" s="37"/>
      <c r="DP22" s="37"/>
      <c r="DQ22" s="37"/>
      <c r="DS22" s="37"/>
      <c r="DT22" s="37"/>
      <c r="DV22" s="37"/>
      <c r="DW22" s="37"/>
      <c r="DY22" s="37"/>
      <c r="DZ22" s="37"/>
      <c r="EB22" s="37"/>
      <c r="EC22" s="37"/>
      <c r="EE22" s="37"/>
      <c r="EF22" s="37"/>
      <c r="EH22" s="37"/>
      <c r="EI22" s="37"/>
      <c r="EK22" s="37"/>
      <c r="EL22" s="37"/>
      <c r="EN22" s="37"/>
      <c r="EO22" s="37"/>
      <c r="EQ22" s="37"/>
      <c r="ER22" s="37"/>
      <c r="ET22" s="37"/>
      <c r="EU22" s="37"/>
      <c r="EW22" s="37"/>
      <c r="EX22" s="37"/>
    </row>
    <row r="23" spans="1:155" ht="20.85" customHeight="1">
      <c r="A23" s="119"/>
      <c r="B23" s="11" t="s">
        <v>526</v>
      </c>
      <c r="C23" s="220" t="s">
        <v>21</v>
      </c>
      <c r="D23" s="221"/>
      <c r="E23" s="98"/>
      <c r="F23" s="39"/>
      <c r="I23" s="39"/>
      <c r="J23" s="39"/>
      <c r="L23" s="39"/>
      <c r="M23" s="39"/>
      <c r="O23" s="39"/>
      <c r="P23" s="39"/>
      <c r="R23" s="39"/>
      <c r="S23" s="39"/>
      <c r="U23" s="39"/>
      <c r="V23" s="39"/>
      <c r="X23" s="39"/>
      <c r="Y23" s="39"/>
      <c r="AA23" s="39"/>
      <c r="AB23" s="39"/>
      <c r="AD23" s="39"/>
      <c r="AE23" s="39"/>
      <c r="AG23" s="39"/>
      <c r="AH23" s="39"/>
      <c r="AJ23" s="39"/>
      <c r="AK23" s="39"/>
      <c r="AM23" s="39"/>
      <c r="AN23" s="39"/>
      <c r="AP23" s="39"/>
      <c r="AQ23" s="39"/>
      <c r="AS23" s="39"/>
      <c r="AT23" s="39"/>
      <c r="AV23" s="39"/>
      <c r="AW23" s="39"/>
      <c r="AY23" s="39"/>
      <c r="AZ23" s="39"/>
      <c r="BB23" s="39"/>
      <c r="BC23" s="39"/>
      <c r="BE23" s="39"/>
      <c r="BF23" s="39"/>
      <c r="BH23" s="39"/>
      <c r="BI23" s="39"/>
      <c r="BK23" s="39"/>
      <c r="BL23" s="39"/>
      <c r="BN23" s="39"/>
      <c r="BO23" s="39"/>
      <c r="BQ23" s="39"/>
      <c r="BR23" s="39"/>
      <c r="BT23" s="39"/>
      <c r="BU23" s="39"/>
      <c r="BW23" s="39"/>
      <c r="BX23" s="39"/>
      <c r="BZ23" s="39"/>
      <c r="CA23" s="39"/>
    </row>
    <row r="24" spans="1:155" ht="14.1" customHeight="1">
      <c r="A24" s="13" t="s">
        <v>598</v>
      </c>
      <c r="B24" s="14" t="s">
        <v>70</v>
      </c>
      <c r="C24" s="40" t="s">
        <v>71</v>
      </c>
      <c r="D24" s="15" t="s">
        <v>27</v>
      </c>
      <c r="E24" s="41" t="s">
        <v>21</v>
      </c>
      <c r="F24" s="202">
        <v>100</v>
      </c>
      <c r="G24" s="25" t="s">
        <v>50</v>
      </c>
      <c r="H24" s="41"/>
      <c r="I24" s="202">
        <v>100</v>
      </c>
      <c r="J24" s="25" t="s">
        <v>50</v>
      </c>
      <c r="K24" s="41"/>
      <c r="L24" s="202">
        <v>100</v>
      </c>
      <c r="M24" s="25" t="s">
        <v>50</v>
      </c>
      <c r="N24" s="41"/>
      <c r="O24" s="202">
        <v>100</v>
      </c>
      <c r="P24" s="25" t="s">
        <v>50</v>
      </c>
      <c r="Q24" s="41"/>
      <c r="R24" s="202">
        <v>100</v>
      </c>
      <c r="S24" s="25" t="s">
        <v>50</v>
      </c>
      <c r="T24" s="41"/>
      <c r="U24" s="202">
        <v>100</v>
      </c>
      <c r="V24" s="25" t="s">
        <v>50</v>
      </c>
      <c r="W24" s="41"/>
      <c r="X24" s="202">
        <v>100</v>
      </c>
      <c r="Y24" s="25" t="s">
        <v>50</v>
      </c>
      <c r="Z24" s="41"/>
      <c r="AA24" s="202">
        <v>100</v>
      </c>
      <c r="AB24" s="25" t="s">
        <v>50</v>
      </c>
      <c r="AC24" s="41"/>
      <c r="AD24" s="202">
        <v>100</v>
      </c>
      <c r="AE24" s="25" t="s">
        <v>50</v>
      </c>
      <c r="AF24" s="41"/>
      <c r="AG24" s="202">
        <v>100</v>
      </c>
      <c r="AH24" s="25" t="s">
        <v>50</v>
      </c>
      <c r="AI24" s="41"/>
      <c r="AJ24" s="202">
        <v>100</v>
      </c>
      <c r="AK24" s="25" t="s">
        <v>50</v>
      </c>
      <c r="AL24" s="41"/>
      <c r="AM24" s="202">
        <v>0</v>
      </c>
      <c r="AN24" s="25" t="s">
        <v>72</v>
      </c>
      <c r="AO24" s="41"/>
      <c r="AP24" s="202">
        <v>100</v>
      </c>
      <c r="AQ24" s="25" t="s">
        <v>50</v>
      </c>
      <c r="AR24" s="41"/>
      <c r="AS24" s="202">
        <v>100</v>
      </c>
      <c r="AT24" s="25" t="s">
        <v>50</v>
      </c>
      <c r="AU24" s="41"/>
      <c r="AV24" s="202">
        <v>100</v>
      </c>
      <c r="AW24" s="25" t="s">
        <v>50</v>
      </c>
      <c r="AX24" s="41"/>
      <c r="AY24" s="202">
        <v>100</v>
      </c>
      <c r="AZ24" s="25" t="s">
        <v>50</v>
      </c>
      <c r="BA24" s="41"/>
      <c r="BB24" s="202">
        <v>100</v>
      </c>
      <c r="BC24" s="25" t="s">
        <v>50</v>
      </c>
      <c r="BD24" s="41"/>
      <c r="BE24" s="202">
        <v>0</v>
      </c>
      <c r="BF24" s="25" t="s">
        <v>72</v>
      </c>
      <c r="BG24" s="41"/>
      <c r="BH24" s="202">
        <v>100</v>
      </c>
      <c r="BI24" s="25" t="s">
        <v>50</v>
      </c>
      <c r="BJ24" s="41"/>
      <c r="BK24" s="202">
        <v>100</v>
      </c>
      <c r="BL24" s="25" t="s">
        <v>50</v>
      </c>
      <c r="BM24" s="41"/>
      <c r="BN24" s="202">
        <v>0</v>
      </c>
      <c r="BO24" s="25" t="s">
        <v>72</v>
      </c>
      <c r="BP24" s="41"/>
      <c r="BQ24" s="202">
        <v>100</v>
      </c>
      <c r="BR24" s="25" t="s">
        <v>50</v>
      </c>
      <c r="BS24" s="41"/>
      <c r="BT24" s="202">
        <v>100</v>
      </c>
      <c r="BU24" s="25" t="s">
        <v>50</v>
      </c>
      <c r="BV24" s="41"/>
      <c r="BW24" s="202">
        <v>100</v>
      </c>
      <c r="BX24" s="25" t="s">
        <v>50</v>
      </c>
      <c r="BY24" s="41"/>
      <c r="BZ24" s="202">
        <v>100</v>
      </c>
      <c r="CA24" s="25" t="s">
        <v>50</v>
      </c>
      <c r="CB24" s="41"/>
      <c r="CC24" s="129"/>
      <c r="CD24" s="25"/>
      <c r="CE24" s="41"/>
      <c r="CF24" s="129"/>
      <c r="CG24" s="25"/>
      <c r="CH24" s="41"/>
      <c r="CI24" s="129"/>
      <c r="CJ24" s="25"/>
      <c r="CK24" s="41"/>
      <c r="CL24" s="129"/>
      <c r="CM24" s="25"/>
      <c r="CN24" s="41"/>
      <c r="CO24" s="129"/>
      <c r="CP24" s="25"/>
      <c r="CQ24" s="41"/>
      <c r="CR24" s="129"/>
      <c r="CS24" s="25"/>
      <c r="CT24" s="41"/>
      <c r="CU24" s="129"/>
      <c r="CV24" s="25"/>
      <c r="CW24" s="41"/>
      <c r="CX24" s="129"/>
      <c r="CY24" s="25"/>
      <c r="CZ24" s="41"/>
      <c r="DA24" s="129"/>
      <c r="DB24" s="25"/>
      <c r="DC24" s="41"/>
      <c r="DD24" s="129"/>
      <c r="DE24" s="25"/>
      <c r="DF24" s="41"/>
      <c r="DG24" s="129"/>
      <c r="DH24" s="25"/>
      <c r="DI24" s="41"/>
      <c r="DJ24" s="129"/>
      <c r="DK24" s="25"/>
      <c r="DL24" s="41"/>
      <c r="DM24" s="129"/>
      <c r="DN24" s="25"/>
      <c r="DO24" s="41"/>
      <c r="DP24" s="129"/>
      <c r="DQ24" s="25"/>
      <c r="DR24" s="41"/>
      <c r="DS24" s="129"/>
      <c r="DT24" s="25"/>
      <c r="DU24" s="41"/>
      <c r="DV24" s="129"/>
      <c r="DW24" s="25"/>
      <c r="DX24" s="41"/>
      <c r="DY24" s="129"/>
      <c r="DZ24" s="25"/>
      <c r="EA24" s="41"/>
      <c r="EB24" s="129"/>
      <c r="EC24" s="25"/>
      <c r="ED24" s="41"/>
      <c r="EE24" s="129"/>
      <c r="EF24" s="25"/>
      <c r="EG24" s="41"/>
      <c r="EH24" s="129"/>
      <c r="EI24" s="25"/>
      <c r="EJ24" s="41"/>
      <c r="EK24" s="129"/>
      <c r="EL24" s="25"/>
      <c r="EM24" s="41"/>
      <c r="EN24" s="129"/>
      <c r="EO24" s="25"/>
      <c r="EP24" s="41"/>
      <c r="EQ24" s="129"/>
      <c r="ER24" s="25"/>
      <c r="ES24" s="41"/>
      <c r="ET24" s="129"/>
      <c r="EU24" s="25"/>
      <c r="EV24" s="41"/>
      <c r="EW24" s="129"/>
      <c r="EX24" s="25"/>
      <c r="EY24" s="98"/>
    </row>
    <row r="25" spans="1:155" ht="14.1" customHeight="1">
      <c r="A25" s="17" t="s">
        <v>599</v>
      </c>
      <c r="B25" s="18" t="s">
        <v>74</v>
      </c>
      <c r="C25" s="45" t="s">
        <v>71</v>
      </c>
      <c r="D25" s="20" t="s">
        <v>27</v>
      </c>
      <c r="E25" s="41"/>
      <c r="F25" s="67">
        <v>25</v>
      </c>
      <c r="G25" s="27" t="s">
        <v>50</v>
      </c>
      <c r="H25" s="41"/>
      <c r="I25" s="67">
        <v>20</v>
      </c>
      <c r="J25" s="27" t="s">
        <v>50</v>
      </c>
      <c r="K25" s="41"/>
      <c r="L25" s="67">
        <v>25</v>
      </c>
      <c r="M25" s="27" t="s">
        <v>50</v>
      </c>
      <c r="N25" s="41"/>
      <c r="O25" s="67">
        <v>25</v>
      </c>
      <c r="P25" s="27" t="s">
        <v>50</v>
      </c>
      <c r="Q25" s="41"/>
      <c r="R25" s="67">
        <v>15</v>
      </c>
      <c r="S25" s="27" t="s">
        <v>50</v>
      </c>
      <c r="T25" s="41"/>
      <c r="U25" s="67">
        <v>20</v>
      </c>
      <c r="V25" s="27" t="s">
        <v>50</v>
      </c>
      <c r="W25" s="41"/>
      <c r="X25" s="67">
        <v>13</v>
      </c>
      <c r="Y25" s="27" t="s">
        <v>50</v>
      </c>
      <c r="Z25" s="41"/>
      <c r="AA25" s="67">
        <v>20</v>
      </c>
      <c r="AB25" s="27" t="s">
        <v>50</v>
      </c>
      <c r="AC25" s="41"/>
      <c r="AD25" s="67">
        <v>25</v>
      </c>
      <c r="AE25" s="27" t="s">
        <v>50</v>
      </c>
      <c r="AF25" s="41"/>
      <c r="AG25" s="67">
        <v>6</v>
      </c>
      <c r="AH25" s="27" t="s">
        <v>50</v>
      </c>
      <c r="AI25" s="41"/>
      <c r="AJ25" s="67">
        <v>25</v>
      </c>
      <c r="AK25" s="27" t="s">
        <v>50</v>
      </c>
      <c r="AL25" s="41"/>
      <c r="AM25" s="67">
        <v>25</v>
      </c>
      <c r="AN25" s="27" t="s">
        <v>50</v>
      </c>
      <c r="AO25" s="41"/>
      <c r="AP25" s="67">
        <v>20</v>
      </c>
      <c r="AQ25" s="27" t="s">
        <v>50</v>
      </c>
      <c r="AR25" s="41"/>
      <c r="AS25" s="67">
        <v>25</v>
      </c>
      <c r="AT25" s="27" t="s">
        <v>50</v>
      </c>
      <c r="AU25" s="41"/>
      <c r="AV25" s="67">
        <v>25</v>
      </c>
      <c r="AW25" s="27" t="s">
        <v>50</v>
      </c>
      <c r="AX25" s="41"/>
      <c r="AY25" s="67">
        <v>25</v>
      </c>
      <c r="AZ25" s="27" t="s">
        <v>50</v>
      </c>
      <c r="BA25" s="41"/>
      <c r="BB25" s="67">
        <v>15</v>
      </c>
      <c r="BC25" s="27" t="s">
        <v>50</v>
      </c>
      <c r="BD25" s="41"/>
      <c r="BE25" s="67">
        <v>25</v>
      </c>
      <c r="BF25" s="27" t="s">
        <v>50</v>
      </c>
      <c r="BG25" s="41"/>
      <c r="BH25" s="67">
        <v>25</v>
      </c>
      <c r="BI25" s="27" t="s">
        <v>50</v>
      </c>
      <c r="BJ25" s="41"/>
      <c r="BK25" s="67">
        <v>25</v>
      </c>
      <c r="BL25" s="27" t="s">
        <v>50</v>
      </c>
      <c r="BM25" s="41"/>
      <c r="BN25" s="67">
        <v>25</v>
      </c>
      <c r="BO25" s="27" t="s">
        <v>50</v>
      </c>
      <c r="BP25" s="41"/>
      <c r="BQ25" s="67">
        <v>10</v>
      </c>
      <c r="BR25" s="27" t="s">
        <v>50</v>
      </c>
      <c r="BS25" s="41"/>
      <c r="BT25" s="67">
        <v>20</v>
      </c>
      <c r="BU25" s="27" t="s">
        <v>50</v>
      </c>
      <c r="BV25" s="41"/>
      <c r="BW25" s="67">
        <v>25</v>
      </c>
      <c r="BX25" s="27" t="s">
        <v>50</v>
      </c>
      <c r="BY25" s="41"/>
      <c r="BZ25" s="67">
        <v>20</v>
      </c>
      <c r="CA25" s="27" t="s">
        <v>50</v>
      </c>
      <c r="CB25" s="41"/>
      <c r="CC25" s="125"/>
      <c r="CD25" s="27"/>
      <c r="CE25" s="41"/>
      <c r="CF25" s="125"/>
      <c r="CG25" s="27"/>
      <c r="CH25" s="41"/>
      <c r="CI25" s="125"/>
      <c r="CJ25" s="27"/>
      <c r="CK25" s="41"/>
      <c r="CL25" s="125"/>
      <c r="CM25" s="27"/>
      <c r="CN25" s="41"/>
      <c r="CO25" s="125"/>
      <c r="CP25" s="27"/>
      <c r="CQ25" s="41"/>
      <c r="CR25" s="125"/>
      <c r="CS25" s="27"/>
      <c r="CT25" s="41"/>
      <c r="CU25" s="125"/>
      <c r="CV25" s="27"/>
      <c r="CW25" s="41"/>
      <c r="CX25" s="125"/>
      <c r="CY25" s="27"/>
      <c r="CZ25" s="41"/>
      <c r="DA25" s="125"/>
      <c r="DB25" s="27"/>
      <c r="DC25" s="41"/>
      <c r="DD25" s="125"/>
      <c r="DE25" s="27"/>
      <c r="DF25" s="41"/>
      <c r="DG25" s="125"/>
      <c r="DH25" s="27"/>
      <c r="DI25" s="41"/>
      <c r="DJ25" s="125"/>
      <c r="DK25" s="27"/>
      <c r="DL25" s="41"/>
      <c r="DM25" s="125"/>
      <c r="DN25" s="27"/>
      <c r="DO25" s="41"/>
      <c r="DP25" s="125"/>
      <c r="DQ25" s="27"/>
      <c r="DR25" s="41"/>
      <c r="DS25" s="125"/>
      <c r="DT25" s="27"/>
      <c r="DU25" s="41"/>
      <c r="DV25" s="125"/>
      <c r="DW25" s="27"/>
      <c r="DX25" s="41"/>
      <c r="DY25" s="125"/>
      <c r="DZ25" s="27"/>
      <c r="EA25" s="41"/>
      <c r="EB25" s="125"/>
      <c r="EC25" s="27"/>
      <c r="ED25" s="41"/>
      <c r="EE25" s="125"/>
      <c r="EF25" s="27"/>
      <c r="EG25" s="41"/>
      <c r="EH25" s="125"/>
      <c r="EI25" s="27"/>
      <c r="EJ25" s="41"/>
      <c r="EK25" s="125"/>
      <c r="EL25" s="27"/>
      <c r="EM25" s="41"/>
      <c r="EN25" s="125"/>
      <c r="EO25" s="27"/>
      <c r="EP25" s="41"/>
      <c r="EQ25" s="125"/>
      <c r="ER25" s="27"/>
      <c r="ES25" s="41"/>
      <c r="ET25" s="125"/>
      <c r="EU25" s="27"/>
      <c r="EV25" s="41"/>
      <c r="EW25" s="125"/>
      <c r="EX25" s="27"/>
      <c r="EY25" s="98"/>
    </row>
    <row r="26" spans="1:155" ht="14.1" customHeight="1">
      <c r="A26" s="17" t="s">
        <v>600</v>
      </c>
      <c r="B26" s="18" t="s">
        <v>76</v>
      </c>
      <c r="C26" s="45" t="s">
        <v>71</v>
      </c>
      <c r="D26" s="20" t="s">
        <v>27</v>
      </c>
      <c r="E26" s="41"/>
      <c r="F26" s="67">
        <v>125</v>
      </c>
      <c r="G26" s="27" t="s">
        <v>50</v>
      </c>
      <c r="H26" s="41"/>
      <c r="I26" s="67">
        <v>125</v>
      </c>
      <c r="J26" s="27" t="s">
        <v>50</v>
      </c>
      <c r="K26" s="41"/>
      <c r="L26" s="67">
        <v>125</v>
      </c>
      <c r="M26" s="27" t="s">
        <v>50</v>
      </c>
      <c r="N26" s="41"/>
      <c r="O26" s="67">
        <v>125</v>
      </c>
      <c r="P26" s="27" t="s">
        <v>50</v>
      </c>
      <c r="Q26" s="41"/>
      <c r="R26" s="67">
        <v>125</v>
      </c>
      <c r="S26" s="27" t="s">
        <v>50</v>
      </c>
      <c r="T26" s="41"/>
      <c r="U26" s="67">
        <v>125</v>
      </c>
      <c r="V26" s="27" t="s">
        <v>50</v>
      </c>
      <c r="W26" s="41"/>
      <c r="X26" s="67">
        <v>125</v>
      </c>
      <c r="Y26" s="27" t="s">
        <v>50</v>
      </c>
      <c r="Z26" s="41"/>
      <c r="AA26" s="67">
        <v>125</v>
      </c>
      <c r="AB26" s="27" t="s">
        <v>50</v>
      </c>
      <c r="AC26" s="41"/>
      <c r="AD26" s="67">
        <v>125</v>
      </c>
      <c r="AE26" s="27" t="s">
        <v>50</v>
      </c>
      <c r="AF26" s="41"/>
      <c r="AG26" s="67">
        <v>125</v>
      </c>
      <c r="AH26" s="27" t="s">
        <v>50</v>
      </c>
      <c r="AI26" s="41"/>
      <c r="AJ26" s="67">
        <v>125</v>
      </c>
      <c r="AK26" s="27" t="s">
        <v>50</v>
      </c>
      <c r="AL26" s="41"/>
      <c r="AM26" s="67">
        <v>125</v>
      </c>
      <c r="AN26" s="27" t="s">
        <v>50</v>
      </c>
      <c r="AO26" s="41"/>
      <c r="AP26" s="67">
        <v>125</v>
      </c>
      <c r="AQ26" s="27" t="s">
        <v>50</v>
      </c>
      <c r="AR26" s="41"/>
      <c r="AS26" s="67">
        <v>125</v>
      </c>
      <c r="AT26" s="27" t="s">
        <v>50</v>
      </c>
      <c r="AU26" s="41"/>
      <c r="AV26" s="67">
        <v>125</v>
      </c>
      <c r="AW26" s="27" t="s">
        <v>50</v>
      </c>
      <c r="AX26" s="41"/>
      <c r="AY26" s="67">
        <v>125</v>
      </c>
      <c r="AZ26" s="27" t="s">
        <v>50</v>
      </c>
      <c r="BA26" s="41"/>
      <c r="BB26" s="67">
        <v>125</v>
      </c>
      <c r="BC26" s="27" t="s">
        <v>50</v>
      </c>
      <c r="BD26" s="41"/>
      <c r="BE26" s="67">
        <v>125</v>
      </c>
      <c r="BF26" s="27" t="s">
        <v>50</v>
      </c>
      <c r="BG26" s="41"/>
      <c r="BH26" s="67">
        <v>125</v>
      </c>
      <c r="BI26" s="27" t="s">
        <v>50</v>
      </c>
      <c r="BJ26" s="41"/>
      <c r="BK26" s="67">
        <v>125</v>
      </c>
      <c r="BL26" s="27" t="s">
        <v>50</v>
      </c>
      <c r="BM26" s="41"/>
      <c r="BN26" s="67">
        <v>125</v>
      </c>
      <c r="BO26" s="27" t="s">
        <v>50</v>
      </c>
      <c r="BP26" s="41"/>
      <c r="BQ26" s="67">
        <v>125</v>
      </c>
      <c r="BR26" s="27" t="s">
        <v>50</v>
      </c>
      <c r="BS26" s="41"/>
      <c r="BT26" s="67">
        <v>125</v>
      </c>
      <c r="BU26" s="27" t="s">
        <v>50</v>
      </c>
      <c r="BV26" s="41"/>
      <c r="BW26" s="67">
        <v>125</v>
      </c>
      <c r="BX26" s="27" t="s">
        <v>50</v>
      </c>
      <c r="BY26" s="41"/>
      <c r="BZ26" s="67">
        <v>125</v>
      </c>
      <c r="CA26" s="27" t="s">
        <v>50</v>
      </c>
      <c r="CB26" s="41"/>
      <c r="CC26" s="125"/>
      <c r="CD26" s="27"/>
      <c r="CE26" s="41"/>
      <c r="CF26" s="125"/>
      <c r="CG26" s="27"/>
      <c r="CH26" s="41"/>
      <c r="CI26" s="125"/>
      <c r="CJ26" s="27"/>
      <c r="CK26" s="41"/>
      <c r="CL26" s="125"/>
      <c r="CM26" s="27"/>
      <c r="CN26" s="41"/>
      <c r="CO26" s="125"/>
      <c r="CP26" s="27"/>
      <c r="CQ26" s="41"/>
      <c r="CR26" s="125"/>
      <c r="CS26" s="27"/>
      <c r="CT26" s="41"/>
      <c r="CU26" s="125"/>
      <c r="CV26" s="27"/>
      <c r="CW26" s="41"/>
      <c r="CX26" s="125"/>
      <c r="CY26" s="27"/>
      <c r="CZ26" s="41"/>
      <c r="DA26" s="125"/>
      <c r="DB26" s="27"/>
      <c r="DC26" s="41"/>
      <c r="DD26" s="125"/>
      <c r="DE26" s="27"/>
      <c r="DF26" s="41"/>
      <c r="DG26" s="125"/>
      <c r="DH26" s="27"/>
      <c r="DI26" s="41"/>
      <c r="DJ26" s="125"/>
      <c r="DK26" s="27"/>
      <c r="DL26" s="41"/>
      <c r="DM26" s="125"/>
      <c r="DN26" s="27"/>
      <c r="DO26" s="41"/>
      <c r="DP26" s="125"/>
      <c r="DQ26" s="27"/>
      <c r="DR26" s="41"/>
      <c r="DS26" s="125"/>
      <c r="DT26" s="27"/>
      <c r="DU26" s="41"/>
      <c r="DV26" s="125"/>
      <c r="DW26" s="27"/>
      <c r="DX26" s="41"/>
      <c r="DY26" s="125"/>
      <c r="DZ26" s="27"/>
      <c r="EA26" s="41"/>
      <c r="EB26" s="125"/>
      <c r="EC26" s="27"/>
      <c r="ED26" s="41"/>
      <c r="EE26" s="125"/>
      <c r="EF26" s="27"/>
      <c r="EG26" s="41"/>
      <c r="EH26" s="125"/>
      <c r="EI26" s="27"/>
      <c r="EJ26" s="41"/>
      <c r="EK26" s="125"/>
      <c r="EL26" s="27"/>
      <c r="EM26" s="41"/>
      <c r="EN26" s="125"/>
      <c r="EO26" s="27"/>
      <c r="EP26" s="41"/>
      <c r="EQ26" s="125"/>
      <c r="ER26" s="27"/>
      <c r="ES26" s="41"/>
      <c r="ET26" s="125"/>
      <c r="EU26" s="27"/>
      <c r="EV26" s="41"/>
      <c r="EW26" s="125"/>
      <c r="EX26" s="27"/>
      <c r="EY26" s="98"/>
    </row>
    <row r="27" spans="1:155" ht="14.1" customHeight="1">
      <c r="A27" s="17" t="s">
        <v>601</v>
      </c>
      <c r="B27" s="18" t="s">
        <v>78</v>
      </c>
      <c r="C27" s="45" t="s">
        <v>71</v>
      </c>
      <c r="D27" s="20" t="s">
        <v>27</v>
      </c>
      <c r="E27" s="41"/>
      <c r="F27" s="67">
        <v>0</v>
      </c>
      <c r="G27" s="27" t="s">
        <v>72</v>
      </c>
      <c r="H27" s="41"/>
      <c r="I27" s="67">
        <v>5</v>
      </c>
      <c r="J27" s="27" t="s">
        <v>50</v>
      </c>
      <c r="K27" s="41"/>
      <c r="L27" s="67">
        <v>30</v>
      </c>
      <c r="M27" s="27" t="s">
        <v>50</v>
      </c>
      <c r="N27" s="41"/>
      <c r="O27" s="67">
        <v>0</v>
      </c>
      <c r="P27" s="27" t="s">
        <v>72</v>
      </c>
      <c r="Q27" s="41"/>
      <c r="R27" s="67">
        <v>2</v>
      </c>
      <c r="S27" s="27" t="s">
        <v>50</v>
      </c>
      <c r="T27" s="41"/>
      <c r="U27" s="67">
        <v>25</v>
      </c>
      <c r="V27" s="27" t="s">
        <v>50</v>
      </c>
      <c r="W27" s="41"/>
      <c r="X27" s="67">
        <v>5</v>
      </c>
      <c r="Y27" s="27" t="s">
        <v>72</v>
      </c>
      <c r="Z27" s="41"/>
      <c r="AA27" s="67">
        <v>11</v>
      </c>
      <c r="AB27" s="27" t="s">
        <v>50</v>
      </c>
      <c r="AC27" s="41"/>
      <c r="AD27" s="67">
        <v>0</v>
      </c>
      <c r="AE27" s="27" t="s">
        <v>72</v>
      </c>
      <c r="AF27" s="41"/>
      <c r="AG27" s="67">
        <v>1</v>
      </c>
      <c r="AH27" s="27" t="s">
        <v>50</v>
      </c>
      <c r="AI27" s="41"/>
      <c r="AJ27" s="67">
        <v>19</v>
      </c>
      <c r="AK27" s="27" t="s">
        <v>50</v>
      </c>
      <c r="AL27" s="41"/>
      <c r="AM27" s="67">
        <v>0</v>
      </c>
      <c r="AN27" s="27" t="s">
        <v>72</v>
      </c>
      <c r="AO27" s="41"/>
      <c r="AP27" s="67">
        <v>5</v>
      </c>
      <c r="AQ27" s="27" t="s">
        <v>50</v>
      </c>
      <c r="AR27" s="41"/>
      <c r="AS27" s="67">
        <v>20</v>
      </c>
      <c r="AT27" s="27" t="s">
        <v>50</v>
      </c>
      <c r="AU27" s="41"/>
      <c r="AV27" s="67">
        <v>15</v>
      </c>
      <c r="AW27" s="27" t="s">
        <v>50</v>
      </c>
      <c r="AX27" s="41"/>
      <c r="AY27" s="67">
        <v>0</v>
      </c>
      <c r="AZ27" s="27" t="s">
        <v>72</v>
      </c>
      <c r="BA27" s="41"/>
      <c r="BB27" s="67">
        <v>20</v>
      </c>
      <c r="BC27" s="27" t="s">
        <v>50</v>
      </c>
      <c r="BD27" s="41"/>
      <c r="BE27" s="67">
        <v>0</v>
      </c>
      <c r="BF27" s="27" t="s">
        <v>72</v>
      </c>
      <c r="BG27" s="41"/>
      <c r="BH27" s="67">
        <v>35</v>
      </c>
      <c r="BI27" s="27" t="s">
        <v>50</v>
      </c>
      <c r="BJ27" s="41"/>
      <c r="BK27" s="67">
        <v>30</v>
      </c>
      <c r="BL27" s="27" t="s">
        <v>50</v>
      </c>
      <c r="BM27" s="41"/>
      <c r="BN27" s="67">
        <v>0</v>
      </c>
      <c r="BO27" s="27" t="s">
        <v>72</v>
      </c>
      <c r="BP27" s="41"/>
      <c r="BQ27" s="67">
        <v>2</v>
      </c>
      <c r="BR27" s="27" t="s">
        <v>50</v>
      </c>
      <c r="BS27" s="41"/>
      <c r="BT27" s="67">
        <v>20</v>
      </c>
      <c r="BU27" s="27" t="s">
        <v>50</v>
      </c>
      <c r="BV27" s="41"/>
      <c r="BW27" s="67">
        <v>15</v>
      </c>
      <c r="BX27" s="27" t="s">
        <v>50</v>
      </c>
      <c r="BY27" s="41"/>
      <c r="BZ27" s="67">
        <v>0</v>
      </c>
      <c r="CA27" s="27" t="s">
        <v>72</v>
      </c>
      <c r="CB27" s="41"/>
      <c r="CC27" s="125"/>
      <c r="CD27" s="27"/>
      <c r="CE27" s="41"/>
      <c r="CF27" s="125"/>
      <c r="CG27" s="27"/>
      <c r="CH27" s="41"/>
      <c r="CI27" s="125"/>
      <c r="CJ27" s="27"/>
      <c r="CK27" s="41"/>
      <c r="CL27" s="125"/>
      <c r="CM27" s="27"/>
      <c r="CN27" s="41"/>
      <c r="CO27" s="125"/>
      <c r="CP27" s="27"/>
      <c r="CQ27" s="41"/>
      <c r="CR27" s="125"/>
      <c r="CS27" s="27"/>
      <c r="CT27" s="41"/>
      <c r="CU27" s="125"/>
      <c r="CV27" s="27"/>
      <c r="CW27" s="41"/>
      <c r="CX27" s="125"/>
      <c r="CY27" s="27"/>
      <c r="CZ27" s="41"/>
      <c r="DA27" s="125"/>
      <c r="DB27" s="27"/>
      <c r="DC27" s="41"/>
      <c r="DD27" s="125"/>
      <c r="DE27" s="27"/>
      <c r="DF27" s="41"/>
      <c r="DG27" s="125"/>
      <c r="DH27" s="27"/>
      <c r="DI27" s="41"/>
      <c r="DJ27" s="125"/>
      <c r="DK27" s="27"/>
      <c r="DL27" s="41"/>
      <c r="DM27" s="125"/>
      <c r="DN27" s="27"/>
      <c r="DO27" s="41"/>
      <c r="DP27" s="125"/>
      <c r="DQ27" s="27"/>
      <c r="DR27" s="41"/>
      <c r="DS27" s="125"/>
      <c r="DT27" s="27"/>
      <c r="DU27" s="41"/>
      <c r="DV27" s="125"/>
      <c r="DW27" s="27"/>
      <c r="DX27" s="41"/>
      <c r="DY27" s="125"/>
      <c r="DZ27" s="27"/>
      <c r="EA27" s="41"/>
      <c r="EB27" s="125"/>
      <c r="EC27" s="27"/>
      <c r="ED27" s="41"/>
      <c r="EE27" s="125"/>
      <c r="EF27" s="27"/>
      <c r="EG27" s="41"/>
      <c r="EH27" s="125"/>
      <c r="EI27" s="27"/>
      <c r="EJ27" s="41"/>
      <c r="EK27" s="125"/>
      <c r="EL27" s="27"/>
      <c r="EM27" s="41"/>
      <c r="EN27" s="125"/>
      <c r="EO27" s="27"/>
      <c r="EP27" s="41"/>
      <c r="EQ27" s="125"/>
      <c r="ER27" s="27"/>
      <c r="ES27" s="41"/>
      <c r="ET27" s="125"/>
      <c r="EU27" s="27"/>
      <c r="EV27" s="41"/>
      <c r="EW27" s="125"/>
      <c r="EX27" s="27"/>
      <c r="EY27" s="98"/>
    </row>
    <row r="28" spans="1:155" ht="14.1" customHeight="1">
      <c r="A28" s="17" t="s">
        <v>602</v>
      </c>
      <c r="B28" s="18" t="s">
        <v>80</v>
      </c>
      <c r="C28" s="45" t="s">
        <v>71</v>
      </c>
      <c r="D28" s="20" t="s">
        <v>27</v>
      </c>
      <c r="E28" s="41"/>
      <c r="F28" s="67">
        <v>0</v>
      </c>
      <c r="G28" s="27" t="s">
        <v>72</v>
      </c>
      <c r="H28" s="41"/>
      <c r="I28" s="67">
        <v>2</v>
      </c>
      <c r="J28" s="27" t="s">
        <v>50</v>
      </c>
      <c r="K28" s="41"/>
      <c r="L28" s="67">
        <v>0</v>
      </c>
      <c r="M28" s="27" t="s">
        <v>72</v>
      </c>
      <c r="N28" s="41"/>
      <c r="O28" s="67">
        <v>0</v>
      </c>
      <c r="P28" s="27" t="s">
        <v>72</v>
      </c>
      <c r="Q28" s="41"/>
      <c r="R28" s="67">
        <v>2</v>
      </c>
      <c r="S28" s="27" t="s">
        <v>50</v>
      </c>
      <c r="T28" s="41"/>
      <c r="U28" s="67">
        <v>0</v>
      </c>
      <c r="V28" s="27" t="s">
        <v>72</v>
      </c>
      <c r="W28" s="41"/>
      <c r="X28" s="67">
        <v>1</v>
      </c>
      <c r="Y28" s="27" t="s">
        <v>72</v>
      </c>
      <c r="Z28" s="41"/>
      <c r="AA28" s="67">
        <v>1</v>
      </c>
      <c r="AB28" s="27" t="s">
        <v>50</v>
      </c>
      <c r="AC28" s="41"/>
      <c r="AD28" s="67">
        <v>0</v>
      </c>
      <c r="AE28" s="27" t="s">
        <v>72</v>
      </c>
      <c r="AF28" s="41"/>
      <c r="AG28" s="67">
        <v>2</v>
      </c>
      <c r="AH28" s="27" t="s">
        <v>50</v>
      </c>
      <c r="AI28" s="41"/>
      <c r="AJ28" s="67">
        <v>0</v>
      </c>
      <c r="AK28" s="27" t="s">
        <v>72</v>
      </c>
      <c r="AL28" s="41"/>
      <c r="AM28" s="67">
        <v>0</v>
      </c>
      <c r="AN28" s="27" t="s">
        <v>72</v>
      </c>
      <c r="AO28" s="41"/>
      <c r="AP28" s="67">
        <v>2</v>
      </c>
      <c r="AQ28" s="27" t="s">
        <v>50</v>
      </c>
      <c r="AR28" s="41"/>
      <c r="AS28" s="67">
        <v>2</v>
      </c>
      <c r="AT28" s="27" t="s">
        <v>50</v>
      </c>
      <c r="AU28" s="41"/>
      <c r="AV28" s="67">
        <v>0</v>
      </c>
      <c r="AW28" s="27" t="s">
        <v>72</v>
      </c>
      <c r="AX28" s="41"/>
      <c r="AY28" s="67">
        <v>0</v>
      </c>
      <c r="AZ28" s="27" t="s">
        <v>72</v>
      </c>
      <c r="BA28" s="41"/>
      <c r="BB28" s="67">
        <v>0</v>
      </c>
      <c r="BC28" s="27" t="s">
        <v>72</v>
      </c>
      <c r="BD28" s="41"/>
      <c r="BE28" s="67">
        <v>0</v>
      </c>
      <c r="BF28" s="27" t="s">
        <v>72</v>
      </c>
      <c r="BG28" s="41"/>
      <c r="BH28" s="67">
        <v>2</v>
      </c>
      <c r="BI28" s="27" t="s">
        <v>50</v>
      </c>
      <c r="BJ28" s="41"/>
      <c r="BK28" s="67">
        <v>0</v>
      </c>
      <c r="BL28" s="27" t="s">
        <v>72</v>
      </c>
      <c r="BM28" s="41"/>
      <c r="BN28" s="67">
        <v>0</v>
      </c>
      <c r="BO28" s="27" t="s">
        <v>72</v>
      </c>
      <c r="BP28" s="41"/>
      <c r="BQ28" s="67">
        <v>2</v>
      </c>
      <c r="BR28" s="27" t="s">
        <v>50</v>
      </c>
      <c r="BS28" s="41"/>
      <c r="BT28" s="67">
        <v>0</v>
      </c>
      <c r="BU28" s="27" t="s">
        <v>72</v>
      </c>
      <c r="BV28" s="41"/>
      <c r="BW28" s="67">
        <v>0</v>
      </c>
      <c r="BX28" s="27" t="s">
        <v>72</v>
      </c>
      <c r="BY28" s="41"/>
      <c r="BZ28" s="67">
        <v>0</v>
      </c>
      <c r="CA28" s="27" t="s">
        <v>72</v>
      </c>
      <c r="CB28" s="41"/>
      <c r="CC28" s="125"/>
      <c r="CD28" s="27"/>
      <c r="CE28" s="41"/>
      <c r="CF28" s="125"/>
      <c r="CG28" s="27"/>
      <c r="CH28" s="41"/>
      <c r="CI28" s="125"/>
      <c r="CJ28" s="27"/>
      <c r="CK28" s="41"/>
      <c r="CL28" s="125"/>
      <c r="CM28" s="27"/>
      <c r="CN28" s="41"/>
      <c r="CO28" s="125"/>
      <c r="CP28" s="27"/>
      <c r="CQ28" s="41"/>
      <c r="CR28" s="125"/>
      <c r="CS28" s="27"/>
      <c r="CT28" s="41"/>
      <c r="CU28" s="125"/>
      <c r="CV28" s="27"/>
      <c r="CW28" s="41"/>
      <c r="CX28" s="125"/>
      <c r="CY28" s="27"/>
      <c r="CZ28" s="41"/>
      <c r="DA28" s="125"/>
      <c r="DB28" s="27"/>
      <c r="DC28" s="41"/>
      <c r="DD28" s="125"/>
      <c r="DE28" s="27"/>
      <c r="DF28" s="41"/>
      <c r="DG28" s="125"/>
      <c r="DH28" s="27"/>
      <c r="DI28" s="41"/>
      <c r="DJ28" s="125"/>
      <c r="DK28" s="27"/>
      <c r="DL28" s="41"/>
      <c r="DM28" s="125"/>
      <c r="DN28" s="27"/>
      <c r="DO28" s="41"/>
      <c r="DP28" s="125"/>
      <c r="DQ28" s="27"/>
      <c r="DR28" s="41"/>
      <c r="DS28" s="125"/>
      <c r="DT28" s="27"/>
      <c r="DU28" s="41"/>
      <c r="DV28" s="125"/>
      <c r="DW28" s="27"/>
      <c r="DX28" s="41"/>
      <c r="DY28" s="125"/>
      <c r="DZ28" s="27"/>
      <c r="EA28" s="41"/>
      <c r="EB28" s="125"/>
      <c r="EC28" s="27"/>
      <c r="ED28" s="41"/>
      <c r="EE28" s="125"/>
      <c r="EF28" s="27"/>
      <c r="EG28" s="41"/>
      <c r="EH28" s="125"/>
      <c r="EI28" s="27"/>
      <c r="EJ28" s="41"/>
      <c r="EK28" s="125"/>
      <c r="EL28" s="27"/>
      <c r="EM28" s="41"/>
      <c r="EN28" s="125"/>
      <c r="EO28" s="27"/>
      <c r="EP28" s="41"/>
      <c r="EQ28" s="125"/>
      <c r="ER28" s="27"/>
      <c r="ES28" s="41"/>
      <c r="ET28" s="125"/>
      <c r="EU28" s="27"/>
      <c r="EV28" s="41"/>
      <c r="EW28" s="125"/>
      <c r="EX28" s="27"/>
      <c r="EY28" s="98"/>
    </row>
    <row r="29" spans="1:155" ht="15" customHeight="1">
      <c r="A29" s="28" t="s">
        <v>603</v>
      </c>
      <c r="B29" s="29" t="s">
        <v>82</v>
      </c>
      <c r="C29" s="47" t="s">
        <v>83</v>
      </c>
      <c r="D29" s="31" t="s">
        <v>27</v>
      </c>
      <c r="E29" s="41"/>
      <c r="F29" s="292">
        <v>1</v>
      </c>
      <c r="G29" s="35" t="s">
        <v>50</v>
      </c>
      <c r="H29" s="41"/>
      <c r="I29" s="293">
        <v>0.99</v>
      </c>
      <c r="J29" s="35" t="s">
        <v>50</v>
      </c>
      <c r="K29" s="41"/>
      <c r="L29" s="292">
        <v>1</v>
      </c>
      <c r="M29" s="35" t="s">
        <v>50</v>
      </c>
      <c r="N29" s="41"/>
      <c r="O29" s="292">
        <v>1</v>
      </c>
      <c r="P29" s="35" t="s">
        <v>50</v>
      </c>
      <c r="Q29" s="41"/>
      <c r="R29" s="293">
        <v>0.98</v>
      </c>
      <c r="S29" s="35" t="s">
        <v>50</v>
      </c>
      <c r="T29" s="41"/>
      <c r="U29" s="292">
        <v>1</v>
      </c>
      <c r="V29" s="35" t="s">
        <v>50</v>
      </c>
      <c r="W29" s="41"/>
      <c r="X29" s="293">
        <v>0.96</v>
      </c>
      <c r="Y29" s="35" t="s">
        <v>50</v>
      </c>
      <c r="Z29" s="41"/>
      <c r="AA29" s="293">
        <v>0.97</v>
      </c>
      <c r="AB29" s="35" t="s">
        <v>50</v>
      </c>
      <c r="AC29" s="41"/>
      <c r="AD29" s="292">
        <v>1</v>
      </c>
      <c r="AE29" s="35" t="s">
        <v>50</v>
      </c>
      <c r="AF29" s="41"/>
      <c r="AG29" s="293">
        <v>0.95</v>
      </c>
      <c r="AH29" s="35" t="s">
        <v>50</v>
      </c>
      <c r="AI29" s="41"/>
      <c r="AJ29" s="293">
        <v>0.97</v>
      </c>
      <c r="AK29" s="35" t="s">
        <v>50</v>
      </c>
      <c r="AL29" s="41"/>
      <c r="AM29" s="292">
        <v>1</v>
      </c>
      <c r="AN29" s="35" t="s">
        <v>50</v>
      </c>
      <c r="AO29" s="41"/>
      <c r="AP29" s="293">
        <v>0.96</v>
      </c>
      <c r="AQ29" s="35" t="s">
        <v>50</v>
      </c>
      <c r="AR29" s="41"/>
      <c r="AS29" s="293">
        <v>0.96</v>
      </c>
      <c r="AT29" s="35" t="s">
        <v>50</v>
      </c>
      <c r="AU29" s="41"/>
      <c r="AV29" s="292">
        <v>1</v>
      </c>
      <c r="AW29" s="35" t="s">
        <v>50</v>
      </c>
      <c r="AX29" s="41"/>
      <c r="AY29" s="292">
        <v>1</v>
      </c>
      <c r="AZ29" s="35" t="s">
        <v>50</v>
      </c>
      <c r="BA29" s="41"/>
      <c r="BB29" s="292">
        <v>1</v>
      </c>
      <c r="BC29" s="35" t="s">
        <v>50</v>
      </c>
      <c r="BD29" s="41"/>
      <c r="BE29" s="293">
        <v>0.83</v>
      </c>
      <c r="BF29" s="35" t="s">
        <v>50</v>
      </c>
      <c r="BG29" s="41"/>
      <c r="BH29" s="292">
        <v>1</v>
      </c>
      <c r="BI29" s="35" t="s">
        <v>50</v>
      </c>
      <c r="BJ29" s="41"/>
      <c r="BK29" s="292">
        <v>1</v>
      </c>
      <c r="BL29" s="35" t="s">
        <v>50</v>
      </c>
      <c r="BM29" s="41"/>
      <c r="BN29" s="292">
        <v>1</v>
      </c>
      <c r="BO29" s="35" t="s">
        <v>50</v>
      </c>
      <c r="BP29" s="41"/>
      <c r="BQ29" s="293">
        <v>0.97</v>
      </c>
      <c r="BR29" s="35" t="s">
        <v>50</v>
      </c>
      <c r="BS29" s="41"/>
      <c r="BT29" s="292">
        <v>1</v>
      </c>
      <c r="BU29" s="35" t="s">
        <v>50</v>
      </c>
      <c r="BV29" s="41"/>
      <c r="BW29" s="292">
        <v>1</v>
      </c>
      <c r="BX29" s="35" t="s">
        <v>50</v>
      </c>
      <c r="BY29" s="41"/>
      <c r="BZ29" s="292">
        <v>1</v>
      </c>
      <c r="CA29" s="35" t="s">
        <v>50</v>
      </c>
      <c r="CB29" s="41"/>
      <c r="CC29" s="127"/>
      <c r="CD29" s="35"/>
      <c r="CE29" s="41"/>
      <c r="CF29" s="127"/>
      <c r="CG29" s="35"/>
      <c r="CH29" s="41"/>
      <c r="CI29" s="127"/>
      <c r="CJ29" s="35"/>
      <c r="CK29" s="41"/>
      <c r="CL29" s="127"/>
      <c r="CM29" s="35"/>
      <c r="CN29" s="41"/>
      <c r="CO29" s="127"/>
      <c r="CP29" s="35"/>
      <c r="CQ29" s="41"/>
      <c r="CR29" s="127"/>
      <c r="CS29" s="35"/>
      <c r="CT29" s="41"/>
      <c r="CU29" s="127"/>
      <c r="CV29" s="35"/>
      <c r="CW29" s="41"/>
      <c r="CX29" s="127"/>
      <c r="CY29" s="35"/>
      <c r="CZ29" s="41"/>
      <c r="DA29" s="127"/>
      <c r="DB29" s="35"/>
      <c r="DC29" s="41"/>
      <c r="DD29" s="127"/>
      <c r="DE29" s="35"/>
      <c r="DF29" s="41"/>
      <c r="DG29" s="127"/>
      <c r="DH29" s="35"/>
      <c r="DI29" s="41"/>
      <c r="DJ29" s="127"/>
      <c r="DK29" s="35"/>
      <c r="DL29" s="41"/>
      <c r="DM29" s="127"/>
      <c r="DN29" s="35"/>
      <c r="DO29" s="41"/>
      <c r="DP29" s="127"/>
      <c r="DQ29" s="35"/>
      <c r="DR29" s="41"/>
      <c r="DS29" s="127"/>
      <c r="DT29" s="35"/>
      <c r="DU29" s="41"/>
      <c r="DV29" s="127"/>
      <c r="DW29" s="35"/>
      <c r="DX29" s="41"/>
      <c r="DY29" s="127"/>
      <c r="DZ29" s="35"/>
      <c r="EA29" s="41"/>
      <c r="EB29" s="127"/>
      <c r="EC29" s="35"/>
      <c r="ED29" s="41"/>
      <c r="EE29" s="127"/>
      <c r="EF29" s="35"/>
      <c r="EG29" s="41"/>
      <c r="EH29" s="127"/>
      <c r="EI29" s="35"/>
      <c r="EJ29" s="41"/>
      <c r="EK29" s="127"/>
      <c r="EL29" s="35"/>
      <c r="EM29" s="41"/>
      <c r="EN29" s="127"/>
      <c r="EO29" s="35"/>
      <c r="EP29" s="41"/>
      <c r="EQ29" s="127"/>
      <c r="ER29" s="35"/>
      <c r="ES29" s="41"/>
      <c r="ET29" s="127"/>
      <c r="EU29" s="35"/>
      <c r="EV29" s="41"/>
      <c r="EW29" s="127"/>
      <c r="EX29" s="35"/>
      <c r="EY29" s="98"/>
    </row>
    <row r="30" spans="1:155" ht="15" customHeight="1">
      <c r="A30" s="117"/>
      <c r="B30" s="117"/>
      <c r="C30" s="117"/>
      <c r="D30" s="117"/>
      <c r="F30" s="37"/>
      <c r="G30" s="37"/>
      <c r="I30" s="37"/>
      <c r="J30" s="37"/>
      <c r="L30" s="37"/>
      <c r="M30" s="37"/>
      <c r="O30" s="37"/>
      <c r="P30" s="37"/>
      <c r="R30" s="37"/>
      <c r="S30" s="37"/>
      <c r="U30" s="37"/>
      <c r="V30" s="37"/>
      <c r="X30" s="37"/>
      <c r="Y30" s="37"/>
      <c r="AA30" s="37"/>
      <c r="AB30" s="37"/>
      <c r="AD30" s="37"/>
      <c r="AE30" s="37"/>
      <c r="AG30" s="37"/>
      <c r="AH30" s="37"/>
      <c r="AJ30" s="37"/>
      <c r="AK30" s="37"/>
      <c r="AM30" s="37"/>
      <c r="AN30" s="37"/>
      <c r="AP30" s="37"/>
      <c r="AQ30" s="37"/>
      <c r="AS30" s="37"/>
      <c r="AT30" s="37"/>
      <c r="AV30" s="37"/>
      <c r="AW30" s="37"/>
      <c r="AY30" s="37"/>
      <c r="AZ30" s="37"/>
      <c r="BB30" s="37"/>
      <c r="BC30" s="37"/>
      <c r="BE30" s="37"/>
      <c r="BF30" s="37"/>
      <c r="BH30" s="37"/>
      <c r="BI30" s="37"/>
      <c r="BK30" s="37"/>
      <c r="BL30" s="37"/>
      <c r="BN30" s="37"/>
      <c r="BO30" s="37"/>
      <c r="BQ30" s="37"/>
      <c r="BR30" s="37"/>
      <c r="BT30" s="37"/>
      <c r="BU30" s="37"/>
      <c r="BW30" s="37"/>
      <c r="BX30" s="37"/>
      <c r="BZ30" s="37"/>
      <c r="CA30" s="37"/>
      <c r="CC30" s="37"/>
      <c r="CD30" s="37"/>
      <c r="CF30" s="37"/>
      <c r="CG30" s="37"/>
      <c r="CI30" s="37"/>
      <c r="CJ30" s="37"/>
      <c r="CL30" s="37"/>
      <c r="CM30" s="37"/>
      <c r="CO30" s="37"/>
      <c r="CP30" s="37"/>
      <c r="CR30" s="37"/>
      <c r="CS30" s="37"/>
      <c r="CU30" s="37"/>
      <c r="CV30" s="37"/>
      <c r="CX30" s="37"/>
      <c r="CY30" s="37"/>
      <c r="DA30" s="37"/>
      <c r="DB30" s="37"/>
      <c r="DD30" s="37"/>
      <c r="DE30" s="37"/>
      <c r="DG30" s="37"/>
      <c r="DH30" s="37"/>
      <c r="DJ30" s="37"/>
      <c r="DK30" s="37"/>
      <c r="DM30" s="37"/>
      <c r="DN30" s="37"/>
      <c r="DP30" s="37"/>
      <c r="DQ30" s="37"/>
      <c r="DS30" s="37"/>
      <c r="DT30" s="37"/>
      <c r="DV30" s="37"/>
      <c r="DW30" s="37"/>
      <c r="DY30" s="37"/>
      <c r="DZ30" s="37"/>
      <c r="EB30" s="37"/>
      <c r="EC30" s="37"/>
      <c r="EE30" s="37"/>
      <c r="EF30" s="37"/>
      <c r="EH30" s="37"/>
      <c r="EI30" s="37"/>
      <c r="EK30" s="37"/>
      <c r="EL30" s="37"/>
      <c r="EN30" s="37"/>
      <c r="EO30" s="37"/>
      <c r="EQ30" s="37"/>
      <c r="ER30" s="37"/>
      <c r="ET30" s="37"/>
      <c r="EU30" s="37"/>
      <c r="EW30" s="37"/>
      <c r="EX30" s="37"/>
    </row>
    <row r="31" spans="1:155" ht="20.85" customHeight="1">
      <c r="A31" s="119"/>
      <c r="B31" s="11" t="s">
        <v>84</v>
      </c>
      <c r="C31" s="220" t="s">
        <v>21</v>
      </c>
      <c r="D31" s="221"/>
      <c r="E31" s="98"/>
      <c r="F31" s="39"/>
      <c r="I31" s="39"/>
      <c r="J31" s="39"/>
      <c r="L31" s="39"/>
      <c r="M31" s="39"/>
      <c r="O31" s="39"/>
      <c r="P31" s="39"/>
      <c r="R31" s="39"/>
      <c r="S31" s="39"/>
      <c r="U31" s="39"/>
      <c r="V31" s="39"/>
      <c r="X31" s="39"/>
      <c r="Y31" s="39"/>
      <c r="AA31" s="39"/>
      <c r="AB31" s="39"/>
      <c r="AD31" s="39"/>
      <c r="AE31" s="39"/>
      <c r="AG31" s="39"/>
      <c r="AH31" s="39"/>
      <c r="AJ31" s="39"/>
      <c r="AK31" s="39"/>
      <c r="AM31" s="39"/>
      <c r="AN31" s="39"/>
      <c r="AP31" s="39"/>
      <c r="AQ31" s="39"/>
      <c r="AS31" s="39"/>
      <c r="AT31" s="39"/>
      <c r="AV31" s="39"/>
      <c r="AW31" s="39"/>
      <c r="AY31" s="39"/>
      <c r="AZ31" s="39"/>
      <c r="BB31" s="39"/>
      <c r="BC31" s="39"/>
      <c r="BE31" s="39"/>
      <c r="BF31" s="39"/>
      <c r="BH31" s="39"/>
      <c r="BI31" s="39"/>
      <c r="BK31" s="39"/>
      <c r="BL31" s="39"/>
      <c r="BN31" s="39"/>
      <c r="BO31" s="39"/>
      <c r="BQ31" s="39"/>
      <c r="BR31" s="39"/>
      <c r="BT31" s="39"/>
      <c r="BU31" s="39"/>
      <c r="BW31" s="39"/>
      <c r="BX31" s="39"/>
      <c r="BZ31" s="39"/>
      <c r="CA31" s="39"/>
    </row>
    <row r="32" spans="1:155" ht="14.1" customHeight="1">
      <c r="A32" s="13" t="s">
        <v>604</v>
      </c>
      <c r="B32" s="14" t="s">
        <v>86</v>
      </c>
      <c r="C32" s="40" t="s">
        <v>59</v>
      </c>
      <c r="D32" s="15" t="s">
        <v>27</v>
      </c>
      <c r="E32" s="41" t="s">
        <v>21</v>
      </c>
      <c r="F32" s="202">
        <v>1</v>
      </c>
      <c r="G32" s="25" t="s">
        <v>50</v>
      </c>
      <c r="H32" s="41"/>
      <c r="I32" s="202">
        <v>1</v>
      </c>
      <c r="J32" s="25" t="s">
        <v>50</v>
      </c>
      <c r="K32" s="41"/>
      <c r="L32" s="202">
        <v>1</v>
      </c>
      <c r="M32" s="25" t="s">
        <v>50</v>
      </c>
      <c r="N32" s="41"/>
      <c r="O32" s="202">
        <v>1</v>
      </c>
      <c r="P32" s="25" t="s">
        <v>50</v>
      </c>
      <c r="Q32" s="41"/>
      <c r="R32" s="202">
        <v>1</v>
      </c>
      <c r="S32" s="25" t="s">
        <v>50</v>
      </c>
      <c r="T32" s="41"/>
      <c r="U32" s="202">
        <v>1</v>
      </c>
      <c r="V32" s="25" t="s">
        <v>50</v>
      </c>
      <c r="W32" s="41"/>
      <c r="X32" s="202">
        <v>1</v>
      </c>
      <c r="Y32" s="25" t="s">
        <v>50</v>
      </c>
      <c r="Z32" s="41"/>
      <c r="AA32" s="202">
        <v>1</v>
      </c>
      <c r="AB32" s="25" t="s">
        <v>50</v>
      </c>
      <c r="AC32" s="41"/>
      <c r="AD32" s="202">
        <v>1</v>
      </c>
      <c r="AE32" s="25" t="s">
        <v>50</v>
      </c>
      <c r="AF32" s="41"/>
      <c r="AG32" s="202">
        <v>1</v>
      </c>
      <c r="AH32" s="25" t="s">
        <v>50</v>
      </c>
      <c r="AI32" s="41"/>
      <c r="AJ32" s="202">
        <v>1</v>
      </c>
      <c r="AK32" s="25" t="s">
        <v>50</v>
      </c>
      <c r="AL32" s="41"/>
      <c r="AM32" s="202">
        <v>1</v>
      </c>
      <c r="AN32" s="25" t="s">
        <v>50</v>
      </c>
      <c r="AO32" s="41"/>
      <c r="AP32" s="202">
        <v>1</v>
      </c>
      <c r="AQ32" s="25" t="s">
        <v>50</v>
      </c>
      <c r="AR32" s="41"/>
      <c r="AS32" s="202">
        <v>1</v>
      </c>
      <c r="AT32" s="25" t="s">
        <v>50</v>
      </c>
      <c r="AU32" s="41"/>
      <c r="AV32" s="202">
        <v>1</v>
      </c>
      <c r="AW32" s="25" t="s">
        <v>50</v>
      </c>
      <c r="AX32" s="41"/>
      <c r="AY32" s="202">
        <v>1</v>
      </c>
      <c r="AZ32" s="25" t="s">
        <v>50</v>
      </c>
      <c r="BA32" s="41"/>
      <c r="BB32" s="202">
        <v>1</v>
      </c>
      <c r="BC32" s="25" t="s">
        <v>50</v>
      </c>
      <c r="BD32" s="41"/>
      <c r="BE32" s="202">
        <v>1</v>
      </c>
      <c r="BF32" s="25" t="s">
        <v>50</v>
      </c>
      <c r="BG32" s="41"/>
      <c r="BH32" s="202">
        <v>1</v>
      </c>
      <c r="BI32" s="25" t="s">
        <v>50</v>
      </c>
      <c r="BJ32" s="41"/>
      <c r="BK32" s="202">
        <v>1</v>
      </c>
      <c r="BL32" s="25" t="s">
        <v>50</v>
      </c>
      <c r="BM32" s="41"/>
      <c r="BN32" s="202">
        <v>1</v>
      </c>
      <c r="BO32" s="25" t="s">
        <v>50</v>
      </c>
      <c r="BP32" s="41"/>
      <c r="BQ32" s="202">
        <v>1</v>
      </c>
      <c r="BR32" s="25" t="s">
        <v>50</v>
      </c>
      <c r="BS32" s="41"/>
      <c r="BT32" s="202">
        <v>1</v>
      </c>
      <c r="BU32" s="25" t="s">
        <v>50</v>
      </c>
      <c r="BV32" s="41"/>
      <c r="BW32" s="202">
        <v>1</v>
      </c>
      <c r="BX32" s="25" t="s">
        <v>50</v>
      </c>
      <c r="BY32" s="41"/>
      <c r="BZ32" s="202">
        <v>1</v>
      </c>
      <c r="CA32" s="25" t="s">
        <v>50</v>
      </c>
      <c r="CB32" s="41"/>
      <c r="CC32" s="129"/>
      <c r="CD32" s="25"/>
      <c r="CE32" s="41"/>
      <c r="CF32" s="129"/>
      <c r="CG32" s="25"/>
      <c r="CH32" s="41"/>
      <c r="CI32" s="129"/>
      <c r="CJ32" s="25"/>
      <c r="CK32" s="41"/>
      <c r="CL32" s="129"/>
      <c r="CM32" s="25"/>
      <c r="CN32" s="41"/>
      <c r="CO32" s="129"/>
      <c r="CP32" s="25"/>
      <c r="CQ32" s="41"/>
      <c r="CR32" s="129"/>
      <c r="CS32" s="25"/>
      <c r="CT32" s="41"/>
      <c r="CU32" s="129"/>
      <c r="CV32" s="25"/>
      <c r="CW32" s="41"/>
      <c r="CX32" s="129"/>
      <c r="CY32" s="25"/>
      <c r="CZ32" s="41"/>
      <c r="DA32" s="129"/>
      <c r="DB32" s="25"/>
      <c r="DC32" s="41"/>
      <c r="DD32" s="129"/>
      <c r="DE32" s="25"/>
      <c r="DF32" s="41"/>
      <c r="DG32" s="129"/>
      <c r="DH32" s="25"/>
      <c r="DI32" s="41"/>
      <c r="DJ32" s="129"/>
      <c r="DK32" s="25"/>
      <c r="DL32" s="41"/>
      <c r="DM32" s="129"/>
      <c r="DN32" s="25"/>
      <c r="DO32" s="41"/>
      <c r="DP32" s="129"/>
      <c r="DQ32" s="25"/>
      <c r="DR32" s="41"/>
      <c r="DS32" s="129"/>
      <c r="DT32" s="25"/>
      <c r="DU32" s="41"/>
      <c r="DV32" s="129"/>
      <c r="DW32" s="25"/>
      <c r="DX32" s="41"/>
      <c r="DY32" s="129"/>
      <c r="DZ32" s="25"/>
      <c r="EA32" s="41"/>
      <c r="EB32" s="129"/>
      <c r="EC32" s="25"/>
      <c r="ED32" s="41"/>
      <c r="EE32" s="129"/>
      <c r="EF32" s="25"/>
      <c r="EG32" s="41"/>
      <c r="EH32" s="129"/>
      <c r="EI32" s="25"/>
      <c r="EJ32" s="41"/>
      <c r="EK32" s="129"/>
      <c r="EL32" s="25"/>
      <c r="EM32" s="41"/>
      <c r="EN32" s="129"/>
      <c r="EO32" s="25"/>
      <c r="EP32" s="41"/>
      <c r="EQ32" s="129"/>
      <c r="ER32" s="25"/>
      <c r="ES32" s="41"/>
      <c r="ET32" s="129"/>
      <c r="EU32" s="25"/>
      <c r="EV32" s="41"/>
      <c r="EW32" s="129"/>
      <c r="EX32" s="25"/>
      <c r="EY32" s="98"/>
    </row>
    <row r="33" spans="1:155" ht="14.1" customHeight="1">
      <c r="A33" s="17" t="s">
        <v>605</v>
      </c>
      <c r="B33" s="18" t="s">
        <v>88</v>
      </c>
      <c r="C33" s="45" t="s">
        <v>59</v>
      </c>
      <c r="D33" s="20" t="s">
        <v>27</v>
      </c>
      <c r="E33" s="41"/>
      <c r="F33" s="67">
        <v>1</v>
      </c>
      <c r="G33" s="27" t="s">
        <v>50</v>
      </c>
      <c r="H33" s="41"/>
      <c r="I33" s="67">
        <v>1</v>
      </c>
      <c r="J33" s="27" t="s">
        <v>50</v>
      </c>
      <c r="K33" s="41"/>
      <c r="L33" s="67">
        <v>1</v>
      </c>
      <c r="M33" s="27" t="s">
        <v>50</v>
      </c>
      <c r="N33" s="41"/>
      <c r="O33" s="67">
        <v>1</v>
      </c>
      <c r="P33" s="27" t="s">
        <v>50</v>
      </c>
      <c r="Q33" s="41"/>
      <c r="R33" s="67">
        <v>1</v>
      </c>
      <c r="S33" s="27" t="s">
        <v>50</v>
      </c>
      <c r="T33" s="41"/>
      <c r="U33" s="67">
        <v>1</v>
      </c>
      <c r="V33" s="27" t="s">
        <v>50</v>
      </c>
      <c r="W33" s="41"/>
      <c r="X33" s="67">
        <v>0</v>
      </c>
      <c r="Y33" s="27" t="s">
        <v>72</v>
      </c>
      <c r="Z33" s="41"/>
      <c r="AA33" s="67">
        <v>1</v>
      </c>
      <c r="AB33" s="27" t="s">
        <v>50</v>
      </c>
      <c r="AC33" s="41"/>
      <c r="AD33" s="67">
        <v>1</v>
      </c>
      <c r="AE33" s="27" t="s">
        <v>50</v>
      </c>
      <c r="AF33" s="41"/>
      <c r="AG33" s="67">
        <v>1</v>
      </c>
      <c r="AH33" s="27" t="s">
        <v>50</v>
      </c>
      <c r="AI33" s="41"/>
      <c r="AJ33" s="67">
        <v>1</v>
      </c>
      <c r="AK33" s="27" t="s">
        <v>50</v>
      </c>
      <c r="AL33" s="41"/>
      <c r="AM33" s="67">
        <v>1</v>
      </c>
      <c r="AN33" s="27" t="s">
        <v>50</v>
      </c>
      <c r="AO33" s="41"/>
      <c r="AP33" s="67">
        <v>1</v>
      </c>
      <c r="AQ33" s="27" t="s">
        <v>50</v>
      </c>
      <c r="AR33" s="41"/>
      <c r="AS33" s="67">
        <v>1</v>
      </c>
      <c r="AT33" s="27" t="s">
        <v>50</v>
      </c>
      <c r="AU33" s="41"/>
      <c r="AV33" s="67">
        <v>1</v>
      </c>
      <c r="AW33" s="27" t="s">
        <v>50</v>
      </c>
      <c r="AX33" s="41"/>
      <c r="AY33" s="67">
        <v>0</v>
      </c>
      <c r="AZ33" s="27" t="s">
        <v>72</v>
      </c>
      <c r="BA33" s="41"/>
      <c r="BB33" s="67">
        <v>1</v>
      </c>
      <c r="BC33" s="27" t="s">
        <v>50</v>
      </c>
      <c r="BD33" s="41"/>
      <c r="BE33" s="67">
        <v>1</v>
      </c>
      <c r="BF33" s="27" t="s">
        <v>50</v>
      </c>
      <c r="BG33" s="41"/>
      <c r="BH33" s="67">
        <v>0</v>
      </c>
      <c r="BI33" s="27" t="s">
        <v>50</v>
      </c>
      <c r="BJ33" s="41"/>
      <c r="BK33" s="67">
        <v>1</v>
      </c>
      <c r="BL33" s="27" t="s">
        <v>50</v>
      </c>
      <c r="BM33" s="41"/>
      <c r="BN33" s="67">
        <v>1</v>
      </c>
      <c r="BO33" s="27" t="s">
        <v>50</v>
      </c>
      <c r="BP33" s="41"/>
      <c r="BQ33" s="67">
        <v>1</v>
      </c>
      <c r="BR33" s="27" t="s">
        <v>50</v>
      </c>
      <c r="BS33" s="41"/>
      <c r="BT33" s="67">
        <v>1</v>
      </c>
      <c r="BU33" s="27" t="s">
        <v>50</v>
      </c>
      <c r="BV33" s="41"/>
      <c r="BW33" s="67">
        <v>1</v>
      </c>
      <c r="BX33" s="27" t="s">
        <v>50</v>
      </c>
      <c r="BY33" s="41"/>
      <c r="BZ33" s="67">
        <v>1</v>
      </c>
      <c r="CA33" s="27" t="s">
        <v>50</v>
      </c>
      <c r="CB33" s="41"/>
      <c r="CC33" s="125"/>
      <c r="CD33" s="27"/>
      <c r="CE33" s="41"/>
      <c r="CF33" s="125"/>
      <c r="CG33" s="27"/>
      <c r="CH33" s="41"/>
      <c r="CI33" s="125"/>
      <c r="CJ33" s="27"/>
      <c r="CK33" s="41"/>
      <c r="CL33" s="125"/>
      <c r="CM33" s="27"/>
      <c r="CN33" s="41"/>
      <c r="CO33" s="125"/>
      <c r="CP33" s="27"/>
      <c r="CQ33" s="41"/>
      <c r="CR33" s="125"/>
      <c r="CS33" s="27"/>
      <c r="CT33" s="41"/>
      <c r="CU33" s="125"/>
      <c r="CV33" s="27"/>
      <c r="CW33" s="41"/>
      <c r="CX33" s="125"/>
      <c r="CY33" s="27"/>
      <c r="CZ33" s="41"/>
      <c r="DA33" s="125"/>
      <c r="DB33" s="27"/>
      <c r="DC33" s="41"/>
      <c r="DD33" s="125"/>
      <c r="DE33" s="27"/>
      <c r="DF33" s="41"/>
      <c r="DG33" s="125"/>
      <c r="DH33" s="27"/>
      <c r="DI33" s="41"/>
      <c r="DJ33" s="125"/>
      <c r="DK33" s="27"/>
      <c r="DL33" s="41"/>
      <c r="DM33" s="125"/>
      <c r="DN33" s="27"/>
      <c r="DO33" s="41"/>
      <c r="DP33" s="125"/>
      <c r="DQ33" s="27"/>
      <c r="DR33" s="41"/>
      <c r="DS33" s="125"/>
      <c r="DT33" s="27"/>
      <c r="DU33" s="41"/>
      <c r="DV33" s="125"/>
      <c r="DW33" s="27"/>
      <c r="DX33" s="41"/>
      <c r="DY33" s="125"/>
      <c r="DZ33" s="27"/>
      <c r="EA33" s="41"/>
      <c r="EB33" s="125"/>
      <c r="EC33" s="27"/>
      <c r="ED33" s="41"/>
      <c r="EE33" s="125"/>
      <c r="EF33" s="27"/>
      <c r="EG33" s="41"/>
      <c r="EH33" s="125"/>
      <c r="EI33" s="27"/>
      <c r="EJ33" s="41"/>
      <c r="EK33" s="125"/>
      <c r="EL33" s="27"/>
      <c r="EM33" s="41"/>
      <c r="EN33" s="125"/>
      <c r="EO33" s="27"/>
      <c r="EP33" s="41"/>
      <c r="EQ33" s="125"/>
      <c r="ER33" s="27"/>
      <c r="ES33" s="41"/>
      <c r="ET33" s="125"/>
      <c r="EU33" s="27"/>
      <c r="EV33" s="41"/>
      <c r="EW33" s="125"/>
      <c r="EX33" s="27"/>
      <c r="EY33" s="98"/>
    </row>
    <row r="34" spans="1:155" ht="14.1" customHeight="1">
      <c r="A34" s="17" t="s">
        <v>606</v>
      </c>
      <c r="B34" s="18" t="s">
        <v>90</v>
      </c>
      <c r="C34" s="45" t="s">
        <v>59</v>
      </c>
      <c r="D34" s="20" t="s">
        <v>27</v>
      </c>
      <c r="E34" s="41"/>
      <c r="F34" s="67">
        <v>0</v>
      </c>
      <c r="G34" s="27" t="s">
        <v>72</v>
      </c>
      <c r="H34" s="41"/>
      <c r="I34" s="67">
        <v>0</v>
      </c>
      <c r="J34" s="27" t="s">
        <v>72</v>
      </c>
      <c r="K34" s="41"/>
      <c r="L34" s="67">
        <v>0</v>
      </c>
      <c r="M34" s="27" t="s">
        <v>72</v>
      </c>
      <c r="N34" s="41"/>
      <c r="O34" s="67">
        <v>0</v>
      </c>
      <c r="P34" s="27" t="s">
        <v>72</v>
      </c>
      <c r="Q34" s="41"/>
      <c r="R34" s="67">
        <v>0</v>
      </c>
      <c r="S34" s="27" t="s">
        <v>72</v>
      </c>
      <c r="T34" s="41"/>
      <c r="U34" s="67">
        <v>0</v>
      </c>
      <c r="V34" s="27" t="s">
        <v>72</v>
      </c>
      <c r="W34" s="41"/>
      <c r="X34" s="67">
        <v>0</v>
      </c>
      <c r="Y34" s="27" t="s">
        <v>72</v>
      </c>
      <c r="Z34" s="41"/>
      <c r="AA34" s="67">
        <v>0</v>
      </c>
      <c r="AB34" s="27" t="s">
        <v>72</v>
      </c>
      <c r="AC34" s="41"/>
      <c r="AD34" s="67">
        <v>0</v>
      </c>
      <c r="AE34" s="27" t="s">
        <v>72</v>
      </c>
      <c r="AF34" s="41"/>
      <c r="AG34" s="67">
        <v>0</v>
      </c>
      <c r="AH34" s="27" t="s">
        <v>72</v>
      </c>
      <c r="AI34" s="41"/>
      <c r="AJ34" s="67">
        <v>0</v>
      </c>
      <c r="AK34" s="27" t="s">
        <v>72</v>
      </c>
      <c r="AL34" s="41"/>
      <c r="AM34" s="67">
        <v>0</v>
      </c>
      <c r="AN34" s="27" t="s">
        <v>72</v>
      </c>
      <c r="AO34" s="41"/>
      <c r="AP34" s="67">
        <v>0</v>
      </c>
      <c r="AQ34" s="27" t="s">
        <v>72</v>
      </c>
      <c r="AR34" s="41"/>
      <c r="AS34" s="67">
        <v>0</v>
      </c>
      <c r="AT34" s="27" t="s">
        <v>72</v>
      </c>
      <c r="AU34" s="41"/>
      <c r="AV34" s="67">
        <v>0</v>
      </c>
      <c r="AW34" s="27" t="s">
        <v>72</v>
      </c>
      <c r="AX34" s="41"/>
      <c r="AY34" s="67">
        <v>1</v>
      </c>
      <c r="AZ34" s="27" t="s">
        <v>50</v>
      </c>
      <c r="BA34" s="41"/>
      <c r="BB34" s="67">
        <v>0</v>
      </c>
      <c r="BC34" s="27" t="s">
        <v>72</v>
      </c>
      <c r="BD34" s="41"/>
      <c r="BE34" s="67">
        <v>0</v>
      </c>
      <c r="BF34" s="27" t="s">
        <v>72</v>
      </c>
      <c r="BG34" s="41"/>
      <c r="BH34" s="67">
        <v>0</v>
      </c>
      <c r="BI34" s="27" t="s">
        <v>72</v>
      </c>
      <c r="BJ34" s="41"/>
      <c r="BK34" s="67">
        <v>0</v>
      </c>
      <c r="BL34" s="27" t="s">
        <v>72</v>
      </c>
      <c r="BM34" s="41"/>
      <c r="BN34" s="67">
        <v>0</v>
      </c>
      <c r="BO34" s="27" t="s">
        <v>72</v>
      </c>
      <c r="BP34" s="41"/>
      <c r="BQ34" s="67">
        <v>0</v>
      </c>
      <c r="BR34" s="27" t="s">
        <v>72</v>
      </c>
      <c r="BS34" s="41"/>
      <c r="BT34" s="67">
        <v>0</v>
      </c>
      <c r="BU34" s="27" t="s">
        <v>72</v>
      </c>
      <c r="BV34" s="41"/>
      <c r="BW34" s="67">
        <v>0</v>
      </c>
      <c r="BX34" s="27" t="s">
        <v>72</v>
      </c>
      <c r="BY34" s="41"/>
      <c r="BZ34" s="67">
        <v>0</v>
      </c>
      <c r="CA34" s="27" t="s">
        <v>72</v>
      </c>
      <c r="CB34" s="41"/>
      <c r="CC34" s="125"/>
      <c r="CD34" s="27"/>
      <c r="CE34" s="41"/>
      <c r="CF34" s="125"/>
      <c r="CG34" s="27"/>
      <c r="CH34" s="41"/>
      <c r="CI34" s="125"/>
      <c r="CJ34" s="27"/>
      <c r="CK34" s="41"/>
      <c r="CL34" s="125"/>
      <c r="CM34" s="27"/>
      <c r="CN34" s="41"/>
      <c r="CO34" s="125"/>
      <c r="CP34" s="27"/>
      <c r="CQ34" s="41"/>
      <c r="CR34" s="125"/>
      <c r="CS34" s="27"/>
      <c r="CT34" s="41"/>
      <c r="CU34" s="125"/>
      <c r="CV34" s="27"/>
      <c r="CW34" s="41"/>
      <c r="CX34" s="125"/>
      <c r="CY34" s="27"/>
      <c r="CZ34" s="41"/>
      <c r="DA34" s="125"/>
      <c r="DB34" s="27"/>
      <c r="DC34" s="41"/>
      <c r="DD34" s="125"/>
      <c r="DE34" s="27"/>
      <c r="DF34" s="41"/>
      <c r="DG34" s="125"/>
      <c r="DH34" s="27"/>
      <c r="DI34" s="41"/>
      <c r="DJ34" s="125"/>
      <c r="DK34" s="27"/>
      <c r="DL34" s="41"/>
      <c r="DM34" s="125"/>
      <c r="DN34" s="27"/>
      <c r="DO34" s="41"/>
      <c r="DP34" s="125"/>
      <c r="DQ34" s="27"/>
      <c r="DR34" s="41"/>
      <c r="DS34" s="125"/>
      <c r="DT34" s="27"/>
      <c r="DU34" s="41"/>
      <c r="DV34" s="125"/>
      <c r="DW34" s="27"/>
      <c r="DX34" s="41"/>
      <c r="DY34" s="125"/>
      <c r="DZ34" s="27"/>
      <c r="EA34" s="41"/>
      <c r="EB34" s="125"/>
      <c r="EC34" s="27"/>
      <c r="ED34" s="41"/>
      <c r="EE34" s="125"/>
      <c r="EF34" s="27"/>
      <c r="EG34" s="41"/>
      <c r="EH34" s="125"/>
      <c r="EI34" s="27"/>
      <c r="EJ34" s="41"/>
      <c r="EK34" s="125"/>
      <c r="EL34" s="27"/>
      <c r="EM34" s="41"/>
      <c r="EN34" s="125"/>
      <c r="EO34" s="27"/>
      <c r="EP34" s="41"/>
      <c r="EQ34" s="125"/>
      <c r="ER34" s="27"/>
      <c r="ES34" s="41"/>
      <c r="ET34" s="125"/>
      <c r="EU34" s="27"/>
      <c r="EV34" s="41"/>
      <c r="EW34" s="125"/>
      <c r="EX34" s="27"/>
      <c r="EY34" s="98"/>
    </row>
    <row r="35" spans="1:155" ht="14.1" customHeight="1">
      <c r="A35" s="17" t="s">
        <v>607</v>
      </c>
      <c r="B35" s="18" t="s">
        <v>92</v>
      </c>
      <c r="C35" s="45" t="s">
        <v>59</v>
      </c>
      <c r="D35" s="20" t="s">
        <v>27</v>
      </c>
      <c r="E35" s="41"/>
      <c r="F35" s="67">
        <v>0</v>
      </c>
      <c r="G35" s="27" t="s">
        <v>72</v>
      </c>
      <c r="H35" s="41"/>
      <c r="I35" s="67">
        <v>0</v>
      </c>
      <c r="J35" s="27" t="s">
        <v>72</v>
      </c>
      <c r="K35" s="41"/>
      <c r="L35" s="67">
        <v>0</v>
      </c>
      <c r="M35" s="27" t="s">
        <v>72</v>
      </c>
      <c r="N35" s="41"/>
      <c r="O35" s="67">
        <v>0</v>
      </c>
      <c r="P35" s="27" t="s">
        <v>72</v>
      </c>
      <c r="Q35" s="41"/>
      <c r="R35" s="67">
        <v>0</v>
      </c>
      <c r="S35" s="27" t="s">
        <v>72</v>
      </c>
      <c r="T35" s="41"/>
      <c r="U35" s="67">
        <v>0</v>
      </c>
      <c r="V35" s="27" t="s">
        <v>72</v>
      </c>
      <c r="W35" s="41"/>
      <c r="X35" s="67">
        <v>1</v>
      </c>
      <c r="Y35" s="27" t="s">
        <v>50</v>
      </c>
      <c r="Z35" s="41"/>
      <c r="AA35" s="67">
        <v>0</v>
      </c>
      <c r="AB35" s="27" t="s">
        <v>72</v>
      </c>
      <c r="AC35" s="41"/>
      <c r="AD35" s="67">
        <v>0</v>
      </c>
      <c r="AE35" s="27" t="s">
        <v>72</v>
      </c>
      <c r="AF35" s="41"/>
      <c r="AG35" s="67">
        <v>0</v>
      </c>
      <c r="AH35" s="27" t="s">
        <v>72</v>
      </c>
      <c r="AI35" s="41"/>
      <c r="AJ35" s="67">
        <v>0</v>
      </c>
      <c r="AK35" s="27" t="s">
        <v>72</v>
      </c>
      <c r="AL35" s="41"/>
      <c r="AM35" s="67">
        <v>0</v>
      </c>
      <c r="AN35" s="27" t="s">
        <v>72</v>
      </c>
      <c r="AO35" s="41"/>
      <c r="AP35" s="67">
        <v>0</v>
      </c>
      <c r="AQ35" s="27" t="s">
        <v>72</v>
      </c>
      <c r="AR35" s="41"/>
      <c r="AS35" s="67">
        <v>0</v>
      </c>
      <c r="AT35" s="27" t="s">
        <v>72</v>
      </c>
      <c r="AU35" s="41"/>
      <c r="AV35" s="67">
        <v>0</v>
      </c>
      <c r="AW35" s="27" t="s">
        <v>72</v>
      </c>
      <c r="AX35" s="41"/>
      <c r="AY35" s="67">
        <v>0</v>
      </c>
      <c r="AZ35" s="27" t="s">
        <v>72</v>
      </c>
      <c r="BA35" s="41"/>
      <c r="BB35" s="67">
        <v>0</v>
      </c>
      <c r="BC35" s="27" t="s">
        <v>72</v>
      </c>
      <c r="BD35" s="41"/>
      <c r="BE35" s="67">
        <v>0</v>
      </c>
      <c r="BF35" s="27" t="s">
        <v>72</v>
      </c>
      <c r="BG35" s="41"/>
      <c r="BH35" s="67">
        <v>0</v>
      </c>
      <c r="BI35" s="27" t="s">
        <v>72</v>
      </c>
      <c r="BJ35" s="41"/>
      <c r="BK35" s="67">
        <v>0</v>
      </c>
      <c r="BL35" s="27" t="s">
        <v>72</v>
      </c>
      <c r="BM35" s="41"/>
      <c r="BN35" s="67">
        <v>0</v>
      </c>
      <c r="BO35" s="27" t="s">
        <v>72</v>
      </c>
      <c r="BP35" s="41"/>
      <c r="BQ35" s="67">
        <v>0</v>
      </c>
      <c r="BR35" s="27" t="s">
        <v>72</v>
      </c>
      <c r="BS35" s="41"/>
      <c r="BT35" s="67">
        <v>0</v>
      </c>
      <c r="BU35" s="27" t="s">
        <v>72</v>
      </c>
      <c r="BV35" s="41"/>
      <c r="BW35" s="67">
        <v>0</v>
      </c>
      <c r="BX35" s="27" t="s">
        <v>72</v>
      </c>
      <c r="BY35" s="41"/>
      <c r="BZ35" s="67">
        <v>0</v>
      </c>
      <c r="CA35" s="27" t="s">
        <v>72</v>
      </c>
      <c r="CB35" s="41"/>
      <c r="CC35" s="125"/>
      <c r="CD35" s="27"/>
      <c r="CE35" s="41"/>
      <c r="CF35" s="125"/>
      <c r="CG35" s="27"/>
      <c r="CH35" s="41"/>
      <c r="CI35" s="125"/>
      <c r="CJ35" s="27"/>
      <c r="CK35" s="41"/>
      <c r="CL35" s="125"/>
      <c r="CM35" s="27"/>
      <c r="CN35" s="41"/>
      <c r="CO35" s="125"/>
      <c r="CP35" s="27"/>
      <c r="CQ35" s="41"/>
      <c r="CR35" s="125"/>
      <c r="CS35" s="27"/>
      <c r="CT35" s="41"/>
      <c r="CU35" s="125"/>
      <c r="CV35" s="27"/>
      <c r="CW35" s="41"/>
      <c r="CX35" s="125"/>
      <c r="CY35" s="27"/>
      <c r="CZ35" s="41"/>
      <c r="DA35" s="125"/>
      <c r="DB35" s="27"/>
      <c r="DC35" s="41"/>
      <c r="DD35" s="125"/>
      <c r="DE35" s="27"/>
      <c r="DF35" s="41"/>
      <c r="DG35" s="125"/>
      <c r="DH35" s="27"/>
      <c r="DI35" s="41"/>
      <c r="DJ35" s="125"/>
      <c r="DK35" s="27"/>
      <c r="DL35" s="41"/>
      <c r="DM35" s="125"/>
      <c r="DN35" s="27"/>
      <c r="DO35" s="41"/>
      <c r="DP35" s="125"/>
      <c r="DQ35" s="27"/>
      <c r="DR35" s="41"/>
      <c r="DS35" s="125"/>
      <c r="DT35" s="27"/>
      <c r="DU35" s="41"/>
      <c r="DV35" s="125"/>
      <c r="DW35" s="27"/>
      <c r="DX35" s="41"/>
      <c r="DY35" s="125"/>
      <c r="DZ35" s="27"/>
      <c r="EA35" s="41"/>
      <c r="EB35" s="125"/>
      <c r="EC35" s="27"/>
      <c r="ED35" s="41"/>
      <c r="EE35" s="125"/>
      <c r="EF35" s="27"/>
      <c r="EG35" s="41"/>
      <c r="EH35" s="125"/>
      <c r="EI35" s="27"/>
      <c r="EJ35" s="41"/>
      <c r="EK35" s="125"/>
      <c r="EL35" s="27"/>
      <c r="EM35" s="41"/>
      <c r="EN35" s="125"/>
      <c r="EO35" s="27"/>
      <c r="EP35" s="41"/>
      <c r="EQ35" s="125"/>
      <c r="ER35" s="27"/>
      <c r="ES35" s="41"/>
      <c r="ET35" s="125"/>
      <c r="EU35" s="27"/>
      <c r="EV35" s="41"/>
      <c r="EW35" s="125"/>
      <c r="EX35" s="27"/>
      <c r="EY35" s="98"/>
    </row>
    <row r="36" spans="1:155" ht="14.1" customHeight="1">
      <c r="A36" s="17" t="s">
        <v>608</v>
      </c>
      <c r="B36" s="18" t="s">
        <v>94</v>
      </c>
      <c r="C36" s="45" t="s">
        <v>59</v>
      </c>
      <c r="D36" s="20" t="s">
        <v>27</v>
      </c>
      <c r="E36" s="41"/>
      <c r="F36" s="67">
        <v>0</v>
      </c>
      <c r="G36" s="27" t="s">
        <v>72</v>
      </c>
      <c r="H36" s="41"/>
      <c r="I36" s="67">
        <v>0</v>
      </c>
      <c r="J36" s="27" t="s">
        <v>72</v>
      </c>
      <c r="K36" s="41"/>
      <c r="L36" s="67">
        <v>0</v>
      </c>
      <c r="M36" s="27" t="s">
        <v>72</v>
      </c>
      <c r="N36" s="41"/>
      <c r="O36" s="67">
        <v>0</v>
      </c>
      <c r="P36" s="27" t="s">
        <v>72</v>
      </c>
      <c r="Q36" s="41"/>
      <c r="R36" s="67">
        <v>0</v>
      </c>
      <c r="S36" s="27" t="s">
        <v>72</v>
      </c>
      <c r="T36" s="41"/>
      <c r="U36" s="67">
        <v>0</v>
      </c>
      <c r="V36" s="27" t="s">
        <v>72</v>
      </c>
      <c r="W36" s="41"/>
      <c r="X36" s="67">
        <v>0</v>
      </c>
      <c r="Y36" s="27" t="s">
        <v>72</v>
      </c>
      <c r="Z36" s="41"/>
      <c r="AA36" s="67">
        <v>0</v>
      </c>
      <c r="AB36" s="27" t="s">
        <v>72</v>
      </c>
      <c r="AC36" s="41"/>
      <c r="AD36" s="67">
        <v>0</v>
      </c>
      <c r="AE36" s="27" t="s">
        <v>72</v>
      </c>
      <c r="AF36" s="41"/>
      <c r="AG36" s="67">
        <v>0</v>
      </c>
      <c r="AH36" s="27" t="s">
        <v>72</v>
      </c>
      <c r="AI36" s="41"/>
      <c r="AJ36" s="67">
        <v>0</v>
      </c>
      <c r="AK36" s="27" t="s">
        <v>72</v>
      </c>
      <c r="AL36" s="41"/>
      <c r="AM36" s="67">
        <v>0</v>
      </c>
      <c r="AN36" s="27" t="s">
        <v>72</v>
      </c>
      <c r="AO36" s="41"/>
      <c r="AP36" s="67">
        <v>0</v>
      </c>
      <c r="AQ36" s="27" t="s">
        <v>72</v>
      </c>
      <c r="AR36" s="41"/>
      <c r="AS36" s="67">
        <v>0</v>
      </c>
      <c r="AT36" s="27" t="s">
        <v>72</v>
      </c>
      <c r="AU36" s="41"/>
      <c r="AV36" s="67">
        <v>0</v>
      </c>
      <c r="AW36" s="27" t="s">
        <v>72</v>
      </c>
      <c r="AX36" s="41"/>
      <c r="AY36" s="67">
        <v>0</v>
      </c>
      <c r="AZ36" s="27" t="s">
        <v>72</v>
      </c>
      <c r="BA36" s="41"/>
      <c r="BB36" s="67">
        <v>0</v>
      </c>
      <c r="BC36" s="27" t="s">
        <v>72</v>
      </c>
      <c r="BD36" s="41"/>
      <c r="BE36" s="67">
        <v>0</v>
      </c>
      <c r="BF36" s="27" t="s">
        <v>72</v>
      </c>
      <c r="BG36" s="41"/>
      <c r="BH36" s="67">
        <v>1</v>
      </c>
      <c r="BI36" s="27" t="s">
        <v>72</v>
      </c>
      <c r="BJ36" s="41"/>
      <c r="BK36" s="67">
        <v>0</v>
      </c>
      <c r="BL36" s="27" t="s">
        <v>72</v>
      </c>
      <c r="BM36" s="41"/>
      <c r="BN36" s="67">
        <v>0</v>
      </c>
      <c r="BO36" s="27" t="s">
        <v>72</v>
      </c>
      <c r="BP36" s="41"/>
      <c r="BQ36" s="67">
        <v>0</v>
      </c>
      <c r="BR36" s="27" t="s">
        <v>72</v>
      </c>
      <c r="BS36" s="41"/>
      <c r="BT36" s="67">
        <v>0</v>
      </c>
      <c r="BU36" s="27" t="s">
        <v>72</v>
      </c>
      <c r="BV36" s="41"/>
      <c r="BW36" s="67">
        <v>0</v>
      </c>
      <c r="BX36" s="27" t="s">
        <v>72</v>
      </c>
      <c r="BY36" s="41"/>
      <c r="BZ36" s="67">
        <v>0</v>
      </c>
      <c r="CA36" s="27" t="s">
        <v>72</v>
      </c>
      <c r="CB36" s="41"/>
      <c r="CC36" s="125"/>
      <c r="CD36" s="27"/>
      <c r="CE36" s="41"/>
      <c r="CF36" s="125"/>
      <c r="CG36" s="27"/>
      <c r="CH36" s="41"/>
      <c r="CI36" s="125"/>
      <c r="CJ36" s="27"/>
      <c r="CK36" s="41"/>
      <c r="CL36" s="125"/>
      <c r="CM36" s="27"/>
      <c r="CN36" s="41"/>
      <c r="CO36" s="125"/>
      <c r="CP36" s="27"/>
      <c r="CQ36" s="41"/>
      <c r="CR36" s="125"/>
      <c r="CS36" s="27"/>
      <c r="CT36" s="41"/>
      <c r="CU36" s="125"/>
      <c r="CV36" s="27"/>
      <c r="CW36" s="41"/>
      <c r="CX36" s="125"/>
      <c r="CY36" s="27"/>
      <c r="CZ36" s="41"/>
      <c r="DA36" s="125"/>
      <c r="DB36" s="27"/>
      <c r="DC36" s="41"/>
      <c r="DD36" s="125"/>
      <c r="DE36" s="27"/>
      <c r="DF36" s="41"/>
      <c r="DG36" s="125"/>
      <c r="DH36" s="27"/>
      <c r="DI36" s="41"/>
      <c r="DJ36" s="125"/>
      <c r="DK36" s="27"/>
      <c r="DL36" s="41"/>
      <c r="DM36" s="125"/>
      <c r="DN36" s="27"/>
      <c r="DO36" s="41"/>
      <c r="DP36" s="125"/>
      <c r="DQ36" s="27"/>
      <c r="DR36" s="41"/>
      <c r="DS36" s="125"/>
      <c r="DT36" s="27"/>
      <c r="DU36" s="41"/>
      <c r="DV36" s="125"/>
      <c r="DW36" s="27"/>
      <c r="DX36" s="41"/>
      <c r="DY36" s="125"/>
      <c r="DZ36" s="27"/>
      <c r="EA36" s="41"/>
      <c r="EB36" s="125"/>
      <c r="EC36" s="27"/>
      <c r="ED36" s="41"/>
      <c r="EE36" s="125"/>
      <c r="EF36" s="27"/>
      <c r="EG36" s="41"/>
      <c r="EH36" s="125"/>
      <c r="EI36" s="27"/>
      <c r="EJ36" s="41"/>
      <c r="EK36" s="125"/>
      <c r="EL36" s="27"/>
      <c r="EM36" s="41"/>
      <c r="EN36" s="125"/>
      <c r="EO36" s="27"/>
      <c r="EP36" s="41"/>
      <c r="EQ36" s="125"/>
      <c r="ER36" s="27"/>
      <c r="ES36" s="41"/>
      <c r="ET36" s="125"/>
      <c r="EU36" s="27"/>
      <c r="EV36" s="41"/>
      <c r="EW36" s="125"/>
      <c r="EX36" s="27"/>
      <c r="EY36" s="98"/>
    </row>
    <row r="37" spans="1:155" ht="14.1" customHeight="1">
      <c r="A37" s="17" t="s">
        <v>609</v>
      </c>
      <c r="B37" s="18" t="s">
        <v>96</v>
      </c>
      <c r="C37" s="45" t="s">
        <v>59</v>
      </c>
      <c r="D37" s="20" t="s">
        <v>27</v>
      </c>
      <c r="E37" s="41"/>
      <c r="F37" s="67">
        <v>0</v>
      </c>
      <c r="G37" s="27" t="s">
        <v>72</v>
      </c>
      <c r="H37" s="41"/>
      <c r="I37" s="67">
        <v>0</v>
      </c>
      <c r="J37" s="27" t="s">
        <v>72</v>
      </c>
      <c r="K37" s="41"/>
      <c r="L37" s="67">
        <v>0</v>
      </c>
      <c r="M37" s="27" t="s">
        <v>72</v>
      </c>
      <c r="N37" s="41"/>
      <c r="O37" s="67">
        <v>0</v>
      </c>
      <c r="P37" s="27" t="s">
        <v>72</v>
      </c>
      <c r="Q37" s="41"/>
      <c r="R37" s="67">
        <v>0</v>
      </c>
      <c r="S37" s="27" t="s">
        <v>72</v>
      </c>
      <c r="T37" s="41"/>
      <c r="U37" s="67">
        <v>0</v>
      </c>
      <c r="V37" s="27" t="s">
        <v>72</v>
      </c>
      <c r="W37" s="41"/>
      <c r="X37" s="67">
        <v>0</v>
      </c>
      <c r="Y37" s="27" t="s">
        <v>72</v>
      </c>
      <c r="Z37" s="41"/>
      <c r="AA37" s="67">
        <v>0</v>
      </c>
      <c r="AB37" s="27" t="s">
        <v>72</v>
      </c>
      <c r="AC37" s="41"/>
      <c r="AD37" s="67">
        <v>0</v>
      </c>
      <c r="AE37" s="27" t="s">
        <v>72</v>
      </c>
      <c r="AF37" s="41"/>
      <c r="AG37" s="67">
        <v>0</v>
      </c>
      <c r="AH37" s="27" t="s">
        <v>72</v>
      </c>
      <c r="AI37" s="41"/>
      <c r="AJ37" s="67">
        <v>0</v>
      </c>
      <c r="AK37" s="27" t="s">
        <v>72</v>
      </c>
      <c r="AL37" s="41"/>
      <c r="AM37" s="67">
        <v>0</v>
      </c>
      <c r="AN37" s="27" t="s">
        <v>72</v>
      </c>
      <c r="AO37" s="41"/>
      <c r="AP37" s="67">
        <v>0</v>
      </c>
      <c r="AQ37" s="27" t="s">
        <v>72</v>
      </c>
      <c r="AR37" s="41"/>
      <c r="AS37" s="67">
        <v>0</v>
      </c>
      <c r="AT37" s="27" t="s">
        <v>72</v>
      </c>
      <c r="AU37" s="41"/>
      <c r="AV37" s="67">
        <v>0</v>
      </c>
      <c r="AW37" s="27" t="s">
        <v>72</v>
      </c>
      <c r="AX37" s="41"/>
      <c r="AY37" s="67">
        <v>0</v>
      </c>
      <c r="AZ37" s="27" t="s">
        <v>72</v>
      </c>
      <c r="BA37" s="41"/>
      <c r="BB37" s="67">
        <v>0</v>
      </c>
      <c r="BC37" s="27" t="s">
        <v>72</v>
      </c>
      <c r="BD37" s="41"/>
      <c r="BE37" s="67">
        <v>0</v>
      </c>
      <c r="BF37" s="27" t="s">
        <v>72</v>
      </c>
      <c r="BG37" s="41"/>
      <c r="BH37" s="67">
        <v>0</v>
      </c>
      <c r="BI37" s="27" t="s">
        <v>72</v>
      </c>
      <c r="BJ37" s="41"/>
      <c r="BK37" s="67">
        <v>0</v>
      </c>
      <c r="BL37" s="27" t="s">
        <v>72</v>
      </c>
      <c r="BM37" s="41"/>
      <c r="BN37" s="67">
        <v>0</v>
      </c>
      <c r="BO37" s="27" t="s">
        <v>72</v>
      </c>
      <c r="BP37" s="41"/>
      <c r="BQ37" s="67">
        <v>0</v>
      </c>
      <c r="BR37" s="27" t="s">
        <v>72</v>
      </c>
      <c r="BS37" s="41"/>
      <c r="BT37" s="67">
        <v>0</v>
      </c>
      <c r="BU37" s="27" t="s">
        <v>72</v>
      </c>
      <c r="BV37" s="41"/>
      <c r="BW37" s="67">
        <v>0</v>
      </c>
      <c r="BX37" s="27" t="s">
        <v>72</v>
      </c>
      <c r="BY37" s="41"/>
      <c r="BZ37" s="67">
        <v>0</v>
      </c>
      <c r="CA37" s="27" t="s">
        <v>72</v>
      </c>
      <c r="CB37" s="41"/>
      <c r="CC37" s="125"/>
      <c r="CD37" s="27"/>
      <c r="CE37" s="41"/>
      <c r="CF37" s="125"/>
      <c r="CG37" s="27"/>
      <c r="CH37" s="41"/>
      <c r="CI37" s="125"/>
      <c r="CJ37" s="27"/>
      <c r="CK37" s="41"/>
      <c r="CL37" s="125"/>
      <c r="CM37" s="27"/>
      <c r="CN37" s="41"/>
      <c r="CO37" s="125"/>
      <c r="CP37" s="27"/>
      <c r="CQ37" s="41"/>
      <c r="CR37" s="125"/>
      <c r="CS37" s="27"/>
      <c r="CT37" s="41"/>
      <c r="CU37" s="125"/>
      <c r="CV37" s="27"/>
      <c r="CW37" s="41"/>
      <c r="CX37" s="125"/>
      <c r="CY37" s="27"/>
      <c r="CZ37" s="41"/>
      <c r="DA37" s="125"/>
      <c r="DB37" s="27"/>
      <c r="DC37" s="41"/>
      <c r="DD37" s="125"/>
      <c r="DE37" s="27"/>
      <c r="DF37" s="41"/>
      <c r="DG37" s="125"/>
      <c r="DH37" s="27"/>
      <c r="DI37" s="41"/>
      <c r="DJ37" s="125"/>
      <c r="DK37" s="27"/>
      <c r="DL37" s="41"/>
      <c r="DM37" s="125"/>
      <c r="DN37" s="27"/>
      <c r="DO37" s="41"/>
      <c r="DP37" s="125"/>
      <c r="DQ37" s="27"/>
      <c r="DR37" s="41"/>
      <c r="DS37" s="125"/>
      <c r="DT37" s="27"/>
      <c r="DU37" s="41"/>
      <c r="DV37" s="125"/>
      <c r="DW37" s="27"/>
      <c r="DX37" s="41"/>
      <c r="DY37" s="125"/>
      <c r="DZ37" s="27"/>
      <c r="EA37" s="41"/>
      <c r="EB37" s="125"/>
      <c r="EC37" s="27"/>
      <c r="ED37" s="41"/>
      <c r="EE37" s="125"/>
      <c r="EF37" s="27"/>
      <c r="EG37" s="41"/>
      <c r="EH37" s="125"/>
      <c r="EI37" s="27"/>
      <c r="EJ37" s="41"/>
      <c r="EK37" s="125"/>
      <c r="EL37" s="27"/>
      <c r="EM37" s="41"/>
      <c r="EN37" s="125"/>
      <c r="EO37" s="27"/>
      <c r="EP37" s="41"/>
      <c r="EQ37" s="125"/>
      <c r="ER37" s="27"/>
      <c r="ES37" s="41"/>
      <c r="ET37" s="125"/>
      <c r="EU37" s="27"/>
      <c r="EV37" s="41"/>
      <c r="EW37" s="125"/>
      <c r="EX37" s="27"/>
      <c r="EY37" s="98"/>
    </row>
    <row r="38" spans="1:155" ht="15.75" customHeight="1">
      <c r="A38" s="28" t="s">
        <v>610</v>
      </c>
      <c r="B38" s="29" t="s">
        <v>98</v>
      </c>
      <c r="C38" s="47" t="s">
        <v>59</v>
      </c>
      <c r="D38" s="31" t="s">
        <v>27</v>
      </c>
      <c r="E38" s="41"/>
      <c r="F38" s="72">
        <v>0</v>
      </c>
      <c r="G38" s="35" t="s">
        <v>72</v>
      </c>
      <c r="H38" s="41"/>
      <c r="I38" s="72">
        <v>0</v>
      </c>
      <c r="J38" s="35" t="s">
        <v>72</v>
      </c>
      <c r="K38" s="41"/>
      <c r="L38" s="72">
        <v>0</v>
      </c>
      <c r="M38" s="35" t="s">
        <v>72</v>
      </c>
      <c r="N38" s="41"/>
      <c r="O38" s="72">
        <v>0</v>
      </c>
      <c r="P38" s="35" t="s">
        <v>72</v>
      </c>
      <c r="Q38" s="41"/>
      <c r="R38" s="72">
        <v>0</v>
      </c>
      <c r="S38" s="35" t="s">
        <v>72</v>
      </c>
      <c r="T38" s="41"/>
      <c r="U38" s="72">
        <v>0</v>
      </c>
      <c r="V38" s="35" t="s">
        <v>72</v>
      </c>
      <c r="W38" s="41"/>
      <c r="X38" s="72">
        <v>0</v>
      </c>
      <c r="Y38" s="35" t="s">
        <v>72</v>
      </c>
      <c r="Z38" s="41"/>
      <c r="AA38" s="72">
        <v>0</v>
      </c>
      <c r="AB38" s="35" t="s">
        <v>72</v>
      </c>
      <c r="AC38" s="41"/>
      <c r="AD38" s="72">
        <v>0</v>
      </c>
      <c r="AE38" s="35" t="s">
        <v>72</v>
      </c>
      <c r="AF38" s="41"/>
      <c r="AG38" s="72">
        <v>0</v>
      </c>
      <c r="AH38" s="35" t="s">
        <v>72</v>
      </c>
      <c r="AI38" s="41"/>
      <c r="AJ38" s="72">
        <v>0</v>
      </c>
      <c r="AK38" s="35" t="s">
        <v>72</v>
      </c>
      <c r="AL38" s="41"/>
      <c r="AM38" s="72">
        <v>0</v>
      </c>
      <c r="AN38" s="35" t="s">
        <v>72</v>
      </c>
      <c r="AO38" s="41"/>
      <c r="AP38" s="72">
        <v>0</v>
      </c>
      <c r="AQ38" s="35" t="s">
        <v>72</v>
      </c>
      <c r="AR38" s="41"/>
      <c r="AS38" s="72">
        <v>0</v>
      </c>
      <c r="AT38" s="35" t="s">
        <v>72</v>
      </c>
      <c r="AU38" s="41"/>
      <c r="AV38" s="72">
        <v>0</v>
      </c>
      <c r="AW38" s="35" t="s">
        <v>72</v>
      </c>
      <c r="AX38" s="41"/>
      <c r="AY38" s="72">
        <v>0</v>
      </c>
      <c r="AZ38" s="35" t="s">
        <v>72</v>
      </c>
      <c r="BA38" s="41"/>
      <c r="BB38" s="72">
        <v>0</v>
      </c>
      <c r="BC38" s="35" t="s">
        <v>72</v>
      </c>
      <c r="BD38" s="41"/>
      <c r="BE38" s="72">
        <v>0</v>
      </c>
      <c r="BF38" s="35" t="s">
        <v>72</v>
      </c>
      <c r="BG38" s="41"/>
      <c r="BH38" s="72">
        <v>0</v>
      </c>
      <c r="BI38" s="35" t="s">
        <v>72</v>
      </c>
      <c r="BJ38" s="41"/>
      <c r="BK38" s="72">
        <v>0</v>
      </c>
      <c r="BL38" s="35" t="s">
        <v>72</v>
      </c>
      <c r="BM38" s="41"/>
      <c r="BN38" s="72">
        <v>0</v>
      </c>
      <c r="BO38" s="35" t="s">
        <v>72</v>
      </c>
      <c r="BP38" s="41"/>
      <c r="BQ38" s="72">
        <v>0</v>
      </c>
      <c r="BR38" s="35" t="s">
        <v>72</v>
      </c>
      <c r="BS38" s="41"/>
      <c r="BT38" s="72">
        <v>0</v>
      </c>
      <c r="BU38" s="35" t="s">
        <v>72</v>
      </c>
      <c r="BV38" s="41"/>
      <c r="BW38" s="72">
        <v>0</v>
      </c>
      <c r="BX38" s="35" t="s">
        <v>72</v>
      </c>
      <c r="BY38" s="41"/>
      <c r="BZ38" s="72">
        <v>0</v>
      </c>
      <c r="CA38" s="35" t="s">
        <v>72</v>
      </c>
      <c r="CB38" s="41"/>
      <c r="CC38" s="127"/>
      <c r="CD38" s="35"/>
      <c r="CE38" s="41"/>
      <c r="CF38" s="127"/>
      <c r="CG38" s="35"/>
      <c r="CH38" s="41"/>
      <c r="CI38" s="127"/>
      <c r="CJ38" s="35"/>
      <c r="CK38" s="41"/>
      <c r="CL38" s="127"/>
      <c r="CM38" s="35"/>
      <c r="CN38" s="41"/>
      <c r="CO38" s="127"/>
      <c r="CP38" s="35"/>
      <c r="CQ38" s="41"/>
      <c r="CR38" s="127"/>
      <c r="CS38" s="35"/>
      <c r="CT38" s="41"/>
      <c r="CU38" s="127"/>
      <c r="CV38" s="35"/>
      <c r="CW38" s="41"/>
      <c r="CX38" s="127"/>
      <c r="CY38" s="35"/>
      <c r="CZ38" s="41"/>
      <c r="DA38" s="127"/>
      <c r="DB38" s="35"/>
      <c r="DC38" s="41"/>
      <c r="DD38" s="127"/>
      <c r="DE38" s="35"/>
      <c r="DF38" s="41"/>
      <c r="DG38" s="127"/>
      <c r="DH38" s="35"/>
      <c r="DI38" s="41"/>
      <c r="DJ38" s="127"/>
      <c r="DK38" s="35"/>
      <c r="DL38" s="41"/>
      <c r="DM38" s="127"/>
      <c r="DN38" s="35"/>
      <c r="DO38" s="41"/>
      <c r="DP38" s="127"/>
      <c r="DQ38" s="35"/>
      <c r="DR38" s="41"/>
      <c r="DS38" s="127"/>
      <c r="DT38" s="35"/>
      <c r="DU38" s="41"/>
      <c r="DV38" s="127"/>
      <c r="DW38" s="35"/>
      <c r="DX38" s="41"/>
      <c r="DY38" s="127"/>
      <c r="DZ38" s="35"/>
      <c r="EA38" s="41"/>
      <c r="EB38" s="127"/>
      <c r="EC38" s="35"/>
      <c r="ED38" s="41"/>
      <c r="EE38" s="127"/>
      <c r="EF38" s="35"/>
      <c r="EG38" s="41"/>
      <c r="EH38" s="127"/>
      <c r="EI38" s="35"/>
      <c r="EJ38" s="41"/>
      <c r="EK38" s="127"/>
      <c r="EL38" s="35"/>
      <c r="EM38" s="41"/>
      <c r="EN38" s="127"/>
      <c r="EO38" s="35"/>
      <c r="EP38" s="41"/>
      <c r="EQ38" s="127"/>
      <c r="ER38" s="35"/>
      <c r="ES38" s="41"/>
      <c r="ET38" s="127"/>
      <c r="EU38" s="35"/>
      <c r="EV38" s="41"/>
      <c r="EW38" s="127"/>
      <c r="EX38" s="35"/>
      <c r="EY38" s="98"/>
    </row>
    <row r="39" spans="1:155" ht="15" customHeight="1">
      <c r="A39" s="117"/>
      <c r="B39" s="117"/>
      <c r="C39" s="36"/>
      <c r="D39" s="117"/>
      <c r="F39" s="37"/>
      <c r="G39" s="37"/>
      <c r="I39" s="37"/>
      <c r="J39" s="37"/>
      <c r="L39" s="37"/>
      <c r="M39" s="37"/>
      <c r="O39" s="37"/>
      <c r="P39" s="37"/>
      <c r="R39" s="37"/>
      <c r="S39" s="37"/>
      <c r="U39" s="37"/>
      <c r="V39" s="37"/>
      <c r="X39" s="37"/>
      <c r="Y39" s="37"/>
      <c r="AA39" s="37"/>
      <c r="AB39" s="37"/>
      <c r="AD39" s="37"/>
      <c r="AE39" s="37"/>
      <c r="AG39" s="37"/>
      <c r="AH39" s="37"/>
      <c r="AJ39" s="37"/>
      <c r="AK39" s="37"/>
      <c r="AM39" s="37"/>
      <c r="AN39" s="37"/>
      <c r="AP39" s="37"/>
      <c r="AQ39" s="37"/>
      <c r="AS39" s="37"/>
      <c r="AT39" s="37"/>
      <c r="AV39" s="37"/>
      <c r="AW39" s="37"/>
      <c r="AY39" s="37"/>
      <c r="AZ39" s="37"/>
      <c r="BB39" s="37"/>
      <c r="BC39" s="37"/>
      <c r="BE39" s="37"/>
      <c r="BF39" s="37"/>
      <c r="BH39" s="37"/>
      <c r="BI39" s="37"/>
      <c r="BK39" s="37"/>
      <c r="BL39" s="37"/>
      <c r="BN39" s="37"/>
      <c r="BO39" s="37"/>
      <c r="BQ39" s="37"/>
      <c r="BR39" s="37"/>
      <c r="BT39" s="37"/>
      <c r="BU39" s="37"/>
      <c r="BW39" s="37"/>
      <c r="BX39" s="37"/>
      <c r="BZ39" s="37"/>
      <c r="CA39" s="37"/>
      <c r="CC39" s="37"/>
      <c r="CD39" s="37"/>
      <c r="CF39" s="37"/>
      <c r="CG39" s="37"/>
      <c r="CI39" s="37"/>
      <c r="CJ39" s="37"/>
      <c r="CL39" s="37"/>
      <c r="CM39" s="37"/>
      <c r="CO39" s="37"/>
      <c r="CP39" s="37"/>
      <c r="CR39" s="37"/>
      <c r="CS39" s="37"/>
      <c r="CU39" s="37"/>
      <c r="CV39" s="37"/>
      <c r="CX39" s="37"/>
      <c r="CY39" s="37"/>
      <c r="DA39" s="37"/>
      <c r="DB39" s="37"/>
      <c r="DD39" s="37"/>
      <c r="DE39" s="37"/>
      <c r="DG39" s="37"/>
      <c r="DH39" s="37"/>
      <c r="DJ39" s="37"/>
      <c r="DK39" s="37"/>
      <c r="DM39" s="37"/>
      <c r="DN39" s="37"/>
      <c r="DP39" s="37"/>
      <c r="DQ39" s="37"/>
      <c r="DS39" s="37"/>
      <c r="DT39" s="37"/>
      <c r="DV39" s="37"/>
      <c r="DW39" s="37"/>
      <c r="DY39" s="37"/>
      <c r="DZ39" s="37"/>
      <c r="EB39" s="37"/>
      <c r="EC39" s="37"/>
      <c r="EE39" s="37"/>
      <c r="EF39" s="37"/>
      <c r="EH39" s="37"/>
      <c r="EI39" s="37"/>
      <c r="EK39" s="37"/>
      <c r="EL39" s="37"/>
      <c r="EN39" s="37"/>
      <c r="EO39" s="37"/>
      <c r="EQ39" s="37"/>
      <c r="ER39" s="37"/>
      <c r="ET39" s="37"/>
      <c r="EU39" s="37"/>
      <c r="EW39" s="37"/>
      <c r="EX39" s="37"/>
    </row>
    <row r="40" spans="1:155" ht="20.85" customHeight="1" thickBot="1">
      <c r="A40" s="119"/>
      <c r="B40" s="11" t="s">
        <v>611</v>
      </c>
      <c r="C40" s="220" t="s">
        <v>21</v>
      </c>
      <c r="D40" s="221"/>
      <c r="E40" s="98"/>
    </row>
    <row r="41" spans="1:155" ht="14.1" customHeight="1">
      <c r="A41" s="13" t="s">
        <v>612</v>
      </c>
      <c r="B41" s="190" t="s">
        <v>613</v>
      </c>
      <c r="C41" s="191" t="s">
        <v>59</v>
      </c>
      <c r="D41" s="192" t="s">
        <v>27</v>
      </c>
      <c r="E41" s="98"/>
      <c r="F41" s="361">
        <v>0</v>
      </c>
      <c r="G41" s="362" t="s">
        <v>50</v>
      </c>
      <c r="H41" s="97"/>
      <c r="I41" s="361">
        <v>1</v>
      </c>
      <c r="J41" s="362" t="s">
        <v>50</v>
      </c>
      <c r="K41" s="41"/>
      <c r="L41" s="361">
        <v>1</v>
      </c>
      <c r="M41" s="362" t="s">
        <v>50</v>
      </c>
      <c r="N41" s="41"/>
      <c r="O41" s="361">
        <v>1</v>
      </c>
      <c r="P41" s="362" t="s">
        <v>50</v>
      </c>
      <c r="Q41" s="41"/>
      <c r="R41" s="361">
        <v>1</v>
      </c>
      <c r="S41" s="362" t="s">
        <v>50</v>
      </c>
      <c r="T41" s="41"/>
      <c r="U41" s="361">
        <v>0</v>
      </c>
      <c r="V41" s="362" t="s">
        <v>50</v>
      </c>
      <c r="W41" s="41"/>
      <c r="X41" s="202">
        <v>1</v>
      </c>
      <c r="Y41" s="25" t="s">
        <v>50</v>
      </c>
      <c r="Z41" s="41"/>
      <c r="AA41" s="202">
        <v>1</v>
      </c>
      <c r="AB41" s="25" t="s">
        <v>50</v>
      </c>
      <c r="AC41" s="41"/>
      <c r="AD41" s="202">
        <v>0</v>
      </c>
      <c r="AE41" s="25" t="s">
        <v>50</v>
      </c>
      <c r="AF41" s="41"/>
      <c r="AG41" s="202">
        <v>1</v>
      </c>
      <c r="AH41" s="25" t="s">
        <v>50</v>
      </c>
      <c r="AI41" s="41"/>
      <c r="AJ41" s="202">
        <v>1</v>
      </c>
      <c r="AK41" s="25" t="s">
        <v>50</v>
      </c>
      <c r="AL41" s="41"/>
      <c r="AM41" s="202">
        <v>1</v>
      </c>
      <c r="AN41" s="25" t="s">
        <v>50</v>
      </c>
      <c r="AO41" s="41"/>
      <c r="AP41" s="202">
        <v>1</v>
      </c>
      <c r="AQ41" s="25" t="s">
        <v>50</v>
      </c>
      <c r="AR41" s="41"/>
      <c r="AS41" s="202">
        <v>1</v>
      </c>
      <c r="AT41" s="25" t="s">
        <v>50</v>
      </c>
      <c r="AU41" s="41"/>
      <c r="AV41" s="202">
        <v>0</v>
      </c>
      <c r="AW41" s="25" t="s">
        <v>50</v>
      </c>
      <c r="AX41" s="41"/>
      <c r="AY41" s="202">
        <v>1</v>
      </c>
      <c r="AZ41" s="25" t="s">
        <v>50</v>
      </c>
      <c r="BA41" s="41"/>
      <c r="BB41" s="202">
        <v>1</v>
      </c>
      <c r="BC41" s="25" t="s">
        <v>50</v>
      </c>
      <c r="BD41" s="41"/>
      <c r="BE41" s="202">
        <v>0</v>
      </c>
      <c r="BF41" s="25" t="s">
        <v>50</v>
      </c>
      <c r="BG41" s="41"/>
      <c r="BH41" s="202">
        <v>1</v>
      </c>
      <c r="BI41" s="25" t="s">
        <v>50</v>
      </c>
      <c r="BJ41" s="41"/>
      <c r="BK41" s="202">
        <v>0</v>
      </c>
      <c r="BL41" s="25" t="s">
        <v>50</v>
      </c>
      <c r="BM41" s="41"/>
      <c r="BN41" s="202">
        <v>0</v>
      </c>
      <c r="BO41" s="25" t="s">
        <v>50</v>
      </c>
      <c r="BP41" s="41"/>
      <c r="BQ41" s="202">
        <v>1</v>
      </c>
      <c r="BR41" s="25" t="s">
        <v>50</v>
      </c>
      <c r="BS41" s="41"/>
      <c r="BT41" s="202">
        <v>0</v>
      </c>
      <c r="BU41" s="25" t="s">
        <v>50</v>
      </c>
      <c r="BV41" s="41"/>
      <c r="BW41" s="202">
        <v>1</v>
      </c>
      <c r="BX41" s="25" t="s">
        <v>50</v>
      </c>
      <c r="BY41" s="41"/>
      <c r="BZ41" s="202">
        <v>0</v>
      </c>
      <c r="CA41" s="25" t="s">
        <v>50</v>
      </c>
      <c r="CB41" s="41"/>
      <c r="CC41" s="129"/>
      <c r="CD41" s="25"/>
      <c r="CE41" s="41"/>
      <c r="CF41" s="129"/>
      <c r="CG41" s="25"/>
      <c r="CH41" s="41"/>
      <c r="CI41" s="129"/>
      <c r="CJ41" s="25"/>
      <c r="CK41" s="41"/>
      <c r="CL41" s="129"/>
      <c r="CM41" s="25"/>
      <c r="CN41" s="41"/>
      <c r="CO41" s="129"/>
      <c r="CP41" s="25"/>
      <c r="CQ41" s="41"/>
      <c r="CR41" s="129"/>
      <c r="CS41" s="25"/>
      <c r="CT41" s="41"/>
      <c r="CU41" s="129"/>
      <c r="CV41" s="25"/>
      <c r="CW41" s="41"/>
      <c r="CX41" s="129"/>
      <c r="CY41" s="25"/>
      <c r="CZ41" s="41"/>
      <c r="DA41" s="129"/>
      <c r="DB41" s="25"/>
      <c r="DC41" s="41"/>
      <c r="DD41" s="129"/>
      <c r="DE41" s="25"/>
      <c r="DF41" s="41"/>
      <c r="DG41" s="129"/>
      <c r="DH41" s="25"/>
      <c r="DI41" s="41"/>
      <c r="DJ41" s="129"/>
      <c r="DK41" s="25"/>
      <c r="DL41" s="41"/>
      <c r="DM41" s="129"/>
      <c r="DN41" s="25"/>
      <c r="DO41" s="41"/>
      <c r="DP41" s="129"/>
      <c r="DQ41" s="25"/>
      <c r="DR41" s="41"/>
      <c r="DS41" s="129"/>
      <c r="DT41" s="25"/>
      <c r="DU41" s="41"/>
      <c r="DV41" s="129"/>
      <c r="DW41" s="25"/>
      <c r="DX41" s="41"/>
      <c r="DY41" s="129"/>
      <c r="DZ41" s="25"/>
      <c r="EA41" s="41"/>
      <c r="EB41" s="129"/>
      <c r="EC41" s="25"/>
      <c r="ED41" s="41"/>
      <c r="EE41" s="129"/>
      <c r="EF41" s="25"/>
      <c r="EG41" s="41"/>
      <c r="EH41" s="129"/>
      <c r="EI41" s="25"/>
      <c r="EJ41" s="41"/>
      <c r="EK41" s="129"/>
      <c r="EL41" s="25"/>
      <c r="EM41" s="41"/>
      <c r="EN41" s="129"/>
      <c r="EO41" s="25"/>
      <c r="EP41" s="41"/>
      <c r="EQ41" s="129"/>
      <c r="ER41" s="25"/>
      <c r="ES41" s="41"/>
      <c r="ET41" s="129"/>
      <c r="EU41" s="25"/>
      <c r="EV41" s="41"/>
      <c r="EW41" s="129"/>
      <c r="EX41" s="25"/>
      <c r="EY41" s="98"/>
    </row>
    <row r="42" spans="1:155" ht="15" customHeight="1">
      <c r="A42" s="17" t="s">
        <v>614</v>
      </c>
      <c r="B42" s="195" t="s">
        <v>615</v>
      </c>
      <c r="C42" s="45" t="s">
        <v>542</v>
      </c>
      <c r="D42" s="197" t="s">
        <v>27</v>
      </c>
      <c r="E42" s="98"/>
      <c r="F42" s="363">
        <v>0</v>
      </c>
      <c r="G42" s="364" t="s">
        <v>168</v>
      </c>
      <c r="H42" s="97"/>
      <c r="I42" s="363">
        <v>10.188000000000001</v>
      </c>
      <c r="J42" s="364" t="s">
        <v>266</v>
      </c>
      <c r="K42" s="41"/>
      <c r="L42" s="363">
        <v>17.506</v>
      </c>
      <c r="M42" s="364" t="s">
        <v>266</v>
      </c>
      <c r="N42" s="41"/>
      <c r="O42" s="363">
        <v>5.7320000000000002</v>
      </c>
      <c r="P42" s="364" t="s">
        <v>266</v>
      </c>
      <c r="Q42" s="41"/>
      <c r="R42" s="363">
        <v>19.972000000000001</v>
      </c>
      <c r="S42" s="364" t="s">
        <v>266</v>
      </c>
      <c r="T42" s="41"/>
      <c r="U42" s="363">
        <v>0</v>
      </c>
      <c r="V42" s="364" t="s">
        <v>168</v>
      </c>
      <c r="W42" s="41"/>
      <c r="X42" s="233">
        <v>92.141000000000005</v>
      </c>
      <c r="Y42" s="27" t="s">
        <v>266</v>
      </c>
      <c r="Z42" s="41"/>
      <c r="AA42" s="233">
        <v>118.92700000000001</v>
      </c>
      <c r="AB42" s="27" t="s">
        <v>266</v>
      </c>
      <c r="AC42" s="41"/>
      <c r="AD42" s="233">
        <v>0</v>
      </c>
      <c r="AE42" s="27" t="s">
        <v>168</v>
      </c>
      <c r="AF42" s="41"/>
      <c r="AG42" s="233">
        <v>6.0140000000000002</v>
      </c>
      <c r="AH42" s="27" t="s">
        <v>266</v>
      </c>
      <c r="AI42" s="41"/>
      <c r="AJ42" s="233">
        <v>32.89</v>
      </c>
      <c r="AK42" s="27" t="s">
        <v>266</v>
      </c>
      <c r="AL42" s="41"/>
      <c r="AM42" s="233">
        <v>14.917999999999999</v>
      </c>
      <c r="AN42" s="27" t="s">
        <v>266</v>
      </c>
      <c r="AO42" s="41"/>
      <c r="AP42" s="233">
        <v>40.470999999999997</v>
      </c>
      <c r="AQ42" s="27" t="s">
        <v>266</v>
      </c>
      <c r="AR42" s="41"/>
      <c r="AS42" s="233">
        <v>64.962000000000003</v>
      </c>
      <c r="AT42" s="27" t="s">
        <v>266</v>
      </c>
      <c r="AU42" s="41"/>
      <c r="AV42" s="233">
        <v>0</v>
      </c>
      <c r="AW42" s="27" t="s">
        <v>168</v>
      </c>
      <c r="AX42" s="41"/>
      <c r="AY42" s="233">
        <v>227.149</v>
      </c>
      <c r="AZ42" s="27" t="s">
        <v>266</v>
      </c>
      <c r="BA42" s="41"/>
      <c r="BB42" s="233">
        <v>26.919</v>
      </c>
      <c r="BC42" s="27" t="s">
        <v>266</v>
      </c>
      <c r="BD42" s="41"/>
      <c r="BE42" s="233">
        <v>0</v>
      </c>
      <c r="BF42" s="27" t="s">
        <v>168</v>
      </c>
      <c r="BG42" s="41"/>
      <c r="BH42" s="233">
        <v>20.800999999999998</v>
      </c>
      <c r="BI42" s="27" t="s">
        <v>266</v>
      </c>
      <c r="BJ42" s="41"/>
      <c r="BK42" s="233">
        <v>0</v>
      </c>
      <c r="BL42" s="27" t="s">
        <v>168</v>
      </c>
      <c r="BM42" s="41"/>
      <c r="BN42" s="233">
        <v>0</v>
      </c>
      <c r="BO42" s="27" t="s">
        <v>168</v>
      </c>
      <c r="BP42" s="41"/>
      <c r="BQ42" s="233">
        <v>48.048999999999999</v>
      </c>
      <c r="BR42" s="27" t="s">
        <v>266</v>
      </c>
      <c r="BS42" s="41"/>
      <c r="BT42" s="233">
        <v>0</v>
      </c>
      <c r="BU42" s="27" t="s">
        <v>168</v>
      </c>
      <c r="BV42" s="41"/>
      <c r="BW42" s="233">
        <v>180.01900000000001</v>
      </c>
      <c r="BX42" s="27" t="s">
        <v>266</v>
      </c>
      <c r="BY42" s="41"/>
      <c r="BZ42" s="233">
        <v>0</v>
      </c>
      <c r="CA42" s="27" t="s">
        <v>168</v>
      </c>
      <c r="CB42" s="41"/>
      <c r="CC42" s="125"/>
      <c r="CD42" s="27"/>
      <c r="CE42" s="41"/>
      <c r="CF42" s="125"/>
      <c r="CG42" s="27"/>
      <c r="CH42" s="41"/>
      <c r="CI42" s="125"/>
      <c r="CJ42" s="27"/>
      <c r="CK42" s="41"/>
      <c r="CL42" s="125"/>
      <c r="CM42" s="27"/>
      <c r="CN42" s="41"/>
      <c r="CO42" s="125"/>
      <c r="CP42" s="27"/>
      <c r="CQ42" s="41"/>
      <c r="CR42" s="125"/>
      <c r="CS42" s="27"/>
      <c r="CT42" s="41"/>
      <c r="CU42" s="125"/>
      <c r="CV42" s="27"/>
      <c r="CW42" s="41"/>
      <c r="CX42" s="125"/>
      <c r="CY42" s="27"/>
      <c r="CZ42" s="41"/>
      <c r="DA42" s="125"/>
      <c r="DB42" s="27"/>
      <c r="DC42" s="41"/>
      <c r="DD42" s="125"/>
      <c r="DE42" s="27"/>
      <c r="DF42" s="41"/>
      <c r="DG42" s="125"/>
      <c r="DH42" s="27"/>
      <c r="DI42" s="41"/>
      <c r="DJ42" s="125"/>
      <c r="DK42" s="27"/>
      <c r="DL42" s="41"/>
      <c r="DM42" s="125"/>
      <c r="DN42" s="27"/>
      <c r="DO42" s="41"/>
      <c r="DP42" s="125"/>
      <c r="DQ42" s="27"/>
      <c r="DR42" s="41"/>
      <c r="DS42" s="125"/>
      <c r="DT42" s="27"/>
      <c r="DU42" s="41"/>
      <c r="DV42" s="125"/>
      <c r="DW42" s="27"/>
      <c r="DX42" s="41"/>
      <c r="DY42" s="125"/>
      <c r="DZ42" s="27"/>
      <c r="EA42" s="41"/>
      <c r="EB42" s="125"/>
      <c r="EC42" s="27"/>
      <c r="ED42" s="41"/>
      <c r="EE42" s="125"/>
      <c r="EF42" s="27"/>
      <c r="EG42" s="41"/>
      <c r="EH42" s="125"/>
      <c r="EI42" s="27"/>
      <c r="EJ42" s="41"/>
      <c r="EK42" s="125"/>
      <c r="EL42" s="27"/>
      <c r="EM42" s="41"/>
      <c r="EN42" s="125"/>
      <c r="EO42" s="27"/>
      <c r="EP42" s="41"/>
      <c r="EQ42" s="125"/>
      <c r="ER42" s="27"/>
      <c r="ES42" s="41"/>
      <c r="ET42" s="125"/>
      <c r="EU42" s="27"/>
      <c r="EV42" s="41"/>
      <c r="EW42" s="125"/>
      <c r="EX42" s="27"/>
      <c r="EY42" s="98"/>
    </row>
    <row r="43" spans="1:155" ht="14.1" customHeight="1">
      <c r="A43" s="17" t="s">
        <v>616</v>
      </c>
      <c r="B43" s="195" t="s">
        <v>617</v>
      </c>
      <c r="C43" s="196" t="s">
        <v>59</v>
      </c>
      <c r="D43" s="197" t="s">
        <v>27</v>
      </c>
      <c r="E43" s="98"/>
      <c r="F43" s="365">
        <v>1</v>
      </c>
      <c r="G43" s="364" t="s">
        <v>50</v>
      </c>
      <c r="H43" s="97"/>
      <c r="I43" s="365">
        <v>0</v>
      </c>
      <c r="J43" s="364" t="s">
        <v>50</v>
      </c>
      <c r="K43" s="41"/>
      <c r="L43" s="365">
        <v>0</v>
      </c>
      <c r="M43" s="364" t="s">
        <v>50</v>
      </c>
      <c r="N43" s="41"/>
      <c r="O43" s="365">
        <v>0</v>
      </c>
      <c r="P43" s="364" t="s">
        <v>50</v>
      </c>
      <c r="Q43" s="41"/>
      <c r="R43" s="365">
        <v>0</v>
      </c>
      <c r="S43" s="364" t="s">
        <v>50</v>
      </c>
      <c r="T43" s="41"/>
      <c r="U43" s="365">
        <v>1</v>
      </c>
      <c r="V43" s="364" t="s">
        <v>50</v>
      </c>
      <c r="W43" s="41"/>
      <c r="X43" s="67">
        <v>0</v>
      </c>
      <c r="Y43" s="27" t="s">
        <v>50</v>
      </c>
      <c r="Z43" s="41"/>
      <c r="AA43" s="67">
        <v>0</v>
      </c>
      <c r="AB43" s="27" t="s">
        <v>50</v>
      </c>
      <c r="AC43" s="41"/>
      <c r="AD43" s="67">
        <v>1</v>
      </c>
      <c r="AE43" s="27" t="s">
        <v>50</v>
      </c>
      <c r="AF43" s="41"/>
      <c r="AG43" s="67">
        <v>0</v>
      </c>
      <c r="AH43" s="27" t="s">
        <v>50</v>
      </c>
      <c r="AI43" s="41"/>
      <c r="AJ43" s="67">
        <v>0</v>
      </c>
      <c r="AK43" s="27" t="s">
        <v>50</v>
      </c>
      <c r="AL43" s="41"/>
      <c r="AM43" s="67">
        <v>0</v>
      </c>
      <c r="AN43" s="27" t="s">
        <v>50</v>
      </c>
      <c r="AO43" s="41"/>
      <c r="AP43" s="67">
        <v>0</v>
      </c>
      <c r="AQ43" s="27" t="s">
        <v>50</v>
      </c>
      <c r="AR43" s="41"/>
      <c r="AS43" s="67">
        <v>0</v>
      </c>
      <c r="AT43" s="27" t="s">
        <v>50</v>
      </c>
      <c r="AU43" s="41"/>
      <c r="AV43" s="67">
        <v>1</v>
      </c>
      <c r="AW43" s="27" t="s">
        <v>50</v>
      </c>
      <c r="AX43" s="41"/>
      <c r="AY43" s="67">
        <v>0</v>
      </c>
      <c r="AZ43" s="27" t="s">
        <v>50</v>
      </c>
      <c r="BA43" s="41"/>
      <c r="BB43" s="67">
        <v>0</v>
      </c>
      <c r="BC43" s="27" t="s">
        <v>50</v>
      </c>
      <c r="BD43" s="41"/>
      <c r="BE43" s="67">
        <v>1</v>
      </c>
      <c r="BF43" s="27" t="s">
        <v>50</v>
      </c>
      <c r="BG43" s="41"/>
      <c r="BH43" s="67">
        <v>0</v>
      </c>
      <c r="BI43" s="27" t="s">
        <v>50</v>
      </c>
      <c r="BJ43" s="41"/>
      <c r="BK43" s="67">
        <v>1</v>
      </c>
      <c r="BL43" s="27" t="s">
        <v>50</v>
      </c>
      <c r="BM43" s="41"/>
      <c r="BN43" s="67">
        <v>1</v>
      </c>
      <c r="BO43" s="27" t="s">
        <v>50</v>
      </c>
      <c r="BP43" s="41"/>
      <c r="BQ43" s="67">
        <v>0</v>
      </c>
      <c r="BR43" s="27" t="s">
        <v>50</v>
      </c>
      <c r="BS43" s="41"/>
      <c r="BT43" s="67">
        <v>1</v>
      </c>
      <c r="BU43" s="27" t="s">
        <v>50</v>
      </c>
      <c r="BV43" s="41"/>
      <c r="BW43" s="67">
        <v>0</v>
      </c>
      <c r="BX43" s="27" t="s">
        <v>50</v>
      </c>
      <c r="BY43" s="41"/>
      <c r="BZ43" s="67">
        <v>1</v>
      </c>
      <c r="CA43" s="27" t="s">
        <v>50</v>
      </c>
      <c r="CB43" s="41"/>
      <c r="CC43" s="125"/>
      <c r="CD43" s="27"/>
      <c r="CE43" s="41"/>
      <c r="CF43" s="125"/>
      <c r="CG43" s="27"/>
      <c r="CH43" s="41"/>
      <c r="CI43" s="125"/>
      <c r="CJ43" s="27"/>
      <c r="CK43" s="41"/>
      <c r="CL43" s="125"/>
      <c r="CM43" s="27"/>
      <c r="CN43" s="41"/>
      <c r="CO43" s="125"/>
      <c r="CP43" s="27"/>
      <c r="CQ43" s="41"/>
      <c r="CR43" s="125"/>
      <c r="CS43" s="27"/>
      <c r="CT43" s="41"/>
      <c r="CU43" s="125"/>
      <c r="CV43" s="27"/>
      <c r="CW43" s="41"/>
      <c r="CX43" s="125"/>
      <c r="CY43" s="27"/>
      <c r="CZ43" s="41"/>
      <c r="DA43" s="125"/>
      <c r="DB43" s="27"/>
      <c r="DC43" s="41"/>
      <c r="DD43" s="125"/>
      <c r="DE43" s="27"/>
      <c r="DF43" s="41"/>
      <c r="DG43" s="125"/>
      <c r="DH43" s="27"/>
      <c r="DI43" s="41"/>
      <c r="DJ43" s="125"/>
      <c r="DK43" s="27"/>
      <c r="DL43" s="41"/>
      <c r="DM43" s="125"/>
      <c r="DN43" s="27"/>
      <c r="DO43" s="41"/>
      <c r="DP43" s="125"/>
      <c r="DQ43" s="27"/>
      <c r="DR43" s="41"/>
      <c r="DS43" s="125"/>
      <c r="DT43" s="27"/>
      <c r="DU43" s="41"/>
      <c r="DV43" s="125"/>
      <c r="DW43" s="27"/>
      <c r="DX43" s="41"/>
      <c r="DY43" s="125"/>
      <c r="DZ43" s="27"/>
      <c r="EA43" s="41"/>
      <c r="EB43" s="125"/>
      <c r="EC43" s="27"/>
      <c r="ED43" s="41"/>
      <c r="EE43" s="125"/>
      <c r="EF43" s="27"/>
      <c r="EG43" s="41"/>
      <c r="EH43" s="125"/>
      <c r="EI43" s="27"/>
      <c r="EJ43" s="41"/>
      <c r="EK43" s="125"/>
      <c r="EL43" s="27"/>
      <c r="EM43" s="41"/>
      <c r="EN43" s="125"/>
      <c r="EO43" s="27"/>
      <c r="EP43" s="41"/>
      <c r="EQ43" s="125"/>
      <c r="ER43" s="27"/>
      <c r="ES43" s="41"/>
      <c r="ET43" s="125"/>
      <c r="EU43" s="27"/>
      <c r="EV43" s="41"/>
      <c r="EW43" s="125"/>
      <c r="EX43" s="27"/>
      <c r="EY43" s="98"/>
    </row>
    <row r="44" spans="1:155" ht="15" customHeight="1" thickBot="1">
      <c r="A44" s="28" t="s">
        <v>618</v>
      </c>
      <c r="B44" s="199" t="s">
        <v>619</v>
      </c>
      <c r="C44" s="47" t="s">
        <v>542</v>
      </c>
      <c r="D44" s="201" t="s">
        <v>27</v>
      </c>
      <c r="E44" s="98"/>
      <c r="F44" s="366">
        <v>899.76400000000001</v>
      </c>
      <c r="G44" s="367" t="s">
        <v>266</v>
      </c>
      <c r="H44" s="97"/>
      <c r="I44" s="366">
        <v>0</v>
      </c>
      <c r="J44" s="367" t="s">
        <v>168</v>
      </c>
      <c r="K44" s="41"/>
      <c r="L44" s="366">
        <v>0</v>
      </c>
      <c r="M44" s="367" t="s">
        <v>168</v>
      </c>
      <c r="N44" s="41"/>
      <c r="O44" s="366">
        <v>0</v>
      </c>
      <c r="P44" s="367" t="s">
        <v>168</v>
      </c>
      <c r="Q44" s="41"/>
      <c r="R44" s="366">
        <v>0</v>
      </c>
      <c r="S44" s="367" t="s">
        <v>168</v>
      </c>
      <c r="T44" s="41"/>
      <c r="U44" s="366">
        <v>1801.4449999999999</v>
      </c>
      <c r="V44" s="367" t="s">
        <v>266</v>
      </c>
      <c r="W44" s="41"/>
      <c r="X44" s="251">
        <v>0</v>
      </c>
      <c r="Y44" s="35" t="s">
        <v>168</v>
      </c>
      <c r="Z44" s="41"/>
      <c r="AA44" s="251">
        <v>0</v>
      </c>
      <c r="AB44" s="35" t="s">
        <v>168</v>
      </c>
      <c r="AC44" s="41"/>
      <c r="AD44" s="251">
        <v>2418.413</v>
      </c>
      <c r="AE44" s="35" t="s">
        <v>266</v>
      </c>
      <c r="AF44" s="41"/>
      <c r="AG44" s="251">
        <v>0</v>
      </c>
      <c r="AH44" s="35" t="s">
        <v>168</v>
      </c>
      <c r="AI44" s="41"/>
      <c r="AJ44" s="251">
        <v>0</v>
      </c>
      <c r="AK44" s="35" t="s">
        <v>168</v>
      </c>
      <c r="AL44" s="41"/>
      <c r="AM44" s="251">
        <v>0</v>
      </c>
      <c r="AN44" s="35" t="s">
        <v>168</v>
      </c>
      <c r="AO44" s="41"/>
      <c r="AP44" s="251">
        <v>0</v>
      </c>
      <c r="AQ44" s="35" t="s">
        <v>168</v>
      </c>
      <c r="AR44" s="41"/>
      <c r="AS44" s="251">
        <v>0</v>
      </c>
      <c r="AT44" s="35" t="s">
        <v>168</v>
      </c>
      <c r="AU44" s="41"/>
      <c r="AV44" s="251">
        <v>1298.7190000000001</v>
      </c>
      <c r="AW44" s="35" t="s">
        <v>266</v>
      </c>
      <c r="AX44" s="41"/>
      <c r="AY44" s="251">
        <v>0</v>
      </c>
      <c r="AZ44" s="35" t="s">
        <v>168</v>
      </c>
      <c r="BA44" s="41"/>
      <c r="BB44" s="251">
        <v>0</v>
      </c>
      <c r="BC44" s="35" t="s">
        <v>168</v>
      </c>
      <c r="BD44" s="41"/>
      <c r="BE44" s="251">
        <v>3144.527</v>
      </c>
      <c r="BF44" s="35" t="s">
        <v>266</v>
      </c>
      <c r="BG44" s="41"/>
      <c r="BH44" s="251">
        <v>0</v>
      </c>
      <c r="BI44" s="35" t="s">
        <v>168</v>
      </c>
      <c r="BJ44" s="41"/>
      <c r="BK44" s="251">
        <v>1928.9680000000001</v>
      </c>
      <c r="BL44" s="35" t="s">
        <v>266</v>
      </c>
      <c r="BM44" s="41"/>
      <c r="BN44" s="251">
        <v>388.91399999999999</v>
      </c>
      <c r="BO44" s="35" t="s">
        <v>266</v>
      </c>
      <c r="BP44" s="41"/>
      <c r="BQ44" s="251">
        <v>0</v>
      </c>
      <c r="BR44" s="35" t="s">
        <v>168</v>
      </c>
      <c r="BS44" s="41"/>
      <c r="BT44" s="251">
        <v>0</v>
      </c>
      <c r="BU44" s="35" t="s">
        <v>266</v>
      </c>
      <c r="BV44" s="41"/>
      <c r="BW44" s="251">
        <v>0</v>
      </c>
      <c r="BX44" s="35" t="s">
        <v>168</v>
      </c>
      <c r="BY44" s="41"/>
      <c r="BZ44" s="251">
        <v>1093.3109999999999</v>
      </c>
      <c r="CA44" s="35" t="s">
        <v>266</v>
      </c>
      <c r="CB44" s="41"/>
      <c r="CC44" s="127"/>
      <c r="CD44" s="35"/>
      <c r="CE44" s="41"/>
      <c r="CF44" s="127"/>
      <c r="CG44" s="35"/>
      <c r="CH44" s="41"/>
      <c r="CI44" s="127"/>
      <c r="CJ44" s="35"/>
      <c r="CK44" s="41"/>
      <c r="CL44" s="127"/>
      <c r="CM44" s="35"/>
      <c r="CN44" s="41"/>
      <c r="CO44" s="127"/>
      <c r="CP44" s="35"/>
      <c r="CQ44" s="41"/>
      <c r="CR44" s="127"/>
      <c r="CS44" s="35"/>
      <c r="CT44" s="41"/>
      <c r="CU44" s="127"/>
      <c r="CV44" s="35"/>
      <c r="CW44" s="41"/>
      <c r="CX44" s="127"/>
      <c r="CY44" s="35"/>
      <c r="CZ44" s="41"/>
      <c r="DA44" s="127"/>
      <c r="DB44" s="35"/>
      <c r="DC44" s="41"/>
      <c r="DD44" s="127"/>
      <c r="DE44" s="35"/>
      <c r="DF44" s="41"/>
      <c r="DG44" s="127"/>
      <c r="DH44" s="35"/>
      <c r="DI44" s="41"/>
      <c r="DJ44" s="127"/>
      <c r="DK44" s="35"/>
      <c r="DL44" s="41"/>
      <c r="DM44" s="127"/>
      <c r="DN44" s="35"/>
      <c r="DO44" s="41"/>
      <c r="DP44" s="127"/>
      <c r="DQ44" s="35"/>
      <c r="DR44" s="41"/>
      <c r="DS44" s="127"/>
      <c r="DT44" s="35"/>
      <c r="DU44" s="41"/>
      <c r="DV44" s="127"/>
      <c r="DW44" s="35"/>
      <c r="DX44" s="41"/>
      <c r="DY44" s="127"/>
      <c r="DZ44" s="35"/>
      <c r="EA44" s="41"/>
      <c r="EB44" s="127"/>
      <c r="EC44" s="35"/>
      <c r="ED44" s="41"/>
      <c r="EE44" s="127"/>
      <c r="EF44" s="35"/>
      <c r="EG44" s="41"/>
      <c r="EH44" s="127"/>
      <c r="EI44" s="35"/>
      <c r="EJ44" s="41"/>
      <c r="EK44" s="127"/>
      <c r="EL44" s="35"/>
      <c r="EM44" s="41"/>
      <c r="EN44" s="127"/>
      <c r="EO44" s="35"/>
      <c r="EP44" s="41"/>
      <c r="EQ44" s="127"/>
      <c r="ER44" s="35"/>
      <c r="ES44" s="41"/>
      <c r="ET44" s="127"/>
      <c r="EU44" s="35"/>
      <c r="EV44" s="41"/>
      <c r="EW44" s="127"/>
      <c r="EX44" s="35"/>
      <c r="EY44" s="98"/>
    </row>
    <row r="45" spans="1:155" ht="15" customHeight="1" thickBot="1">
      <c r="A45" s="117"/>
      <c r="B45" s="117"/>
      <c r="C45" s="36"/>
      <c r="D45" s="117"/>
      <c r="F45" s="95"/>
      <c r="G45" s="95"/>
      <c r="I45" s="37"/>
      <c r="J45" s="77"/>
      <c r="L45" s="37"/>
      <c r="M45" s="77"/>
      <c r="O45" s="37"/>
      <c r="P45" s="77"/>
      <c r="R45" s="37"/>
      <c r="S45" s="77"/>
      <c r="U45" s="37"/>
      <c r="V45" s="77"/>
      <c r="X45" s="37"/>
      <c r="Y45" s="37"/>
      <c r="AA45" s="37"/>
      <c r="AB45" s="37"/>
      <c r="AD45" s="37"/>
      <c r="AE45" s="37"/>
      <c r="AG45" s="37"/>
      <c r="AH45" s="37"/>
      <c r="AJ45" s="37"/>
      <c r="AK45" s="37"/>
      <c r="AM45" s="37"/>
      <c r="AN45" s="37"/>
      <c r="AP45" s="37"/>
      <c r="AQ45" s="37"/>
      <c r="AS45" s="37"/>
      <c r="AT45" s="37"/>
      <c r="AV45" s="37"/>
      <c r="AW45" s="37"/>
      <c r="AY45" s="37"/>
      <c r="AZ45" s="37"/>
      <c r="BB45" s="37"/>
      <c r="BC45" s="37"/>
      <c r="BE45" s="37"/>
      <c r="BF45" s="37"/>
      <c r="BH45" s="37"/>
      <c r="BI45" s="37"/>
      <c r="BK45" s="37"/>
      <c r="BL45" s="37"/>
      <c r="BN45" s="37"/>
      <c r="BO45" s="37"/>
      <c r="BQ45" s="37"/>
      <c r="BR45" s="37"/>
      <c r="BT45" s="37"/>
      <c r="BU45" s="37"/>
      <c r="BW45" s="37"/>
      <c r="BX45" s="37"/>
      <c r="BZ45" s="37"/>
      <c r="CA45" s="37"/>
      <c r="CC45" s="37"/>
      <c r="CD45" s="37"/>
      <c r="CF45" s="37"/>
      <c r="CG45" s="37"/>
      <c r="CI45" s="37"/>
      <c r="CJ45" s="37"/>
      <c r="CL45" s="37"/>
      <c r="CM45" s="37"/>
      <c r="CO45" s="37"/>
      <c r="CP45" s="37"/>
      <c r="CR45" s="37"/>
      <c r="CS45" s="37"/>
      <c r="CU45" s="37"/>
      <c r="CV45" s="37"/>
      <c r="CX45" s="37"/>
      <c r="CY45" s="37"/>
      <c r="DA45" s="37"/>
      <c r="DB45" s="37"/>
      <c r="DD45" s="37"/>
      <c r="DE45" s="37"/>
      <c r="DG45" s="37"/>
      <c r="DH45" s="37"/>
      <c r="DJ45" s="37"/>
      <c r="DK45" s="37"/>
      <c r="DM45" s="37"/>
      <c r="DN45" s="37"/>
      <c r="DP45" s="37"/>
      <c r="DQ45" s="37"/>
      <c r="DS45" s="37"/>
      <c r="DT45" s="37"/>
      <c r="DV45" s="37"/>
      <c r="DW45" s="37"/>
      <c r="DY45" s="37"/>
      <c r="DZ45" s="37"/>
      <c r="EB45" s="37"/>
      <c r="EC45" s="37"/>
      <c r="EE45" s="37"/>
      <c r="EF45" s="37"/>
      <c r="EH45" s="37"/>
      <c r="EI45" s="37"/>
      <c r="EK45" s="37"/>
      <c r="EL45" s="37"/>
      <c r="EN45" s="37"/>
      <c r="EO45" s="37"/>
      <c r="EQ45" s="37"/>
      <c r="ER45" s="37"/>
      <c r="ET45" s="37"/>
      <c r="EU45" s="37"/>
      <c r="EW45" s="37"/>
      <c r="EX45" s="37"/>
    </row>
    <row r="46" spans="1:155" ht="20.85" customHeight="1" thickBot="1">
      <c r="A46" s="119"/>
      <c r="B46" s="11" t="s">
        <v>620</v>
      </c>
      <c r="C46" s="220" t="s">
        <v>21</v>
      </c>
      <c r="D46" s="221"/>
      <c r="E46" s="98"/>
      <c r="CA46" s="39"/>
    </row>
    <row r="47" spans="1:155" ht="14.1" customHeight="1">
      <c r="A47" s="13" t="s">
        <v>621</v>
      </c>
      <c r="B47" s="14" t="s">
        <v>561</v>
      </c>
      <c r="C47" s="40" t="s">
        <v>542</v>
      </c>
      <c r="D47" s="15" t="s">
        <v>27</v>
      </c>
      <c r="E47" s="41"/>
      <c r="F47" s="55">
        <v>451.83199999999999</v>
      </c>
      <c r="G47" s="25" t="s">
        <v>161</v>
      </c>
      <c r="H47" s="41"/>
      <c r="I47" s="55">
        <v>190.81700000000001</v>
      </c>
      <c r="J47" s="25" t="s">
        <v>161</v>
      </c>
      <c r="K47" s="41"/>
      <c r="L47" s="55">
        <v>289.45699999999999</v>
      </c>
      <c r="M47" s="25" t="s">
        <v>161</v>
      </c>
      <c r="N47" s="41"/>
      <c r="O47" s="55">
        <v>163.148</v>
      </c>
      <c r="P47" s="25" t="s">
        <v>161</v>
      </c>
      <c r="Q47" s="41"/>
      <c r="R47" s="55">
        <v>247.608</v>
      </c>
      <c r="S47" s="25" t="s">
        <v>161</v>
      </c>
      <c r="T47" s="41"/>
      <c r="U47" s="55">
        <v>86.504000000000005</v>
      </c>
      <c r="V47" s="25" t="s">
        <v>161</v>
      </c>
      <c r="W47" s="41"/>
      <c r="X47" s="55">
        <v>856.673</v>
      </c>
      <c r="Y47" s="25" t="s">
        <v>161</v>
      </c>
      <c r="Z47" s="41"/>
      <c r="AA47" s="55">
        <v>1708.615</v>
      </c>
      <c r="AB47" s="25" t="s">
        <v>161</v>
      </c>
      <c r="AC47" s="41"/>
      <c r="AD47" s="55">
        <v>69.747</v>
      </c>
      <c r="AE47" s="25" t="s">
        <v>161</v>
      </c>
      <c r="AF47" s="41"/>
      <c r="AG47" s="55">
        <v>222.64599999999999</v>
      </c>
      <c r="AH47" s="25" t="s">
        <v>161</v>
      </c>
      <c r="AI47" s="41"/>
      <c r="AJ47" s="55">
        <v>473.86700000000002</v>
      </c>
      <c r="AK47" s="25" t="s">
        <v>161</v>
      </c>
      <c r="AL47" s="41"/>
      <c r="AM47" s="55">
        <v>261.91300000000001</v>
      </c>
      <c r="AN47" s="25" t="s">
        <v>161</v>
      </c>
      <c r="AO47" s="41"/>
      <c r="AP47" s="55">
        <v>476.35300000000001</v>
      </c>
      <c r="AQ47" s="25" t="s">
        <v>161</v>
      </c>
      <c r="AR47" s="41"/>
      <c r="AS47" s="55">
        <v>71.376000000000005</v>
      </c>
      <c r="AT47" s="25" t="s">
        <v>161</v>
      </c>
      <c r="AU47" s="41"/>
      <c r="AV47" s="55">
        <v>311.78199999999998</v>
      </c>
      <c r="AW47" s="25" t="s">
        <v>161</v>
      </c>
      <c r="AX47" s="41"/>
      <c r="AY47" s="55">
        <v>585.21799999999996</v>
      </c>
      <c r="AZ47" s="25" t="s">
        <v>161</v>
      </c>
      <c r="BA47" s="41"/>
      <c r="BB47" s="55">
        <v>708.63300000000004</v>
      </c>
      <c r="BC47" s="25" t="s">
        <v>161</v>
      </c>
      <c r="BD47" s="41"/>
      <c r="BE47" s="55">
        <v>0.26600000000000001</v>
      </c>
      <c r="BF47" s="25" t="s">
        <v>161</v>
      </c>
      <c r="BG47" s="41"/>
      <c r="BH47" s="55">
        <v>254.85400000000001</v>
      </c>
      <c r="BI47" s="25" t="s">
        <v>161</v>
      </c>
      <c r="BJ47" s="41"/>
      <c r="BK47" s="55">
        <v>604.93700000000001</v>
      </c>
      <c r="BL47" s="25" t="s">
        <v>161</v>
      </c>
      <c r="BM47" s="41"/>
      <c r="BN47" s="55">
        <v>347.91399999999999</v>
      </c>
      <c r="BO47" s="25" t="s">
        <v>161</v>
      </c>
      <c r="BP47" s="41"/>
      <c r="BQ47" s="55">
        <v>858.93700000000001</v>
      </c>
      <c r="BR47" s="25" t="s">
        <v>161</v>
      </c>
      <c r="BS47" s="41"/>
      <c r="BT47" s="55">
        <v>2263.8649999999998</v>
      </c>
      <c r="BU47" s="25" t="s">
        <v>161</v>
      </c>
      <c r="BV47" s="41"/>
      <c r="BW47" s="55">
        <v>577.67999999999995</v>
      </c>
      <c r="BX47" s="25" t="s">
        <v>161</v>
      </c>
      <c r="BY47" s="41"/>
      <c r="BZ47" s="55">
        <v>282.38400000000001</v>
      </c>
      <c r="CA47" s="25" t="s">
        <v>161</v>
      </c>
      <c r="CB47" s="41"/>
      <c r="CC47" s="129"/>
      <c r="CD47" s="25"/>
      <c r="CE47" s="41"/>
      <c r="CF47" s="129"/>
      <c r="CG47" s="25"/>
      <c r="CH47" s="41"/>
      <c r="CI47" s="129"/>
      <c r="CJ47" s="25"/>
      <c r="CK47" s="41"/>
      <c r="CL47" s="129"/>
      <c r="CM47" s="25"/>
      <c r="CN47" s="41"/>
      <c r="CO47" s="129"/>
      <c r="CP47" s="25"/>
      <c r="CQ47" s="41"/>
      <c r="CR47" s="129"/>
      <c r="CS47" s="25"/>
      <c r="CT47" s="41"/>
      <c r="CU47" s="129"/>
      <c r="CV47" s="25"/>
      <c r="CW47" s="41"/>
      <c r="CX47" s="129"/>
      <c r="CY47" s="25"/>
      <c r="CZ47" s="41"/>
      <c r="DA47" s="129"/>
      <c r="DB47" s="25"/>
      <c r="DC47" s="41"/>
      <c r="DD47" s="129"/>
      <c r="DE47" s="25"/>
      <c r="DF47" s="41"/>
      <c r="DG47" s="129"/>
      <c r="DH47" s="25"/>
      <c r="DI47" s="41"/>
      <c r="DJ47" s="129"/>
      <c r="DK47" s="25"/>
      <c r="DL47" s="41"/>
      <c r="DM47" s="129"/>
      <c r="DN47" s="25"/>
      <c r="DO47" s="41"/>
      <c r="DP47" s="129"/>
      <c r="DQ47" s="25"/>
      <c r="DR47" s="41"/>
      <c r="DS47" s="129"/>
      <c r="DT47" s="25"/>
      <c r="DU47" s="41"/>
      <c r="DV47" s="129"/>
      <c r="DW47" s="25"/>
      <c r="DX47" s="41"/>
      <c r="DY47" s="129"/>
      <c r="DZ47" s="25"/>
      <c r="EA47" s="41"/>
      <c r="EB47" s="129"/>
      <c r="EC47" s="25"/>
      <c r="ED47" s="41"/>
      <c r="EE47" s="129"/>
      <c r="EF47" s="25"/>
      <c r="EG47" s="41"/>
      <c r="EH47" s="129"/>
      <c r="EI47" s="25"/>
      <c r="EJ47" s="41"/>
      <c r="EK47" s="129"/>
      <c r="EL47" s="25"/>
      <c r="EM47" s="41"/>
      <c r="EN47" s="129"/>
      <c r="EO47" s="25"/>
      <c r="EP47" s="41"/>
      <c r="EQ47" s="129"/>
      <c r="ER47" s="25"/>
      <c r="ES47" s="41"/>
      <c r="ET47" s="129"/>
      <c r="EU47" s="25"/>
      <c r="EV47" s="41"/>
      <c r="EW47" s="129"/>
      <c r="EX47" s="25"/>
      <c r="EY47" s="98"/>
    </row>
    <row r="48" spans="1:155" ht="14.1" customHeight="1">
      <c r="A48" s="17" t="s">
        <v>622</v>
      </c>
      <c r="B48" s="18" t="s">
        <v>563</v>
      </c>
      <c r="C48" s="45" t="s">
        <v>542</v>
      </c>
      <c r="D48" s="20" t="s">
        <v>27</v>
      </c>
      <c r="E48" s="41"/>
      <c r="F48" s="233">
        <v>98.887</v>
      </c>
      <c r="G48" s="27" t="s">
        <v>161</v>
      </c>
      <c r="H48" s="41"/>
      <c r="I48" s="233">
        <v>44.485999999999997</v>
      </c>
      <c r="J48" s="27" t="s">
        <v>161</v>
      </c>
      <c r="K48" s="41"/>
      <c r="L48" s="233">
        <v>59.665999999999997</v>
      </c>
      <c r="M48" s="27" t="s">
        <v>161</v>
      </c>
      <c r="N48" s="41"/>
      <c r="O48" s="233">
        <v>81.97</v>
      </c>
      <c r="P48" s="27" t="s">
        <v>161</v>
      </c>
      <c r="Q48" s="41"/>
      <c r="R48" s="233">
        <v>59.185000000000002</v>
      </c>
      <c r="S48" s="27" t="s">
        <v>161</v>
      </c>
      <c r="T48" s="41"/>
      <c r="U48" s="233">
        <v>108.562</v>
      </c>
      <c r="V48" s="27" t="s">
        <v>161</v>
      </c>
      <c r="W48" s="41"/>
      <c r="X48" s="233">
        <v>146.63800000000001</v>
      </c>
      <c r="Y48" s="27" t="s">
        <v>161</v>
      </c>
      <c r="Z48" s="41"/>
      <c r="AA48" s="233">
        <v>254.565</v>
      </c>
      <c r="AB48" s="27" t="s">
        <v>161</v>
      </c>
      <c r="AC48" s="41"/>
      <c r="AD48" s="233">
        <v>79.391999999999996</v>
      </c>
      <c r="AE48" s="27" t="s">
        <v>161</v>
      </c>
      <c r="AF48" s="41"/>
      <c r="AG48" s="233">
        <v>39.744999999999997</v>
      </c>
      <c r="AH48" s="27" t="s">
        <v>161</v>
      </c>
      <c r="AI48" s="41"/>
      <c r="AJ48" s="233">
        <v>90.453999999999994</v>
      </c>
      <c r="AK48" s="27" t="s">
        <v>161</v>
      </c>
      <c r="AL48" s="41"/>
      <c r="AM48" s="233">
        <v>38.35</v>
      </c>
      <c r="AN48" s="27" t="s">
        <v>161</v>
      </c>
      <c r="AO48" s="41"/>
      <c r="AP48" s="233">
        <v>63.94</v>
      </c>
      <c r="AQ48" s="27" t="s">
        <v>161</v>
      </c>
      <c r="AR48" s="41"/>
      <c r="AS48" s="233">
        <v>47.061999999999998</v>
      </c>
      <c r="AT48" s="27" t="s">
        <v>161</v>
      </c>
      <c r="AU48" s="41"/>
      <c r="AV48" s="233">
        <v>79.545000000000002</v>
      </c>
      <c r="AW48" s="27" t="s">
        <v>161</v>
      </c>
      <c r="AX48" s="41"/>
      <c r="AY48" s="233">
        <v>66.097999999999999</v>
      </c>
      <c r="AZ48" s="27" t="s">
        <v>161</v>
      </c>
      <c r="BA48" s="41"/>
      <c r="BB48" s="233">
        <v>114.169</v>
      </c>
      <c r="BC48" s="27" t="s">
        <v>161</v>
      </c>
      <c r="BD48" s="41"/>
      <c r="BE48" s="233">
        <v>155.34399999999999</v>
      </c>
      <c r="BF48" s="27" t="s">
        <v>161</v>
      </c>
      <c r="BG48" s="41"/>
      <c r="BH48" s="233">
        <v>60.542999999999999</v>
      </c>
      <c r="BI48" s="27" t="s">
        <v>161</v>
      </c>
      <c r="BJ48" s="41"/>
      <c r="BK48" s="233">
        <v>89.19</v>
      </c>
      <c r="BL48" s="27" t="s">
        <v>161</v>
      </c>
      <c r="BM48" s="41"/>
      <c r="BN48" s="233">
        <v>39.090000000000003</v>
      </c>
      <c r="BO48" s="27" t="s">
        <v>161</v>
      </c>
      <c r="BP48" s="41"/>
      <c r="BQ48" s="233">
        <v>55.206000000000003</v>
      </c>
      <c r="BR48" s="27" t="s">
        <v>161</v>
      </c>
      <c r="BS48" s="41"/>
      <c r="BT48" s="233">
        <v>186.06100000000001</v>
      </c>
      <c r="BU48" s="27" t="s">
        <v>161</v>
      </c>
      <c r="BV48" s="41"/>
      <c r="BW48" s="233">
        <v>88.447999999999993</v>
      </c>
      <c r="BX48" s="27" t="s">
        <v>161</v>
      </c>
      <c r="BY48" s="41"/>
      <c r="BZ48" s="233">
        <v>73.917000000000002</v>
      </c>
      <c r="CA48" s="27" t="s">
        <v>161</v>
      </c>
      <c r="CB48" s="41"/>
      <c r="CC48" s="125"/>
      <c r="CD48" s="27"/>
      <c r="CE48" s="41"/>
      <c r="CF48" s="125"/>
      <c r="CG48" s="27"/>
      <c r="CH48" s="41"/>
      <c r="CI48" s="125"/>
      <c r="CJ48" s="27"/>
      <c r="CK48" s="41"/>
      <c r="CL48" s="125"/>
      <c r="CM48" s="27"/>
      <c r="CN48" s="41"/>
      <c r="CO48" s="125"/>
      <c r="CP48" s="27"/>
      <c r="CQ48" s="41"/>
      <c r="CR48" s="125"/>
      <c r="CS48" s="27"/>
      <c r="CT48" s="41"/>
      <c r="CU48" s="125"/>
      <c r="CV48" s="27"/>
      <c r="CW48" s="41"/>
      <c r="CX48" s="125"/>
      <c r="CY48" s="27"/>
      <c r="CZ48" s="41"/>
      <c r="DA48" s="125"/>
      <c r="DB48" s="27"/>
      <c r="DC48" s="41"/>
      <c r="DD48" s="125"/>
      <c r="DE48" s="27"/>
      <c r="DF48" s="41"/>
      <c r="DG48" s="125"/>
      <c r="DH48" s="27"/>
      <c r="DI48" s="41"/>
      <c r="DJ48" s="125"/>
      <c r="DK48" s="27"/>
      <c r="DL48" s="41"/>
      <c r="DM48" s="125"/>
      <c r="DN48" s="27"/>
      <c r="DO48" s="41"/>
      <c r="DP48" s="125"/>
      <c r="DQ48" s="27"/>
      <c r="DR48" s="41"/>
      <c r="DS48" s="125"/>
      <c r="DT48" s="27"/>
      <c r="DU48" s="41"/>
      <c r="DV48" s="125"/>
      <c r="DW48" s="27"/>
      <c r="DX48" s="41"/>
      <c r="DY48" s="125"/>
      <c r="DZ48" s="27"/>
      <c r="EA48" s="41"/>
      <c r="EB48" s="125"/>
      <c r="EC48" s="27"/>
      <c r="ED48" s="41"/>
      <c r="EE48" s="125"/>
      <c r="EF48" s="27"/>
      <c r="EG48" s="41"/>
      <c r="EH48" s="125"/>
      <c r="EI48" s="27"/>
      <c r="EJ48" s="41"/>
      <c r="EK48" s="125"/>
      <c r="EL48" s="27"/>
      <c r="EM48" s="41"/>
      <c r="EN48" s="125"/>
      <c r="EO48" s="27"/>
      <c r="EP48" s="41"/>
      <c r="EQ48" s="125"/>
      <c r="ER48" s="27"/>
      <c r="ES48" s="41"/>
      <c r="ET48" s="125"/>
      <c r="EU48" s="27"/>
      <c r="EV48" s="41"/>
      <c r="EW48" s="125"/>
      <c r="EX48" s="27"/>
      <c r="EY48" s="98"/>
    </row>
    <row r="49" spans="1:155" ht="14.1" customHeight="1">
      <c r="A49" s="17" t="s">
        <v>623</v>
      </c>
      <c r="B49" s="18" t="s">
        <v>277</v>
      </c>
      <c r="C49" s="45" t="s">
        <v>542</v>
      </c>
      <c r="D49" s="20" t="s">
        <v>27</v>
      </c>
      <c r="E49" s="41"/>
      <c r="F49" s="233">
        <v>1062.855</v>
      </c>
      <c r="G49" s="27" t="s">
        <v>161</v>
      </c>
      <c r="H49" s="41"/>
      <c r="I49" s="233">
        <v>532.94399999999996</v>
      </c>
      <c r="J49" s="27" t="s">
        <v>161</v>
      </c>
      <c r="K49" s="41"/>
      <c r="L49" s="233">
        <v>486.36399999999998</v>
      </c>
      <c r="M49" s="27" t="s">
        <v>161</v>
      </c>
      <c r="N49" s="41"/>
      <c r="O49" s="233">
        <v>439.51799999999997</v>
      </c>
      <c r="P49" s="27" t="s">
        <v>161</v>
      </c>
      <c r="Q49" s="41"/>
      <c r="R49" s="233">
        <v>504.43299999999999</v>
      </c>
      <c r="S49" s="27" t="s">
        <v>161</v>
      </c>
      <c r="T49" s="41"/>
      <c r="U49" s="233">
        <v>753.29200000000003</v>
      </c>
      <c r="V49" s="27" t="s">
        <v>161</v>
      </c>
      <c r="W49" s="41"/>
      <c r="X49" s="233">
        <v>1504.193</v>
      </c>
      <c r="Y49" s="27" t="s">
        <v>161</v>
      </c>
      <c r="Z49" s="41"/>
      <c r="AA49" s="233">
        <v>2406.4009999999998</v>
      </c>
      <c r="AB49" s="27" t="s">
        <v>161</v>
      </c>
      <c r="AC49" s="41"/>
      <c r="AD49" s="233">
        <v>581.19500000000005</v>
      </c>
      <c r="AE49" s="27" t="s">
        <v>161</v>
      </c>
      <c r="AF49" s="41"/>
      <c r="AG49" s="233">
        <v>581.952</v>
      </c>
      <c r="AH49" s="27" t="s">
        <v>161</v>
      </c>
      <c r="AI49" s="41"/>
      <c r="AJ49" s="233">
        <v>946.78099999999995</v>
      </c>
      <c r="AK49" s="27" t="s">
        <v>161</v>
      </c>
      <c r="AL49" s="41"/>
      <c r="AM49" s="233">
        <v>443.738</v>
      </c>
      <c r="AN49" s="27" t="s">
        <v>161</v>
      </c>
      <c r="AO49" s="41"/>
      <c r="AP49" s="233">
        <v>833.96400000000006</v>
      </c>
      <c r="AQ49" s="27" t="s">
        <v>161</v>
      </c>
      <c r="AR49" s="41"/>
      <c r="AS49" s="233">
        <v>390.23200000000003</v>
      </c>
      <c r="AT49" s="27" t="s">
        <v>161</v>
      </c>
      <c r="AU49" s="41"/>
      <c r="AV49" s="233">
        <v>504.69099999999997</v>
      </c>
      <c r="AW49" s="27" t="s">
        <v>161</v>
      </c>
      <c r="AX49" s="41"/>
      <c r="AY49" s="233">
        <v>1123.249</v>
      </c>
      <c r="AZ49" s="27" t="s">
        <v>161</v>
      </c>
      <c r="BA49" s="41"/>
      <c r="BB49" s="233">
        <v>1081.595</v>
      </c>
      <c r="BC49" s="27" t="s">
        <v>161</v>
      </c>
      <c r="BD49" s="41"/>
      <c r="BE49" s="233">
        <v>2552.3890000000001</v>
      </c>
      <c r="BF49" s="27" t="s">
        <v>161</v>
      </c>
      <c r="BG49" s="41"/>
      <c r="BH49" s="233">
        <v>468.68299999999999</v>
      </c>
      <c r="BI49" s="27" t="s">
        <v>161</v>
      </c>
      <c r="BJ49" s="41"/>
      <c r="BK49" s="233">
        <v>971.22799999999995</v>
      </c>
      <c r="BL49" s="27" t="s">
        <v>161</v>
      </c>
      <c r="BM49" s="41"/>
      <c r="BN49" s="233">
        <v>560.44500000000005</v>
      </c>
      <c r="BO49" s="27" t="s">
        <v>161</v>
      </c>
      <c r="BP49" s="41"/>
      <c r="BQ49" s="233">
        <v>1252.319</v>
      </c>
      <c r="BR49" s="27" t="s">
        <v>161</v>
      </c>
      <c r="BS49" s="41"/>
      <c r="BT49" s="233">
        <v>3203.2460000000001</v>
      </c>
      <c r="BU49" s="27" t="s">
        <v>161</v>
      </c>
      <c r="BV49" s="41"/>
      <c r="BW49" s="233">
        <v>912.83600000000001</v>
      </c>
      <c r="BX49" s="27" t="s">
        <v>161</v>
      </c>
      <c r="BY49" s="41"/>
      <c r="BZ49" s="233">
        <v>620.279</v>
      </c>
      <c r="CA49" s="27" t="s">
        <v>161</v>
      </c>
      <c r="CB49" s="41"/>
      <c r="CC49" s="125"/>
      <c r="CD49" s="27"/>
      <c r="CE49" s="41"/>
      <c r="CF49" s="125"/>
      <c r="CG49" s="27"/>
      <c r="CH49" s="41"/>
      <c r="CI49" s="125"/>
      <c r="CJ49" s="27"/>
      <c r="CK49" s="41"/>
      <c r="CL49" s="125"/>
      <c r="CM49" s="27"/>
      <c r="CN49" s="41"/>
      <c r="CO49" s="125"/>
      <c r="CP49" s="27"/>
      <c r="CQ49" s="41"/>
      <c r="CR49" s="125"/>
      <c r="CS49" s="27"/>
      <c r="CT49" s="41"/>
      <c r="CU49" s="125"/>
      <c r="CV49" s="27"/>
      <c r="CW49" s="41"/>
      <c r="CX49" s="125"/>
      <c r="CY49" s="27"/>
      <c r="CZ49" s="41"/>
      <c r="DA49" s="125"/>
      <c r="DB49" s="27"/>
      <c r="DC49" s="41"/>
      <c r="DD49" s="125"/>
      <c r="DE49" s="27"/>
      <c r="DF49" s="41"/>
      <c r="DG49" s="125"/>
      <c r="DH49" s="27"/>
      <c r="DI49" s="41"/>
      <c r="DJ49" s="125"/>
      <c r="DK49" s="27"/>
      <c r="DL49" s="41"/>
      <c r="DM49" s="125"/>
      <c r="DN49" s="27"/>
      <c r="DO49" s="41"/>
      <c r="DP49" s="125"/>
      <c r="DQ49" s="27"/>
      <c r="DR49" s="41"/>
      <c r="DS49" s="125"/>
      <c r="DT49" s="27"/>
      <c r="DU49" s="41"/>
      <c r="DV49" s="125"/>
      <c r="DW49" s="27"/>
      <c r="DX49" s="41"/>
      <c r="DY49" s="125"/>
      <c r="DZ49" s="27"/>
      <c r="EA49" s="41"/>
      <c r="EB49" s="125"/>
      <c r="EC49" s="27"/>
      <c r="ED49" s="41"/>
      <c r="EE49" s="125"/>
      <c r="EF49" s="27"/>
      <c r="EG49" s="41"/>
      <c r="EH49" s="125"/>
      <c r="EI49" s="27"/>
      <c r="EJ49" s="41"/>
      <c r="EK49" s="125"/>
      <c r="EL49" s="27"/>
      <c r="EM49" s="41"/>
      <c r="EN49" s="125"/>
      <c r="EO49" s="27"/>
      <c r="EP49" s="41"/>
      <c r="EQ49" s="125"/>
      <c r="ER49" s="27"/>
      <c r="ES49" s="41"/>
      <c r="ET49" s="125"/>
      <c r="EU49" s="27"/>
      <c r="EV49" s="41"/>
      <c r="EW49" s="125"/>
      <c r="EX49" s="27"/>
      <c r="EY49" s="98"/>
    </row>
    <row r="50" spans="1:155" ht="14.1" customHeight="1">
      <c r="A50" s="17" t="s">
        <v>624</v>
      </c>
      <c r="B50" s="18" t="s">
        <v>558</v>
      </c>
      <c r="C50" s="45" t="s">
        <v>542</v>
      </c>
      <c r="D50" s="20" t="s">
        <v>27</v>
      </c>
      <c r="E50" s="41"/>
      <c r="F50" s="233">
        <v>41.872999999999998</v>
      </c>
      <c r="G50" s="27" t="s">
        <v>161</v>
      </c>
      <c r="H50" s="41"/>
      <c r="I50" s="233">
        <v>136.864</v>
      </c>
      <c r="J50" s="27" t="s">
        <v>161</v>
      </c>
      <c r="K50" s="41"/>
      <c r="L50" s="233">
        <v>82.200999999999993</v>
      </c>
      <c r="M50" s="27" t="s">
        <v>161</v>
      </c>
      <c r="N50" s="41"/>
      <c r="O50" s="233">
        <v>56.649000000000001</v>
      </c>
      <c r="P50" s="27" t="s">
        <v>161</v>
      </c>
      <c r="Q50" s="41"/>
      <c r="R50" s="233">
        <v>56.244</v>
      </c>
      <c r="S50" s="27" t="s">
        <v>161</v>
      </c>
      <c r="T50" s="41"/>
      <c r="U50" s="233">
        <v>100.517</v>
      </c>
      <c r="V50" s="27" t="s">
        <v>161</v>
      </c>
      <c r="W50" s="41"/>
      <c r="X50" s="233">
        <v>103.849</v>
      </c>
      <c r="Y50" s="27" t="s">
        <v>161</v>
      </c>
      <c r="Z50" s="41"/>
      <c r="AA50" s="233">
        <v>136.70099999999999</v>
      </c>
      <c r="AB50" s="27" t="s">
        <v>161</v>
      </c>
      <c r="AC50" s="41"/>
      <c r="AD50" s="233">
        <v>99.661000000000001</v>
      </c>
      <c r="AE50" s="27" t="s">
        <v>161</v>
      </c>
      <c r="AF50" s="41"/>
      <c r="AG50" s="233">
        <v>97.841999999999999</v>
      </c>
      <c r="AH50" s="27" t="s">
        <v>161</v>
      </c>
      <c r="AI50" s="41"/>
      <c r="AJ50" s="233">
        <v>179.83600000000001</v>
      </c>
      <c r="AK50" s="27" t="s">
        <v>161</v>
      </c>
      <c r="AL50" s="41"/>
      <c r="AM50" s="233">
        <v>7.6539999999999999</v>
      </c>
      <c r="AN50" s="27" t="s">
        <v>161</v>
      </c>
      <c r="AO50" s="41"/>
      <c r="AP50" s="233">
        <v>129.86699999999999</v>
      </c>
      <c r="AQ50" s="27" t="s">
        <v>161</v>
      </c>
      <c r="AR50" s="41"/>
      <c r="AS50" s="233">
        <v>87.114999999999995</v>
      </c>
      <c r="AT50" s="27" t="s">
        <v>161</v>
      </c>
      <c r="AU50" s="41"/>
      <c r="AV50" s="233">
        <v>45.052999999999997</v>
      </c>
      <c r="AW50" s="27" t="s">
        <v>161</v>
      </c>
      <c r="AX50" s="41"/>
      <c r="AY50" s="233">
        <v>94.126999999999995</v>
      </c>
      <c r="AZ50" s="27" t="s">
        <v>161</v>
      </c>
      <c r="BA50" s="41"/>
      <c r="BB50" s="233">
        <v>155.68600000000001</v>
      </c>
      <c r="BC50" s="27" t="s">
        <v>161</v>
      </c>
      <c r="BD50" s="41"/>
      <c r="BE50" s="233">
        <v>110.86499999999999</v>
      </c>
      <c r="BF50" s="27" t="s">
        <v>161</v>
      </c>
      <c r="BG50" s="41"/>
      <c r="BH50" s="233">
        <v>12.221</v>
      </c>
      <c r="BI50" s="27" t="s">
        <v>161</v>
      </c>
      <c r="BJ50" s="41"/>
      <c r="BK50" s="233">
        <v>97.927000000000007</v>
      </c>
      <c r="BL50" s="27" t="s">
        <v>161</v>
      </c>
      <c r="BM50" s="41"/>
      <c r="BN50" s="233">
        <v>10.433999999999999</v>
      </c>
      <c r="BO50" s="27" t="s">
        <v>161</v>
      </c>
      <c r="BP50" s="41"/>
      <c r="BQ50" s="233">
        <v>177.339</v>
      </c>
      <c r="BR50" s="27" t="s">
        <v>161</v>
      </c>
      <c r="BS50" s="41"/>
      <c r="BT50" s="233">
        <v>399.12900000000002</v>
      </c>
      <c r="BU50" s="27" t="s">
        <v>161</v>
      </c>
      <c r="BV50" s="41"/>
      <c r="BW50" s="233">
        <v>85.394999999999996</v>
      </c>
      <c r="BX50" s="27" t="s">
        <v>161</v>
      </c>
      <c r="BY50" s="41"/>
      <c r="BZ50" s="233">
        <v>44.095999999999997</v>
      </c>
      <c r="CA50" s="27" t="s">
        <v>161</v>
      </c>
      <c r="CB50" s="41"/>
      <c r="CC50" s="125"/>
      <c r="CD50" s="27"/>
      <c r="CE50" s="41"/>
      <c r="CF50" s="125"/>
      <c r="CG50" s="27"/>
      <c r="CH50" s="41"/>
      <c r="CI50" s="125"/>
      <c r="CJ50" s="27"/>
      <c r="CK50" s="41"/>
      <c r="CL50" s="125"/>
      <c r="CM50" s="27"/>
      <c r="CN50" s="41"/>
      <c r="CO50" s="125"/>
      <c r="CP50" s="27"/>
      <c r="CQ50" s="41"/>
      <c r="CR50" s="125"/>
      <c r="CS50" s="27"/>
      <c r="CT50" s="41"/>
      <c r="CU50" s="125"/>
      <c r="CV50" s="27"/>
      <c r="CW50" s="41"/>
      <c r="CX50" s="125"/>
      <c r="CY50" s="27"/>
      <c r="CZ50" s="41"/>
      <c r="DA50" s="125"/>
      <c r="DB50" s="27"/>
      <c r="DC50" s="41"/>
      <c r="DD50" s="125"/>
      <c r="DE50" s="27"/>
      <c r="DF50" s="41"/>
      <c r="DG50" s="125"/>
      <c r="DH50" s="27"/>
      <c r="DI50" s="41"/>
      <c r="DJ50" s="125"/>
      <c r="DK50" s="27"/>
      <c r="DL50" s="41"/>
      <c r="DM50" s="125"/>
      <c r="DN50" s="27"/>
      <c r="DO50" s="41"/>
      <c r="DP50" s="125"/>
      <c r="DQ50" s="27"/>
      <c r="DR50" s="41"/>
      <c r="DS50" s="125"/>
      <c r="DT50" s="27"/>
      <c r="DU50" s="41"/>
      <c r="DV50" s="125"/>
      <c r="DW50" s="27"/>
      <c r="DX50" s="41"/>
      <c r="DY50" s="125"/>
      <c r="DZ50" s="27"/>
      <c r="EA50" s="41"/>
      <c r="EB50" s="125"/>
      <c r="EC50" s="27"/>
      <c r="ED50" s="41"/>
      <c r="EE50" s="125"/>
      <c r="EF50" s="27"/>
      <c r="EG50" s="41"/>
      <c r="EH50" s="125"/>
      <c r="EI50" s="27"/>
      <c r="EJ50" s="41"/>
      <c r="EK50" s="125"/>
      <c r="EL50" s="27"/>
      <c r="EM50" s="41"/>
      <c r="EN50" s="125"/>
      <c r="EO50" s="27"/>
      <c r="EP50" s="41"/>
      <c r="EQ50" s="125"/>
      <c r="ER50" s="27"/>
      <c r="ES50" s="41"/>
      <c r="ET50" s="125"/>
      <c r="EU50" s="27"/>
      <c r="EV50" s="41"/>
      <c r="EW50" s="125"/>
      <c r="EX50" s="27"/>
      <c r="EY50" s="98"/>
    </row>
    <row r="51" spans="1:155" ht="15" customHeight="1">
      <c r="A51" s="28" t="s">
        <v>625</v>
      </c>
      <c r="B51" s="29" t="s">
        <v>281</v>
      </c>
      <c r="C51" s="47" t="s">
        <v>542</v>
      </c>
      <c r="D51" s="31" t="s">
        <v>164</v>
      </c>
      <c r="E51" s="41"/>
      <c r="F51" s="34">
        <f>F49+F50</f>
        <v>1104.7280000000001</v>
      </c>
      <c r="G51" s="35" t="s">
        <v>161</v>
      </c>
      <c r="H51" s="41"/>
      <c r="I51" s="34">
        <f>I49+I50</f>
        <v>669.80799999999999</v>
      </c>
      <c r="J51" s="35" t="s">
        <v>161</v>
      </c>
      <c r="K51" s="41"/>
      <c r="L51" s="34">
        <f>L49+L50</f>
        <v>568.56499999999994</v>
      </c>
      <c r="M51" s="35" t="s">
        <v>161</v>
      </c>
      <c r="N51" s="41"/>
      <c r="O51" s="34">
        <f>O49+O50</f>
        <v>496.16699999999997</v>
      </c>
      <c r="P51" s="35" t="s">
        <v>161</v>
      </c>
      <c r="Q51" s="41"/>
      <c r="R51" s="34">
        <f>R49+R50</f>
        <v>560.67700000000002</v>
      </c>
      <c r="S51" s="35" t="s">
        <v>161</v>
      </c>
      <c r="T51" s="41"/>
      <c r="U51" s="34">
        <f>U49+U50</f>
        <v>853.80899999999997</v>
      </c>
      <c r="V51" s="35" t="s">
        <v>161</v>
      </c>
      <c r="W51" s="41"/>
      <c r="X51" s="34">
        <f>X49+X50</f>
        <v>1608.0419999999999</v>
      </c>
      <c r="Y51" s="35" t="s">
        <v>161</v>
      </c>
      <c r="Z51" s="41"/>
      <c r="AA51" s="34">
        <f>AA49+AA50</f>
        <v>2543.1019999999999</v>
      </c>
      <c r="AB51" s="35" t="s">
        <v>161</v>
      </c>
      <c r="AC51" s="41"/>
      <c r="AD51" s="34">
        <f>AD49+AD50</f>
        <v>680.85599999999999</v>
      </c>
      <c r="AE51" s="35" t="s">
        <v>161</v>
      </c>
      <c r="AF51" s="41"/>
      <c r="AG51" s="34">
        <f>AG49+AG50</f>
        <v>679.79399999999998</v>
      </c>
      <c r="AH51" s="35" t="s">
        <v>161</v>
      </c>
      <c r="AI51" s="41"/>
      <c r="AJ51" s="34">
        <f>AJ49+AJ50</f>
        <v>1126.617</v>
      </c>
      <c r="AK51" s="35" t="s">
        <v>161</v>
      </c>
      <c r="AL51" s="41"/>
      <c r="AM51" s="34">
        <f>AM49+AM50</f>
        <v>451.392</v>
      </c>
      <c r="AN51" s="35" t="s">
        <v>161</v>
      </c>
      <c r="AO51" s="41"/>
      <c r="AP51" s="34">
        <f>AP49+AP50</f>
        <v>963.83100000000002</v>
      </c>
      <c r="AQ51" s="35" t="s">
        <v>161</v>
      </c>
      <c r="AR51" s="41"/>
      <c r="AS51" s="34">
        <f>AS49+AS50</f>
        <v>477.34700000000004</v>
      </c>
      <c r="AT51" s="35" t="s">
        <v>161</v>
      </c>
      <c r="AU51" s="41"/>
      <c r="AV51" s="34">
        <f>AV49+AV50</f>
        <v>549.74399999999991</v>
      </c>
      <c r="AW51" s="35" t="s">
        <v>161</v>
      </c>
      <c r="AX51" s="41"/>
      <c r="AY51" s="34">
        <f>AY49+AY50</f>
        <v>1217.376</v>
      </c>
      <c r="AZ51" s="35" t="s">
        <v>161</v>
      </c>
      <c r="BA51" s="41"/>
      <c r="BB51" s="34">
        <f>BB49+BB50</f>
        <v>1237.2809999999999</v>
      </c>
      <c r="BC51" s="35" t="s">
        <v>161</v>
      </c>
      <c r="BD51" s="41"/>
      <c r="BE51" s="34">
        <f>BE49+BE50</f>
        <v>2663.2539999999999</v>
      </c>
      <c r="BF51" s="35" t="s">
        <v>161</v>
      </c>
      <c r="BG51" s="41"/>
      <c r="BH51" s="34">
        <f>BH49+BH50</f>
        <v>480.904</v>
      </c>
      <c r="BI51" s="35" t="s">
        <v>161</v>
      </c>
      <c r="BJ51" s="41"/>
      <c r="BK51" s="34">
        <f>BK49+BK50</f>
        <v>1069.155</v>
      </c>
      <c r="BL51" s="35" t="s">
        <v>161</v>
      </c>
      <c r="BM51" s="41"/>
      <c r="BN51" s="34">
        <f>BN49+BN50</f>
        <v>570.87900000000002</v>
      </c>
      <c r="BO51" s="35" t="s">
        <v>161</v>
      </c>
      <c r="BP51" s="41"/>
      <c r="BQ51" s="34">
        <f>BQ49+BQ50</f>
        <v>1429.6579999999999</v>
      </c>
      <c r="BR51" s="35" t="s">
        <v>161</v>
      </c>
      <c r="BS51" s="41"/>
      <c r="BT51" s="34">
        <f>BT49+BT50</f>
        <v>3602.375</v>
      </c>
      <c r="BU51" s="35" t="s">
        <v>161</v>
      </c>
      <c r="BV51" s="41"/>
      <c r="BW51" s="34">
        <f>BW49+BW50</f>
        <v>998.23099999999999</v>
      </c>
      <c r="BX51" s="35" t="s">
        <v>161</v>
      </c>
      <c r="BY51" s="41"/>
      <c r="BZ51" s="34">
        <f>BZ49+BZ50</f>
        <v>664.375</v>
      </c>
      <c r="CA51" s="35" t="s">
        <v>161</v>
      </c>
      <c r="CB51" s="41"/>
      <c r="CC51" s="34">
        <f>CC49+CC50</f>
        <v>0</v>
      </c>
      <c r="CD51" s="35"/>
      <c r="CE51" s="41"/>
      <c r="CF51" s="34">
        <f>CF49+CF50</f>
        <v>0</v>
      </c>
      <c r="CG51" s="35"/>
      <c r="CH51" s="41"/>
      <c r="CI51" s="34">
        <f>CI49+CI50</f>
        <v>0</v>
      </c>
      <c r="CJ51" s="35"/>
      <c r="CK51" s="41"/>
      <c r="CL51" s="34">
        <f>CL49+CL50</f>
        <v>0</v>
      </c>
      <c r="CM51" s="35"/>
      <c r="CN51" s="41"/>
      <c r="CO51" s="34">
        <f>CO49+CO50</f>
        <v>0</v>
      </c>
      <c r="CP51" s="35"/>
      <c r="CQ51" s="41"/>
      <c r="CR51" s="34">
        <f>CR49+CR50</f>
        <v>0</v>
      </c>
      <c r="CS51" s="35"/>
      <c r="CT51" s="41"/>
      <c r="CU51" s="34">
        <f>CU49+CU50</f>
        <v>0</v>
      </c>
      <c r="CV51" s="35"/>
      <c r="CW51" s="41"/>
      <c r="CX51" s="34">
        <f>CX49+CX50</f>
        <v>0</v>
      </c>
      <c r="CY51" s="35"/>
      <c r="CZ51" s="41"/>
      <c r="DA51" s="34">
        <f>DA49+DA50</f>
        <v>0</v>
      </c>
      <c r="DB51" s="35"/>
      <c r="DC51" s="41"/>
      <c r="DD51" s="34">
        <f>DD49+DD50</f>
        <v>0</v>
      </c>
      <c r="DE51" s="35"/>
      <c r="DF51" s="41"/>
      <c r="DG51" s="34">
        <f>DG49+DG50</f>
        <v>0</v>
      </c>
      <c r="DH51" s="35"/>
      <c r="DI51" s="41"/>
      <c r="DJ51" s="34">
        <f>DJ49+DJ50</f>
        <v>0</v>
      </c>
      <c r="DK51" s="35"/>
      <c r="DL51" s="41"/>
      <c r="DM51" s="34">
        <f>DM49+DM50</f>
        <v>0</v>
      </c>
      <c r="DN51" s="35"/>
      <c r="DO51" s="41"/>
      <c r="DP51" s="34">
        <f>DP49+DP50</f>
        <v>0</v>
      </c>
      <c r="DQ51" s="35"/>
      <c r="DR51" s="41"/>
      <c r="DS51" s="34">
        <f>DS49+DS50</f>
        <v>0</v>
      </c>
      <c r="DT51" s="35"/>
      <c r="DU51" s="41"/>
      <c r="DV51" s="34">
        <f>DV49+DV50</f>
        <v>0</v>
      </c>
      <c r="DW51" s="35"/>
      <c r="DX51" s="41"/>
      <c r="DY51" s="34">
        <f>DY49+DY50</f>
        <v>0</v>
      </c>
      <c r="DZ51" s="35"/>
      <c r="EA51" s="41"/>
      <c r="EB51" s="34">
        <f>EB49+EB50</f>
        <v>0</v>
      </c>
      <c r="EC51" s="35"/>
      <c r="ED51" s="41"/>
      <c r="EE51" s="34">
        <f>EE49+EE50</f>
        <v>0</v>
      </c>
      <c r="EF51" s="35"/>
      <c r="EG51" s="41"/>
      <c r="EH51" s="34">
        <f>EH49+EH50</f>
        <v>0</v>
      </c>
      <c r="EI51" s="35"/>
      <c r="EJ51" s="41"/>
      <c r="EK51" s="34">
        <f>EK49+EK50</f>
        <v>0</v>
      </c>
      <c r="EL51" s="35"/>
      <c r="EM51" s="41"/>
      <c r="EN51" s="34">
        <f>EN49+EN50</f>
        <v>0</v>
      </c>
      <c r="EO51" s="35"/>
      <c r="EP51" s="41"/>
      <c r="EQ51" s="34">
        <f>EQ49+EQ50</f>
        <v>0</v>
      </c>
      <c r="ER51" s="35"/>
      <c r="ES51" s="41"/>
      <c r="ET51" s="34">
        <f>ET49+ET50</f>
        <v>0</v>
      </c>
      <c r="EU51" s="35"/>
      <c r="EV51" s="41"/>
      <c r="EW51" s="34">
        <f>EW49+EW50</f>
        <v>0</v>
      </c>
      <c r="EX51" s="35"/>
      <c r="EY51" s="98"/>
    </row>
    <row r="52" spans="1:155" ht="15" customHeight="1">
      <c r="A52" s="117"/>
      <c r="B52" s="117"/>
      <c r="C52" s="36"/>
      <c r="D52" s="117"/>
      <c r="F52" s="117"/>
      <c r="G52" s="117"/>
      <c r="I52" s="117"/>
      <c r="J52" s="117"/>
      <c r="L52" s="117"/>
      <c r="M52" s="117"/>
      <c r="O52" s="117"/>
      <c r="P52" s="117"/>
      <c r="R52" s="117"/>
      <c r="S52" s="117"/>
      <c r="U52" s="117"/>
      <c r="V52" s="117"/>
      <c r="X52" s="117"/>
      <c r="Y52" s="117"/>
      <c r="AA52" s="117"/>
      <c r="AB52" s="117"/>
      <c r="AD52" s="117"/>
      <c r="AE52" s="117"/>
      <c r="AG52" s="117"/>
      <c r="AH52" s="117"/>
      <c r="AJ52" s="117"/>
      <c r="AK52" s="117"/>
      <c r="AM52" s="117"/>
      <c r="AN52" s="117"/>
      <c r="AP52" s="117"/>
      <c r="AQ52" s="117"/>
      <c r="AS52" s="117"/>
      <c r="AT52" s="117"/>
      <c r="AV52" s="117"/>
      <c r="AW52" s="117"/>
      <c r="AY52" s="117"/>
      <c r="AZ52" s="117"/>
      <c r="BB52" s="117"/>
      <c r="BC52" s="117"/>
      <c r="BE52" s="117"/>
      <c r="BF52" s="117"/>
      <c r="BH52" s="117"/>
      <c r="BI52" s="117"/>
      <c r="BK52" s="117"/>
      <c r="BL52" s="117"/>
      <c r="BN52" s="117"/>
      <c r="BO52" s="117"/>
      <c r="BQ52" s="117"/>
      <c r="BR52" s="117"/>
      <c r="BT52" s="117"/>
      <c r="BU52" s="213"/>
      <c r="BW52" s="117"/>
      <c r="BX52" s="213"/>
      <c r="BZ52" s="117"/>
      <c r="CA52" s="213"/>
      <c r="CC52" s="117"/>
      <c r="CD52" s="117"/>
      <c r="CF52" s="117"/>
      <c r="CG52" s="117"/>
      <c r="CI52" s="117"/>
      <c r="CJ52" s="117"/>
      <c r="CL52" s="117"/>
      <c r="CM52" s="117"/>
      <c r="CO52" s="117"/>
      <c r="CP52" s="117"/>
      <c r="CR52" s="117"/>
      <c r="CS52" s="117"/>
      <c r="CU52" s="117"/>
      <c r="CV52" s="117"/>
      <c r="CX52" s="117"/>
      <c r="CY52" s="117"/>
      <c r="DA52" s="117"/>
      <c r="DB52" s="117"/>
      <c r="DD52" s="117"/>
      <c r="DE52" s="117"/>
      <c r="DG52" s="117"/>
      <c r="DH52" s="117"/>
      <c r="DJ52" s="117"/>
      <c r="DK52" s="117"/>
      <c r="DM52" s="117"/>
      <c r="DN52" s="117"/>
      <c r="DP52" s="117"/>
      <c r="DQ52" s="117"/>
      <c r="DS52" s="117"/>
      <c r="DT52" s="117"/>
      <c r="DV52" s="117"/>
      <c r="DW52" s="117"/>
      <c r="DY52" s="117"/>
      <c r="DZ52" s="117"/>
      <c r="EB52" s="117"/>
      <c r="EC52" s="117"/>
      <c r="EE52" s="117"/>
      <c r="EF52" s="117"/>
      <c r="EH52" s="117"/>
      <c r="EI52" s="117"/>
      <c r="EK52" s="117"/>
      <c r="EL52" s="117"/>
      <c r="EN52" s="117"/>
      <c r="EO52" s="117"/>
      <c r="EQ52" s="117"/>
      <c r="ER52" s="117"/>
      <c r="ET52" s="117"/>
      <c r="EU52" s="117"/>
      <c r="EW52" s="117"/>
      <c r="EX52" s="117"/>
    </row>
    <row r="53" spans="1:155" ht="15" customHeight="1">
      <c r="A53" s="137" t="s">
        <v>626</v>
      </c>
      <c r="B53" s="138" t="s">
        <v>627</v>
      </c>
      <c r="C53" s="148" t="s">
        <v>542</v>
      </c>
      <c r="D53" s="149" t="s">
        <v>27</v>
      </c>
      <c r="E53" s="41"/>
      <c r="F53" s="294">
        <v>1.5620000000000001</v>
      </c>
      <c r="G53" s="210" t="s">
        <v>161</v>
      </c>
      <c r="H53" s="41"/>
      <c r="I53" s="294">
        <v>0</v>
      </c>
      <c r="J53" s="210" t="s">
        <v>72</v>
      </c>
      <c r="K53" s="41"/>
      <c r="L53" s="294">
        <v>0</v>
      </c>
      <c r="M53" s="210" t="s">
        <v>72</v>
      </c>
      <c r="N53" s="41"/>
      <c r="O53" s="294">
        <v>144.15700000000001</v>
      </c>
      <c r="P53" s="210" t="s">
        <v>161</v>
      </c>
      <c r="Q53" s="41"/>
      <c r="R53" s="294">
        <v>0</v>
      </c>
      <c r="S53" s="210" t="s">
        <v>72</v>
      </c>
      <c r="T53" s="41"/>
      <c r="U53" s="294">
        <v>0</v>
      </c>
      <c r="V53" s="210" t="s">
        <v>72</v>
      </c>
      <c r="W53" s="41"/>
      <c r="X53" s="294">
        <v>0</v>
      </c>
      <c r="Y53" s="210" t="s">
        <v>72</v>
      </c>
      <c r="Z53" s="41"/>
      <c r="AA53" s="294">
        <v>512.58500000000004</v>
      </c>
      <c r="AB53" s="210" t="s">
        <v>161</v>
      </c>
      <c r="AC53" s="41"/>
      <c r="AD53" s="294">
        <v>71.861000000000004</v>
      </c>
      <c r="AE53" s="210" t="s">
        <v>161</v>
      </c>
      <c r="AF53" s="41"/>
      <c r="AG53" s="294">
        <v>0</v>
      </c>
      <c r="AH53" s="210" t="s">
        <v>72</v>
      </c>
      <c r="AI53" s="41"/>
      <c r="AJ53" s="294">
        <v>0</v>
      </c>
      <c r="AK53" s="210" t="s">
        <v>72</v>
      </c>
      <c r="AL53" s="41"/>
      <c r="AM53" s="294">
        <v>0</v>
      </c>
      <c r="AN53" s="210" t="s">
        <v>72</v>
      </c>
      <c r="AO53" s="41"/>
      <c r="AP53" s="294">
        <v>0</v>
      </c>
      <c r="AQ53" s="210" t="s">
        <v>72</v>
      </c>
      <c r="AR53" s="41"/>
      <c r="AS53" s="294">
        <v>6.0549999999999997</v>
      </c>
      <c r="AT53" s="210" t="s">
        <v>161</v>
      </c>
      <c r="AU53" s="41"/>
      <c r="AV53" s="294">
        <v>0</v>
      </c>
      <c r="AW53" s="210" t="s">
        <v>72</v>
      </c>
      <c r="AX53" s="41"/>
      <c r="AY53" s="294">
        <v>146.434</v>
      </c>
      <c r="AZ53" s="210" t="s">
        <v>161</v>
      </c>
      <c r="BA53" s="41"/>
      <c r="BB53" s="294">
        <v>212.69</v>
      </c>
      <c r="BC53" s="210" t="s">
        <v>161</v>
      </c>
      <c r="BD53" s="41"/>
      <c r="BE53" s="294">
        <v>0</v>
      </c>
      <c r="BF53" s="210" t="s">
        <v>72</v>
      </c>
      <c r="BG53" s="41"/>
      <c r="BH53" s="294">
        <v>0</v>
      </c>
      <c r="BI53" s="210" t="s">
        <v>72</v>
      </c>
      <c r="BJ53" s="41"/>
      <c r="BK53" s="294">
        <v>253.452</v>
      </c>
      <c r="BL53" s="210" t="s">
        <v>161</v>
      </c>
      <c r="BM53" s="41"/>
      <c r="BN53" s="294">
        <v>0</v>
      </c>
      <c r="BO53" s="210" t="s">
        <v>72</v>
      </c>
      <c r="BP53" s="41"/>
      <c r="BQ53" s="294">
        <v>0</v>
      </c>
      <c r="BR53" s="210" t="s">
        <v>72</v>
      </c>
      <c r="BS53" s="41"/>
      <c r="BT53" s="294">
        <v>679.16</v>
      </c>
      <c r="BU53" s="35" t="s">
        <v>161</v>
      </c>
      <c r="BV53" s="41"/>
      <c r="BW53" s="294">
        <v>174.989</v>
      </c>
      <c r="BX53" s="35" t="s">
        <v>161</v>
      </c>
      <c r="BY53" s="41"/>
      <c r="BZ53" s="294">
        <v>34.225000000000001</v>
      </c>
      <c r="CA53" s="35" t="s">
        <v>161</v>
      </c>
      <c r="CB53" s="41"/>
      <c r="CC53" s="205"/>
      <c r="CD53" s="210"/>
      <c r="CE53" s="41"/>
      <c r="CF53" s="205"/>
      <c r="CG53" s="210"/>
      <c r="CH53" s="41"/>
      <c r="CI53" s="205"/>
      <c r="CJ53" s="210"/>
      <c r="CK53" s="41"/>
      <c r="CL53" s="205"/>
      <c r="CM53" s="210"/>
      <c r="CN53" s="41"/>
      <c r="CO53" s="205"/>
      <c r="CP53" s="210"/>
      <c r="CQ53" s="41"/>
      <c r="CR53" s="205"/>
      <c r="CS53" s="210"/>
      <c r="CT53" s="41"/>
      <c r="CU53" s="205"/>
      <c r="CV53" s="210"/>
      <c r="CW53" s="41"/>
      <c r="CX53" s="205"/>
      <c r="CY53" s="210"/>
      <c r="CZ53" s="41"/>
      <c r="DA53" s="205"/>
      <c r="DB53" s="210"/>
      <c r="DC53" s="41"/>
      <c r="DD53" s="205"/>
      <c r="DE53" s="210"/>
      <c r="DF53" s="41"/>
      <c r="DG53" s="205"/>
      <c r="DH53" s="210"/>
      <c r="DI53" s="41"/>
      <c r="DJ53" s="205"/>
      <c r="DK53" s="210"/>
      <c r="DL53" s="41"/>
      <c r="DM53" s="205"/>
      <c r="DN53" s="210"/>
      <c r="DO53" s="41"/>
      <c r="DP53" s="205"/>
      <c r="DQ53" s="210"/>
      <c r="DR53" s="41"/>
      <c r="DS53" s="205"/>
      <c r="DT53" s="210"/>
      <c r="DU53" s="41"/>
      <c r="DV53" s="205"/>
      <c r="DW53" s="210"/>
      <c r="DX53" s="41"/>
      <c r="DY53" s="205"/>
      <c r="DZ53" s="210"/>
      <c r="EA53" s="41"/>
      <c r="EB53" s="205"/>
      <c r="EC53" s="210"/>
      <c r="ED53" s="41"/>
      <c r="EE53" s="205"/>
      <c r="EF53" s="210"/>
      <c r="EG53" s="41"/>
      <c r="EH53" s="205"/>
      <c r="EI53" s="210"/>
      <c r="EJ53" s="41"/>
      <c r="EK53" s="205"/>
      <c r="EL53" s="210"/>
      <c r="EM53" s="41"/>
      <c r="EN53" s="205"/>
      <c r="EO53" s="210"/>
      <c r="EP53" s="41"/>
      <c r="EQ53" s="205"/>
      <c r="ER53" s="210"/>
      <c r="ES53" s="41"/>
      <c r="ET53" s="205"/>
      <c r="EU53" s="210"/>
      <c r="EV53" s="41"/>
      <c r="EW53" s="205"/>
      <c r="EX53" s="210"/>
      <c r="EY53" s="98"/>
    </row>
    <row r="54" spans="1:155" ht="14.1" customHeight="1">
      <c r="A54" s="49"/>
      <c r="B54" s="37"/>
      <c r="C54" s="37"/>
      <c r="D54" s="49"/>
      <c r="F54" s="49"/>
      <c r="G54" s="49"/>
      <c r="I54" s="49"/>
      <c r="J54" s="49"/>
      <c r="L54" s="49"/>
      <c r="M54" s="49"/>
      <c r="O54" s="49"/>
      <c r="P54" s="49"/>
      <c r="R54" s="49"/>
      <c r="S54" s="49"/>
      <c r="U54" s="37"/>
      <c r="V54" s="37"/>
      <c r="X54" s="37"/>
      <c r="Y54" s="37"/>
      <c r="AA54" s="37"/>
      <c r="AB54" s="37"/>
      <c r="AD54" s="37"/>
      <c r="AE54" s="37"/>
      <c r="AG54" s="37"/>
      <c r="AH54" s="37"/>
      <c r="AJ54" s="37"/>
      <c r="AK54" s="37"/>
      <c r="AM54" s="37"/>
      <c r="AN54" s="37"/>
      <c r="AP54" s="37"/>
      <c r="AQ54" s="37"/>
      <c r="AS54" s="37"/>
      <c r="AT54" s="37"/>
      <c r="AV54" s="37"/>
      <c r="AW54" s="37"/>
      <c r="AY54" s="37"/>
      <c r="AZ54" s="37"/>
      <c r="BB54" s="37"/>
      <c r="BC54" s="37"/>
      <c r="BE54" s="37"/>
      <c r="BF54" s="37"/>
      <c r="BH54" s="37"/>
      <c r="BI54" s="37"/>
      <c r="BK54" s="37"/>
      <c r="BL54" s="37"/>
      <c r="BN54" s="37"/>
      <c r="BO54" s="37"/>
      <c r="BQ54" s="37"/>
      <c r="BR54" s="37"/>
      <c r="BT54" s="37"/>
      <c r="BU54" s="37"/>
      <c r="BW54" s="37"/>
      <c r="BX54" s="37"/>
      <c r="BZ54" s="37"/>
      <c r="CA54" s="37"/>
      <c r="CC54" s="37"/>
      <c r="CD54" s="37"/>
      <c r="CF54" s="37"/>
      <c r="CG54" s="37"/>
      <c r="CI54" s="37"/>
      <c r="CJ54" s="37"/>
      <c r="CL54" s="37"/>
      <c r="CM54" s="37"/>
      <c r="CO54" s="37"/>
      <c r="CP54" s="37"/>
      <c r="CR54" s="37"/>
      <c r="CS54" s="37"/>
      <c r="CU54" s="37"/>
      <c r="CV54" s="37"/>
      <c r="CX54" s="37"/>
      <c r="CY54" s="37"/>
      <c r="DA54" s="37"/>
      <c r="DB54" s="37"/>
      <c r="DD54" s="37"/>
      <c r="DE54" s="37"/>
      <c r="DG54" s="37"/>
      <c r="DH54" s="37"/>
      <c r="DJ54" s="37"/>
      <c r="DK54" s="37"/>
      <c r="DM54" s="37"/>
      <c r="DN54" s="37"/>
      <c r="DP54" s="37"/>
      <c r="DQ54" s="37"/>
      <c r="DS54" s="37"/>
      <c r="DT54" s="37"/>
      <c r="DV54" s="37"/>
      <c r="DW54" s="37"/>
      <c r="DY54" s="37"/>
      <c r="DZ54" s="37"/>
      <c r="EB54" s="37"/>
      <c r="EC54" s="37"/>
      <c r="EE54" s="37"/>
      <c r="EF54" s="37"/>
      <c r="EH54" s="37"/>
      <c r="EI54" s="37"/>
      <c r="EK54" s="37"/>
      <c r="EL54" s="37"/>
      <c r="EN54" s="37"/>
      <c r="EO54" s="37"/>
      <c r="EQ54" s="37"/>
      <c r="ER54" s="37"/>
      <c r="ET54" s="37"/>
      <c r="EU54" s="37"/>
      <c r="EW54" s="37"/>
      <c r="EX54" s="37"/>
    </row>
    <row r="55" spans="1:155" ht="15" customHeight="1"/>
    <row r="56" spans="1:155" ht="14.1" customHeight="1">
      <c r="A56" s="135"/>
      <c r="B56" s="37"/>
      <c r="C56" s="37"/>
      <c r="D56" s="37"/>
      <c r="E56" s="136"/>
      <c r="F56" s="98"/>
    </row>
    <row r="57" spans="1:155" ht="14.1" customHeight="1">
      <c r="A57" s="323" t="s">
        <v>145</v>
      </c>
      <c r="C57" s="99" t="s">
        <v>148</v>
      </c>
      <c r="F57" s="98"/>
    </row>
    <row r="58" spans="1:155" ht="14.1" customHeight="1">
      <c r="A58" s="324"/>
      <c r="F58" s="98"/>
    </row>
    <row r="59" spans="1:155" ht="14.1" customHeight="1">
      <c r="A59" s="323" t="s">
        <v>146</v>
      </c>
      <c r="C59" s="1"/>
      <c r="F59" s="98"/>
    </row>
    <row r="60" spans="1:155" ht="14.1" customHeight="1">
      <c r="A60" s="324"/>
      <c r="F60" s="98"/>
    </row>
    <row r="61" spans="1:155" ht="14.1" customHeight="1">
      <c r="A61" s="323" t="s">
        <v>628</v>
      </c>
      <c r="B61" s="95"/>
      <c r="C61" s="99" t="s">
        <v>148</v>
      </c>
      <c r="D61" s="95" t="s">
        <v>332</v>
      </c>
      <c r="F61" s="98"/>
    </row>
    <row r="62" spans="1:155" ht="15" customHeight="1">
      <c r="A62" s="123"/>
      <c r="F62" s="98"/>
    </row>
    <row r="63" spans="1:155" ht="14.1" customHeight="1">
      <c r="A63" s="37"/>
      <c r="B63" s="134"/>
      <c r="C63" s="134"/>
      <c r="D63" s="49"/>
      <c r="E63" s="49"/>
    </row>
    <row r="64" spans="1:155"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sheetData>
  <mergeCells count="100">
    <mergeCell ref="EN10:EO11"/>
    <mergeCell ref="EN9:EO9"/>
    <mergeCell ref="EW9:EX9"/>
    <mergeCell ref="EW10:EX11"/>
    <mergeCell ref="ET10:EU11"/>
    <mergeCell ref="ET9:EU9"/>
    <mergeCell ref="EQ9:ER9"/>
    <mergeCell ref="EQ10:ER11"/>
    <mergeCell ref="EE9:EF9"/>
    <mergeCell ref="EE10:EF11"/>
    <mergeCell ref="EH10:EI11"/>
    <mergeCell ref="EH9:EI9"/>
    <mergeCell ref="EK10:EL11"/>
    <mergeCell ref="EK9:EL9"/>
    <mergeCell ref="DA9:DB9"/>
    <mergeCell ref="DA10:DB11"/>
    <mergeCell ref="DY9:DZ9"/>
    <mergeCell ref="DY10:DZ11"/>
    <mergeCell ref="EB9:EC9"/>
    <mergeCell ref="EB10:EC11"/>
    <mergeCell ref="DV10:DW11"/>
    <mergeCell ref="DV9:DW9"/>
    <mergeCell ref="DS9:DT9"/>
    <mergeCell ref="DS10:DT11"/>
    <mergeCell ref="DJ10:DK11"/>
    <mergeCell ref="DJ9:DK9"/>
    <mergeCell ref="DM9:DN9"/>
    <mergeCell ref="DM10:DN11"/>
    <mergeCell ref="DP10:DQ11"/>
    <mergeCell ref="DP9:DQ9"/>
    <mergeCell ref="CI9:CJ9"/>
    <mergeCell ref="CI10:CJ11"/>
    <mergeCell ref="DD10:DE11"/>
    <mergeCell ref="DD9:DE9"/>
    <mergeCell ref="DG9:DH9"/>
    <mergeCell ref="DG10:DH11"/>
    <mergeCell ref="CL10:CM11"/>
    <mergeCell ref="CL9:CM9"/>
    <mergeCell ref="CO10:CP11"/>
    <mergeCell ref="CO9:CP9"/>
    <mergeCell ref="CR10:CS11"/>
    <mergeCell ref="CR9:CS9"/>
    <mergeCell ref="CX10:CY11"/>
    <mergeCell ref="CX9:CY9"/>
    <mergeCell ref="CU9:CV9"/>
    <mergeCell ref="CU10:CV11"/>
    <mergeCell ref="BE9:BF9"/>
    <mergeCell ref="BE10:BF11"/>
    <mergeCell ref="CC9:CD9"/>
    <mergeCell ref="CC10:CD11"/>
    <mergeCell ref="CF9:CG9"/>
    <mergeCell ref="CF10:CG11"/>
    <mergeCell ref="BZ10:CA11"/>
    <mergeCell ref="BZ9:CA9"/>
    <mergeCell ref="BW9:BX9"/>
    <mergeCell ref="BW10:BX11"/>
    <mergeCell ref="BN10:BO11"/>
    <mergeCell ref="BN9:BO9"/>
    <mergeCell ref="BQ9:BR9"/>
    <mergeCell ref="BQ10:BR11"/>
    <mergeCell ref="BT10:BU11"/>
    <mergeCell ref="BT9:BU9"/>
    <mergeCell ref="AM9:AN9"/>
    <mergeCell ref="AM10:AN11"/>
    <mergeCell ref="BH10:BI11"/>
    <mergeCell ref="BH9:BI9"/>
    <mergeCell ref="BK9:BL9"/>
    <mergeCell ref="BK10:BL11"/>
    <mergeCell ref="AP10:AQ11"/>
    <mergeCell ref="AP9:AQ9"/>
    <mergeCell ref="AS10:AT11"/>
    <mergeCell ref="AS9:AT9"/>
    <mergeCell ref="AV10:AW11"/>
    <mergeCell ref="AV9:AW9"/>
    <mergeCell ref="BB10:BC11"/>
    <mergeCell ref="BB9:BC9"/>
    <mergeCell ref="AY9:AZ9"/>
    <mergeCell ref="AY10:AZ11"/>
    <mergeCell ref="AG9:AH9"/>
    <mergeCell ref="AG10:AH11"/>
    <mergeCell ref="AJ9:AK9"/>
    <mergeCell ref="AJ10:AK11"/>
    <mergeCell ref="O9:P9"/>
    <mergeCell ref="O10:P11"/>
    <mergeCell ref="F10:G11"/>
    <mergeCell ref="F9:G9"/>
    <mergeCell ref="AD10:AE11"/>
    <mergeCell ref="AD9:AE9"/>
    <mergeCell ref="AA9:AB9"/>
    <mergeCell ref="AA10:AB11"/>
    <mergeCell ref="R10:S11"/>
    <mergeCell ref="R9:S9"/>
    <mergeCell ref="U9:V9"/>
    <mergeCell ref="U10:V11"/>
    <mergeCell ref="X10:Y11"/>
    <mergeCell ref="X9:Y9"/>
    <mergeCell ref="I9:J9"/>
    <mergeCell ref="I10:J11"/>
    <mergeCell ref="L10:M11"/>
    <mergeCell ref="L9:M9"/>
  </mergeCells>
  <dataValidations count="1">
    <dataValidation type="list" allowBlank="1" sqref="AZ51 S51 P51 AE51 M51 BR51 AT51 AN51 AK51 BO51 BF51 J51 V51 Y51 CA51 BL51 BU51 AW51 BC51 AB51 AH51 BX51 AQ51 G51 BI51 AE24:AE29 Y24:Y29 P24:P29 AT24:AT29 BI24:BI29 AH24:AH29 BL24:BL29 AW24:AW29 BR24:BR29 CA32:CA38 AN24:AN29 V24:V29 AK24:AK29 AB24:AB29 BO24:BO29 BC24:BC29 BX32:BX38 M24:M29 BU24:BU29 S24:S29 AQ24:AQ29 BF24:BF29 J24:J29 G24:G29 AZ24:AZ29 P32:P38 BR32:BR38 AH32:AH38 AK32:AK38 BL32:BL38 G32:G38 BO32:BO38 BI32:BI38 Y32:Y38 AE32:AE38 AQ32:AQ38 AB32:AB38 M32:M38 J32:J38 AZ32:AZ38 BU32:BU38 V32:V38 AT32:AT38 AN32:AN38 BF32:BF38 AW32:AW38 S32:S38 BC32:BC38 BX17:BX21 CA17:CA21 AN17:AN21 AZ17:AZ21 AE17:AE21 BR17:BR21 AQ17:AQ21 P17:P21 BO17:BO21 BF17:BF21 S17:S21 M17:M21 AT17:AT21 BC17:BC21 AK17:AK21 BI17:BI21 G17:G21 AH17:AH21 BU17:BU21 AW17:AW21 BL17:BL21 V17:V21 AB17:AB21 Y17:Y21 J17:J21 CA24:CA29 BX24:BX29" xr:uid="{00000000-0002-0000-0600-000000000000}"/>
  </dataValidations>
  <pageMargins left="0.75" right="0.75" top="1" bottom="1" header="0.5" footer="0.5"/>
  <pageSetup paperSize="9" orientation="portrait" r:id="rId1"/>
  <headerFooter>
    <oddFooter>&amp;L_x000D_&amp;1#&amp;"Calibri"&amp;11&amp;K000000 SW Internal
Commercial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85"/>
  <sheetViews>
    <sheetView showRuler="0" zoomScaleNormal="100" workbookViewId="0">
      <selection sqref="A1:XFD1048576"/>
    </sheetView>
  </sheetViews>
  <sheetFormatPr defaultColWidth="13.7109375" defaultRowHeight="12.75"/>
  <cols>
    <col min="1" max="1" width="17" customWidth="1"/>
    <col min="2" max="2" width="64" customWidth="1"/>
    <col min="3" max="3" width="9.140625" customWidth="1"/>
    <col min="4" max="4" width="11" customWidth="1"/>
    <col min="5" max="5" width="1.140625" customWidth="1"/>
    <col min="6" max="6" width="16.42578125" customWidth="1"/>
    <col min="7" max="7" width="6.7109375" customWidth="1"/>
    <col min="8" max="8" width="12.28515625" customWidth="1"/>
    <col min="9" max="9" width="6.7109375" customWidth="1"/>
    <col min="10" max="10" width="13.28515625" customWidth="1"/>
    <col min="11" max="11" width="6.5703125" customWidth="1"/>
    <col min="12" max="12" width="13.28515625" customWidth="1"/>
    <col min="13" max="13" width="6.7109375" customWidth="1"/>
    <col min="14" max="14" width="13.28515625" customWidth="1"/>
    <col min="15" max="15" width="6.5703125" customWidth="1"/>
    <col min="16" max="16" width="13.28515625" customWidth="1"/>
    <col min="17" max="17" width="6.7109375" customWidth="1"/>
    <col min="18" max="18" width="13.28515625" customWidth="1"/>
    <col min="19" max="19" width="6.5703125" customWidth="1"/>
    <col min="20" max="20" width="13.28515625" customWidth="1"/>
    <col min="21" max="21" width="6.7109375" customWidth="1"/>
    <col min="22" max="22" width="1.140625" customWidth="1"/>
    <col min="23" max="23" width="14.28515625" customWidth="1"/>
    <col min="24" max="24" width="6.5703125" customWidth="1"/>
    <col min="25" max="25" width="3.28515625" customWidth="1"/>
    <col min="26" max="38" width="9.5703125" customWidth="1"/>
    <col min="39" max="59" width="9.42578125" customWidth="1"/>
  </cols>
  <sheetData>
    <row r="1" spans="1:25" ht="22.5" customHeight="1">
      <c r="A1" s="314" t="s">
        <v>0</v>
      </c>
    </row>
    <row r="2" spans="1:25" ht="23.25" customHeight="1"/>
    <row r="3" spans="1:25" ht="22.5" customHeight="1">
      <c r="A3" s="312" t="s">
        <v>1</v>
      </c>
    </row>
    <row r="4" spans="1:25" ht="16.7" customHeight="1">
      <c r="A4" s="231"/>
      <c r="B4" s="253"/>
      <c r="C4" s="301"/>
      <c r="D4" s="103"/>
      <c r="E4" s="103"/>
      <c r="F4" s="103"/>
      <c r="G4" s="103"/>
      <c r="H4" s="103"/>
    </row>
    <row r="5" spans="1:25" ht="16.7" customHeight="1" thickBot="1"/>
    <row r="6" spans="1:25" ht="22.5" customHeight="1">
      <c r="A6" s="351" t="s">
        <v>2</v>
      </c>
      <c r="B6" s="352"/>
      <c r="C6" s="352"/>
      <c r="D6" s="353"/>
    </row>
    <row r="7" spans="1:25" ht="23.25" customHeight="1" thickBot="1">
      <c r="A7" s="354" t="s">
        <v>629</v>
      </c>
      <c r="B7" s="355"/>
      <c r="C7" s="355"/>
      <c r="D7" s="356"/>
    </row>
    <row r="8" spans="1:25" ht="14.1" customHeight="1">
      <c r="A8" s="95"/>
      <c r="B8" s="95"/>
      <c r="C8" s="357"/>
    </row>
    <row r="9" spans="1:25" ht="15" customHeight="1" thickBot="1">
      <c r="F9" s="533">
        <v>10</v>
      </c>
      <c r="G9" s="534"/>
      <c r="H9" s="533">
        <v>11</v>
      </c>
      <c r="I9" s="534"/>
      <c r="J9" s="533">
        <v>12</v>
      </c>
      <c r="K9" s="534"/>
      <c r="L9" s="533">
        <v>20</v>
      </c>
      <c r="M9" s="534"/>
      <c r="N9" s="533">
        <v>30</v>
      </c>
      <c r="O9" s="534"/>
      <c r="P9" s="533">
        <v>31</v>
      </c>
      <c r="Q9" s="534"/>
      <c r="R9" s="533">
        <v>32</v>
      </c>
      <c r="S9" s="534"/>
      <c r="T9" s="533">
        <v>50</v>
      </c>
      <c r="U9" s="534"/>
      <c r="V9" s="214"/>
      <c r="W9" s="533">
        <v>199</v>
      </c>
      <c r="X9" s="534"/>
      <c r="Y9" s="230"/>
    </row>
    <row r="10" spans="1:25" ht="17.45" customHeight="1">
      <c r="A10" s="2" t="s">
        <v>4</v>
      </c>
      <c r="B10" s="3" t="s">
        <v>5</v>
      </c>
      <c r="C10" s="4" t="s">
        <v>6</v>
      </c>
      <c r="D10" s="5" t="s">
        <v>7</v>
      </c>
      <c r="E10" s="41"/>
      <c r="F10" s="516" t="s">
        <v>630</v>
      </c>
      <c r="G10" s="517"/>
      <c r="H10" s="517"/>
      <c r="I10" s="517"/>
      <c r="J10" s="517"/>
      <c r="K10" s="517"/>
      <c r="L10" s="517"/>
      <c r="M10" s="517"/>
      <c r="N10" s="517"/>
      <c r="O10" s="517"/>
      <c r="P10" s="517"/>
      <c r="Q10" s="517"/>
      <c r="R10" s="517"/>
      <c r="S10" s="517"/>
      <c r="T10" s="517"/>
      <c r="U10" s="518"/>
      <c r="V10" s="41"/>
      <c r="W10" s="296" t="s">
        <v>21</v>
      </c>
      <c r="X10" s="302"/>
      <c r="Y10" s="98"/>
    </row>
    <row r="11" spans="1:25" ht="34.15" customHeight="1">
      <c r="A11" s="297" t="s">
        <v>18</v>
      </c>
      <c r="B11" s="111"/>
      <c r="C11" s="112"/>
      <c r="D11" s="298" t="s">
        <v>19</v>
      </c>
      <c r="E11" s="41"/>
      <c r="F11" s="495" t="s">
        <v>128</v>
      </c>
      <c r="G11" s="539"/>
      <c r="H11" s="495" t="s">
        <v>131</v>
      </c>
      <c r="I11" s="568"/>
      <c r="J11" s="567" t="s">
        <v>133</v>
      </c>
      <c r="K11" s="539"/>
      <c r="L11" s="495" t="s">
        <v>136</v>
      </c>
      <c r="M11" s="539"/>
      <c r="N11" s="495" t="s">
        <v>138</v>
      </c>
      <c r="O11" s="539"/>
      <c r="P11" s="495" t="s">
        <v>140</v>
      </c>
      <c r="Q11" s="539"/>
      <c r="R11" s="495" t="s">
        <v>142</v>
      </c>
      <c r="S11" s="539"/>
      <c r="T11" s="495" t="s">
        <v>631</v>
      </c>
      <c r="U11" s="539"/>
      <c r="V11" s="41"/>
      <c r="W11" s="495" t="s">
        <v>17</v>
      </c>
      <c r="X11" s="539"/>
      <c r="Y11" s="98"/>
    </row>
    <row r="12" spans="1:25" ht="22.5" customHeight="1" thickBot="1">
      <c r="A12" s="114"/>
      <c r="B12" s="115"/>
      <c r="C12" s="115"/>
      <c r="D12" s="116"/>
      <c r="E12" s="41"/>
      <c r="F12" s="10" t="s">
        <v>21</v>
      </c>
      <c r="G12" s="9" t="s">
        <v>20</v>
      </c>
      <c r="H12" s="287"/>
      <c r="I12" s="277" t="s">
        <v>20</v>
      </c>
      <c r="J12" s="303"/>
      <c r="K12" s="9" t="s">
        <v>20</v>
      </c>
      <c r="L12" s="278" t="s">
        <v>21</v>
      </c>
      <c r="M12" s="9" t="s">
        <v>20</v>
      </c>
      <c r="N12" s="278" t="s">
        <v>21</v>
      </c>
      <c r="O12" s="9" t="s">
        <v>20</v>
      </c>
      <c r="P12" s="10" t="s">
        <v>21</v>
      </c>
      <c r="Q12" s="9" t="s">
        <v>20</v>
      </c>
      <c r="R12" s="10" t="s">
        <v>21</v>
      </c>
      <c r="S12" s="9" t="s">
        <v>20</v>
      </c>
      <c r="T12" s="10" t="s">
        <v>21</v>
      </c>
      <c r="U12" s="9" t="s">
        <v>20</v>
      </c>
      <c r="V12" s="41"/>
      <c r="W12" s="10" t="s">
        <v>21</v>
      </c>
      <c r="X12" s="9" t="s">
        <v>20</v>
      </c>
      <c r="Y12" s="98"/>
    </row>
    <row r="13" spans="1:25" ht="24.95" customHeight="1" thickBot="1">
      <c r="A13" s="117"/>
      <c r="B13" s="118"/>
      <c r="C13" s="36"/>
      <c r="D13" s="117"/>
      <c r="F13" s="37"/>
      <c r="G13" s="37"/>
      <c r="H13" s="37"/>
      <c r="I13" s="37"/>
      <c r="J13" s="37"/>
      <c r="K13" s="37"/>
      <c r="L13" s="37"/>
      <c r="M13" s="37"/>
      <c r="N13" s="37"/>
      <c r="O13" s="37"/>
      <c r="P13" s="37"/>
      <c r="Q13" s="37"/>
      <c r="R13" s="37"/>
      <c r="S13" s="37"/>
      <c r="T13" s="37"/>
      <c r="U13" s="37"/>
      <c r="W13" s="37"/>
      <c r="X13" s="37"/>
    </row>
    <row r="14" spans="1:25" ht="20.85" customHeight="1" thickBot="1">
      <c r="A14" s="119"/>
      <c r="B14" s="11" t="s">
        <v>632</v>
      </c>
      <c r="C14" s="220" t="s">
        <v>21</v>
      </c>
      <c r="D14" s="221"/>
      <c r="E14" s="98"/>
    </row>
    <row r="15" spans="1:25" ht="14.1" customHeight="1">
      <c r="A15" s="13" t="s">
        <v>633</v>
      </c>
      <c r="B15" s="14" t="s">
        <v>634</v>
      </c>
      <c r="C15" s="299" t="s">
        <v>343</v>
      </c>
      <c r="D15" s="15" t="s">
        <v>27</v>
      </c>
      <c r="E15" s="41" t="s">
        <v>21</v>
      </c>
      <c r="F15" s="55">
        <v>0</v>
      </c>
      <c r="G15" s="25" t="s">
        <v>253</v>
      </c>
      <c r="H15" s="55">
        <v>157.708</v>
      </c>
      <c r="I15" s="25" t="s">
        <v>266</v>
      </c>
      <c r="J15" s="55">
        <v>678.25599999999997</v>
      </c>
      <c r="K15" s="25" t="s">
        <v>266</v>
      </c>
      <c r="L15" s="55">
        <v>0</v>
      </c>
      <c r="M15" s="25" t="s">
        <v>253</v>
      </c>
      <c r="N15" s="55">
        <v>16.16</v>
      </c>
      <c r="O15" s="25" t="s">
        <v>266</v>
      </c>
      <c r="P15" s="55">
        <v>0</v>
      </c>
      <c r="Q15" s="25" t="s">
        <v>253</v>
      </c>
      <c r="R15" s="55">
        <v>781.51</v>
      </c>
      <c r="S15" s="25" t="s">
        <v>266</v>
      </c>
      <c r="T15" s="55">
        <v>0</v>
      </c>
      <c r="U15" s="25" t="s">
        <v>253</v>
      </c>
      <c r="V15" s="41"/>
      <c r="W15" s="24">
        <f>F15+L15+N15+T15+H15+J15+P15+R15</f>
        <v>1633.634</v>
      </c>
      <c r="X15" s="25" t="s">
        <v>266</v>
      </c>
      <c r="Y15" s="98"/>
    </row>
    <row r="16" spans="1:25" ht="15" customHeight="1" thickBot="1">
      <c r="A16" s="28" t="s">
        <v>635</v>
      </c>
      <c r="B16" s="29" t="s">
        <v>636</v>
      </c>
      <c r="C16" s="47" t="s">
        <v>129</v>
      </c>
      <c r="D16" s="31" t="s">
        <v>27</v>
      </c>
      <c r="E16" s="41"/>
      <c r="F16" s="251">
        <v>0</v>
      </c>
      <c r="G16" s="35" t="s">
        <v>253</v>
      </c>
      <c r="H16" s="251">
        <v>1.64</v>
      </c>
      <c r="I16" s="35" t="s">
        <v>134</v>
      </c>
      <c r="J16" s="251">
        <v>23.13</v>
      </c>
      <c r="K16" s="35" t="s">
        <v>134</v>
      </c>
      <c r="L16" s="251">
        <v>0</v>
      </c>
      <c r="M16" s="35" t="s">
        <v>253</v>
      </c>
      <c r="N16" s="251">
        <v>0.38</v>
      </c>
      <c r="O16" s="35" t="s">
        <v>134</v>
      </c>
      <c r="P16" s="251">
        <v>0</v>
      </c>
      <c r="Q16" s="35" t="s">
        <v>253</v>
      </c>
      <c r="R16" s="251">
        <v>5.29</v>
      </c>
      <c r="S16" s="35" t="s">
        <v>134</v>
      </c>
      <c r="T16" s="251">
        <v>0</v>
      </c>
      <c r="U16" s="35" t="s">
        <v>253</v>
      </c>
      <c r="V16" s="41"/>
      <c r="W16" s="34">
        <f>F16+L16+N16+T16+H16+J16+P16+R16</f>
        <v>30.439999999999998</v>
      </c>
      <c r="X16" s="35" t="s">
        <v>134</v>
      </c>
      <c r="Y16" s="98"/>
    </row>
    <row r="17" spans="1:25" ht="15" customHeight="1" thickBot="1">
      <c r="A17" s="36"/>
      <c r="B17" s="117"/>
      <c r="C17" s="36"/>
      <c r="D17" s="36"/>
      <c r="F17" s="37"/>
      <c r="G17" s="37"/>
      <c r="H17" s="37"/>
      <c r="I17" s="37"/>
      <c r="J17" s="37"/>
      <c r="K17" s="37"/>
      <c r="L17" s="37"/>
      <c r="M17" s="37"/>
      <c r="N17" s="37"/>
      <c r="O17" s="37"/>
      <c r="P17" s="37"/>
      <c r="Q17" s="37"/>
      <c r="R17" s="37"/>
      <c r="S17" s="37"/>
      <c r="T17" s="37"/>
      <c r="U17" s="37"/>
      <c r="W17" s="37"/>
      <c r="X17" s="37"/>
    </row>
    <row r="18" spans="1:25" ht="20.85" customHeight="1" thickBot="1">
      <c r="A18" s="119"/>
      <c r="B18" s="11" t="s">
        <v>186</v>
      </c>
      <c r="C18" s="220" t="s">
        <v>21</v>
      </c>
      <c r="D18" s="120"/>
      <c r="E18" s="98"/>
    </row>
    <row r="19" spans="1:25" ht="14.1" customHeight="1">
      <c r="A19" s="189" t="s">
        <v>637</v>
      </c>
      <c r="B19" s="190" t="s">
        <v>638</v>
      </c>
      <c r="C19" s="191" t="s">
        <v>542</v>
      </c>
      <c r="D19" s="192" t="s">
        <v>27</v>
      </c>
      <c r="E19" s="41"/>
      <c r="F19" s="55">
        <v>0</v>
      </c>
      <c r="G19" s="25" t="s">
        <v>171</v>
      </c>
      <c r="H19" s="55">
        <v>745.13300000000004</v>
      </c>
      <c r="I19" s="25" t="s">
        <v>49</v>
      </c>
      <c r="J19" s="55">
        <v>7434.6229999999996</v>
      </c>
      <c r="K19" s="25" t="s">
        <v>49</v>
      </c>
      <c r="L19" s="55">
        <v>0</v>
      </c>
      <c r="M19" s="25" t="s">
        <v>171</v>
      </c>
      <c r="N19" s="55">
        <v>537.94000000000005</v>
      </c>
      <c r="O19" s="25" t="s">
        <v>49</v>
      </c>
      <c r="P19" s="55">
        <v>0</v>
      </c>
      <c r="Q19" s="25" t="s">
        <v>171</v>
      </c>
      <c r="R19" s="55">
        <v>7877.7</v>
      </c>
      <c r="S19" s="25" t="s">
        <v>49</v>
      </c>
      <c r="T19" s="55">
        <v>0</v>
      </c>
      <c r="U19" s="25" t="s">
        <v>171</v>
      </c>
      <c r="V19" s="41"/>
      <c r="W19" s="24">
        <f>F19+L19+N19++T19+H19+J19+P19+R19</f>
        <v>16595.396000000001</v>
      </c>
      <c r="X19" s="25" t="s">
        <v>49</v>
      </c>
      <c r="Y19" s="98"/>
    </row>
    <row r="20" spans="1:25" ht="14.1" customHeight="1">
      <c r="A20" s="194" t="s">
        <v>639</v>
      </c>
      <c r="B20" s="195" t="s">
        <v>640</v>
      </c>
      <c r="C20" s="196" t="s">
        <v>542</v>
      </c>
      <c r="D20" s="197" t="s">
        <v>27</v>
      </c>
      <c r="E20" s="41"/>
      <c r="F20" s="233">
        <v>0</v>
      </c>
      <c r="G20" s="27" t="s">
        <v>171</v>
      </c>
      <c r="H20" s="233">
        <v>147.06899999999999</v>
      </c>
      <c r="I20" s="27" t="s">
        <v>49</v>
      </c>
      <c r="J20" s="233">
        <v>1623.8820000000001</v>
      </c>
      <c r="K20" s="27" t="s">
        <v>49</v>
      </c>
      <c r="L20" s="233">
        <v>0</v>
      </c>
      <c r="M20" s="27" t="s">
        <v>171</v>
      </c>
      <c r="N20" s="233">
        <v>461.14600000000002</v>
      </c>
      <c r="O20" s="27" t="s">
        <v>49</v>
      </c>
      <c r="P20" s="233">
        <v>0</v>
      </c>
      <c r="Q20" s="27" t="s">
        <v>171</v>
      </c>
      <c r="R20" s="233">
        <v>1756.954</v>
      </c>
      <c r="S20" s="27" t="s">
        <v>49</v>
      </c>
      <c r="T20" s="233">
        <v>0</v>
      </c>
      <c r="U20" s="27" t="s">
        <v>171</v>
      </c>
      <c r="V20" s="41"/>
      <c r="W20" s="26">
        <f>F20+L20+N20++T20+H20+J20+P20+R20</f>
        <v>3989.0510000000004</v>
      </c>
      <c r="X20" s="27" t="s">
        <v>49</v>
      </c>
      <c r="Y20" s="98"/>
    </row>
    <row r="21" spans="1:25" ht="14.1" customHeight="1">
      <c r="A21" s="194" t="s">
        <v>641</v>
      </c>
      <c r="B21" s="195" t="s">
        <v>642</v>
      </c>
      <c r="C21" s="196" t="s">
        <v>542</v>
      </c>
      <c r="D21" s="197" t="s">
        <v>27</v>
      </c>
      <c r="E21" s="41"/>
      <c r="F21" s="233">
        <v>0</v>
      </c>
      <c r="G21" s="27" t="s">
        <v>171</v>
      </c>
      <c r="H21" s="233">
        <v>43.786999999999999</v>
      </c>
      <c r="I21" s="27" t="s">
        <v>49</v>
      </c>
      <c r="J21" s="233">
        <v>-357.66800000000001</v>
      </c>
      <c r="K21" s="27" t="s">
        <v>49</v>
      </c>
      <c r="L21" s="233">
        <v>0</v>
      </c>
      <c r="M21" s="27" t="s">
        <v>171</v>
      </c>
      <c r="N21" s="233">
        <v>94.132999999999996</v>
      </c>
      <c r="O21" s="27" t="s">
        <v>49</v>
      </c>
      <c r="P21" s="233">
        <v>0</v>
      </c>
      <c r="Q21" s="27" t="s">
        <v>171</v>
      </c>
      <c r="R21" s="233">
        <v>3396.36</v>
      </c>
      <c r="S21" s="27" t="s">
        <v>49</v>
      </c>
      <c r="T21" s="233">
        <v>0</v>
      </c>
      <c r="U21" s="27" t="s">
        <v>171</v>
      </c>
      <c r="V21" s="41"/>
      <c r="W21" s="26">
        <f>F21+L21+N21++T21+H21+J21+P21+R21</f>
        <v>3176.6120000000001</v>
      </c>
      <c r="X21" s="27" t="s">
        <v>49</v>
      </c>
      <c r="Y21" s="98"/>
    </row>
    <row r="22" spans="1:25" ht="14.1" customHeight="1">
      <c r="A22" s="194" t="s">
        <v>643</v>
      </c>
      <c r="B22" s="195" t="s">
        <v>644</v>
      </c>
      <c r="C22" s="196" t="s">
        <v>542</v>
      </c>
      <c r="D22" s="197" t="s">
        <v>27</v>
      </c>
      <c r="E22" s="41"/>
      <c r="F22" s="233">
        <v>0</v>
      </c>
      <c r="G22" s="27" t="s">
        <v>171</v>
      </c>
      <c r="H22" s="233">
        <v>7.8259999999999996</v>
      </c>
      <c r="I22" s="27" t="s">
        <v>49</v>
      </c>
      <c r="J22" s="233">
        <v>44.424999999999997</v>
      </c>
      <c r="K22" s="27" t="s">
        <v>49</v>
      </c>
      <c r="L22" s="233">
        <v>0</v>
      </c>
      <c r="M22" s="27" t="s">
        <v>171</v>
      </c>
      <c r="N22" s="233">
        <v>11.202999999999999</v>
      </c>
      <c r="O22" s="27" t="s">
        <v>49</v>
      </c>
      <c r="P22" s="233">
        <v>0</v>
      </c>
      <c r="Q22" s="27" t="s">
        <v>171</v>
      </c>
      <c r="R22" s="233">
        <v>48.5</v>
      </c>
      <c r="S22" s="27" t="s">
        <v>49</v>
      </c>
      <c r="T22" s="233">
        <v>0</v>
      </c>
      <c r="U22" s="27" t="s">
        <v>171</v>
      </c>
      <c r="V22" s="41"/>
      <c r="W22" s="26">
        <f>F22+L22+N22+T22+H22+J22+P22+R22</f>
        <v>111.95399999999999</v>
      </c>
      <c r="X22" s="27" t="s">
        <v>49</v>
      </c>
      <c r="Y22" s="98"/>
    </row>
    <row r="23" spans="1:25" ht="15" customHeight="1" thickBot="1">
      <c r="A23" s="198" t="s">
        <v>645</v>
      </c>
      <c r="B23" s="199" t="s">
        <v>646</v>
      </c>
      <c r="C23" s="200" t="s">
        <v>542</v>
      </c>
      <c r="D23" s="201" t="s">
        <v>164</v>
      </c>
      <c r="E23" s="41"/>
      <c r="F23" s="34">
        <f>SUM(F19:F20)</f>
        <v>0</v>
      </c>
      <c r="G23" s="35" t="s">
        <v>171</v>
      </c>
      <c r="H23" s="34">
        <f>SUM(H19:H20)</f>
        <v>892.202</v>
      </c>
      <c r="I23" s="35" t="s">
        <v>49</v>
      </c>
      <c r="J23" s="34">
        <f>SUM(J19:J20)</f>
        <v>9058.5049999999992</v>
      </c>
      <c r="K23" s="35" t="s">
        <v>49</v>
      </c>
      <c r="L23" s="34">
        <f>SUM(L19:L20)</f>
        <v>0</v>
      </c>
      <c r="M23" s="35" t="s">
        <v>171</v>
      </c>
      <c r="N23" s="34">
        <f>SUM(N19:N20)</f>
        <v>999.08600000000001</v>
      </c>
      <c r="O23" s="35" t="s">
        <v>49</v>
      </c>
      <c r="P23" s="34">
        <f>SUM(P19:P20)</f>
        <v>0</v>
      </c>
      <c r="Q23" s="35" t="s">
        <v>171</v>
      </c>
      <c r="R23" s="34">
        <f>SUM(R19:R20)</f>
        <v>9634.6540000000005</v>
      </c>
      <c r="S23" s="35" t="s">
        <v>49</v>
      </c>
      <c r="T23" s="34">
        <f>SUM(T19:T20)</f>
        <v>0</v>
      </c>
      <c r="U23" s="35" t="s">
        <v>171</v>
      </c>
      <c r="V23" s="41"/>
      <c r="W23" s="34">
        <f>SUM(W19:W20)</f>
        <v>20584.447</v>
      </c>
      <c r="X23" s="35" t="s">
        <v>49</v>
      </c>
      <c r="Y23" s="98"/>
    </row>
    <row r="24" spans="1:25" ht="15" customHeight="1" thickBot="1">
      <c r="A24" s="258"/>
      <c r="B24" s="259"/>
      <c r="C24" s="258"/>
      <c r="D24" s="258"/>
      <c r="F24" s="117"/>
      <c r="G24" s="117"/>
      <c r="H24" s="117"/>
      <c r="I24" s="117"/>
      <c r="J24" s="117"/>
      <c r="K24" s="117"/>
      <c r="L24" s="117"/>
      <c r="M24" s="117"/>
      <c r="N24" s="117"/>
      <c r="O24" s="117"/>
      <c r="P24" s="117"/>
      <c r="Q24" s="117"/>
      <c r="R24" s="117"/>
      <c r="S24" s="117"/>
      <c r="T24" s="117"/>
      <c r="U24" s="117"/>
      <c r="W24" s="117"/>
      <c r="X24" s="117"/>
    </row>
    <row r="25" spans="1:25" ht="14.1" customHeight="1">
      <c r="A25" s="189" t="s">
        <v>647</v>
      </c>
      <c r="B25" s="190" t="s">
        <v>648</v>
      </c>
      <c r="C25" s="191" t="s">
        <v>542</v>
      </c>
      <c r="D25" s="192" t="s">
        <v>27</v>
      </c>
      <c r="E25" s="41"/>
      <c r="F25" s="55">
        <v>0</v>
      </c>
      <c r="G25" s="25" t="s">
        <v>171</v>
      </c>
      <c r="H25" s="55">
        <v>363.09899999999999</v>
      </c>
      <c r="I25" s="25" t="s">
        <v>49</v>
      </c>
      <c r="J25" s="55">
        <v>2695.7869999999998</v>
      </c>
      <c r="K25" s="25" t="s">
        <v>49</v>
      </c>
      <c r="L25" s="55">
        <v>0</v>
      </c>
      <c r="M25" s="25" t="s">
        <v>171</v>
      </c>
      <c r="N25" s="55">
        <v>326.23099999999999</v>
      </c>
      <c r="O25" s="25" t="s">
        <v>49</v>
      </c>
      <c r="P25" s="55">
        <v>0</v>
      </c>
      <c r="Q25" s="25" t="s">
        <v>171</v>
      </c>
      <c r="R25" s="55">
        <v>2502.473</v>
      </c>
      <c r="S25" s="25" t="s">
        <v>49</v>
      </c>
      <c r="T25" s="55">
        <v>0</v>
      </c>
      <c r="U25" s="25" t="s">
        <v>171</v>
      </c>
      <c r="V25" s="41"/>
      <c r="W25" s="24">
        <f>F25+L25+N25++T25+H25+J25+P25+R25</f>
        <v>5887.59</v>
      </c>
      <c r="X25" s="25" t="s">
        <v>49</v>
      </c>
      <c r="Y25" s="98"/>
    </row>
    <row r="26" spans="1:25" ht="15" customHeight="1" thickBot="1">
      <c r="A26" s="198" t="s">
        <v>649</v>
      </c>
      <c r="B26" s="199" t="s">
        <v>650</v>
      </c>
      <c r="C26" s="200" t="s">
        <v>542</v>
      </c>
      <c r="D26" s="201" t="s">
        <v>164</v>
      </c>
      <c r="E26" s="41"/>
      <c r="F26" s="34">
        <f>+F23+F25</f>
        <v>0</v>
      </c>
      <c r="G26" s="35" t="s">
        <v>171</v>
      </c>
      <c r="H26" s="34">
        <f>+H23+H25</f>
        <v>1255.3009999999999</v>
      </c>
      <c r="I26" s="35" t="s">
        <v>49</v>
      </c>
      <c r="J26" s="34">
        <f>+J23+J25</f>
        <v>11754.291999999999</v>
      </c>
      <c r="K26" s="35" t="s">
        <v>49</v>
      </c>
      <c r="L26" s="34">
        <f>+L23+L25</f>
        <v>0</v>
      </c>
      <c r="M26" s="35" t="s">
        <v>171</v>
      </c>
      <c r="N26" s="34">
        <f>+N23+N25</f>
        <v>1325.317</v>
      </c>
      <c r="O26" s="35" t="s">
        <v>49</v>
      </c>
      <c r="P26" s="34">
        <f>+P23+P25</f>
        <v>0</v>
      </c>
      <c r="Q26" s="35" t="s">
        <v>171</v>
      </c>
      <c r="R26" s="34">
        <f>+R23+R25</f>
        <v>12137.127</v>
      </c>
      <c r="S26" s="35" t="s">
        <v>49</v>
      </c>
      <c r="T26" s="34">
        <f>+T23+T25</f>
        <v>0</v>
      </c>
      <c r="U26" s="35" t="s">
        <v>171</v>
      </c>
      <c r="V26" s="41"/>
      <c r="W26" s="34">
        <f>+W23+W25</f>
        <v>26472.037</v>
      </c>
      <c r="X26" s="35" t="s">
        <v>49</v>
      </c>
      <c r="Y26" s="98"/>
    </row>
    <row r="27" spans="1:25" ht="16.7" customHeight="1">
      <c r="A27" s="37"/>
      <c r="B27" s="37"/>
      <c r="C27" s="49"/>
      <c r="D27" s="49"/>
      <c r="F27" s="37"/>
      <c r="G27" s="37"/>
      <c r="H27" s="37"/>
      <c r="I27" s="37"/>
      <c r="J27" s="37"/>
      <c r="K27" s="37"/>
      <c r="L27" s="37"/>
      <c r="M27" s="37"/>
      <c r="N27" s="37"/>
      <c r="O27" s="37"/>
      <c r="P27" s="37"/>
      <c r="Q27" s="37"/>
      <c r="R27" s="37"/>
      <c r="S27" s="37"/>
      <c r="T27" s="37"/>
      <c r="U27" s="37"/>
      <c r="W27" s="37"/>
      <c r="X27" s="37"/>
    </row>
    <row r="28" spans="1:25" ht="15" customHeight="1" thickBot="1"/>
    <row r="29" spans="1:25" ht="14.1" customHeight="1">
      <c r="A29" s="322"/>
      <c r="B29" s="37"/>
      <c r="C29" s="37"/>
      <c r="D29" s="136"/>
      <c r="E29" s="98"/>
    </row>
    <row r="30" spans="1:25" ht="14.1" customHeight="1">
      <c r="A30" s="323" t="s">
        <v>145</v>
      </c>
      <c r="C30" s="99" t="s">
        <v>148</v>
      </c>
      <c r="E30" s="98"/>
    </row>
    <row r="31" spans="1:25" ht="14.1" customHeight="1">
      <c r="A31" s="324"/>
      <c r="E31" s="98"/>
    </row>
    <row r="32" spans="1:25" ht="14.1" customHeight="1">
      <c r="A32" s="323" t="s">
        <v>146</v>
      </c>
      <c r="C32" s="99" t="s">
        <v>148</v>
      </c>
      <c r="E32" s="98"/>
    </row>
    <row r="33" spans="1:5" ht="14.1" customHeight="1">
      <c r="A33" s="324"/>
      <c r="E33" s="98"/>
    </row>
    <row r="34" spans="1:5" ht="14.1" customHeight="1">
      <c r="A34" s="323" t="s">
        <v>220</v>
      </c>
      <c r="B34" s="95"/>
      <c r="C34" s="99" t="s">
        <v>148</v>
      </c>
      <c r="D34" s="97" t="s">
        <v>332</v>
      </c>
      <c r="E34" s="98"/>
    </row>
    <row r="35" spans="1:5" ht="15" customHeight="1" thickBot="1">
      <c r="A35" s="123"/>
      <c r="D35" s="300"/>
      <c r="E35" s="98"/>
    </row>
    <row r="36" spans="1:5" ht="14.1" customHeight="1">
      <c r="A36" s="37"/>
      <c r="B36" s="134"/>
      <c r="C36" s="49"/>
      <c r="D36" s="49"/>
    </row>
    <row r="37" spans="1:5" ht="14.1" customHeight="1"/>
    <row r="38" spans="1:5" ht="14.1" customHeight="1"/>
    <row r="39" spans="1:5" ht="14.1" customHeight="1"/>
    <row r="40" spans="1:5" ht="14.1" customHeight="1"/>
    <row r="41" spans="1:5" ht="14.1" customHeight="1"/>
    <row r="42" spans="1:5" ht="14.1" customHeight="1"/>
    <row r="43" spans="1:5" ht="14.1" customHeight="1"/>
    <row r="44" spans="1:5" ht="14.1" customHeight="1"/>
    <row r="45" spans="1:5" ht="14.1" customHeight="1"/>
    <row r="46" spans="1:5" ht="14.1" customHeight="1"/>
    <row r="47" spans="1:5" ht="14.1" customHeight="1"/>
    <row r="48" spans="1:5"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sheetData>
  <mergeCells count="19">
    <mergeCell ref="T11:U11"/>
    <mergeCell ref="R11:S11"/>
    <mergeCell ref="R9:S9"/>
    <mergeCell ref="T9:U9"/>
    <mergeCell ref="W11:X11"/>
    <mergeCell ref="W9:X9"/>
    <mergeCell ref="J9:K9"/>
    <mergeCell ref="J11:K11"/>
    <mergeCell ref="L11:M11"/>
    <mergeCell ref="L9:M9"/>
    <mergeCell ref="F10:U10"/>
    <mergeCell ref="N9:O9"/>
    <mergeCell ref="P9:Q9"/>
    <mergeCell ref="P11:Q11"/>
    <mergeCell ref="N11:O11"/>
    <mergeCell ref="H11:I11"/>
    <mergeCell ref="H9:I9"/>
    <mergeCell ref="F9:G9"/>
    <mergeCell ref="F11:G11"/>
  </mergeCells>
  <dataValidations count="1">
    <dataValidation type="list" allowBlank="1" sqref="S15:S16 K23 S26 G26 X15:X16 X19:X23 G15:G16 Q23 I15:I16 U23 K26 S23 Q26 U15:U16 G23 M15:M16 Q15:Q16 O26 K15:K16 M23 O15:O16 I26 O23 I23 X25:X26 U26 M26" xr:uid="{00000000-0002-0000-0700-000000000000}"/>
  </dataValidations>
  <pageMargins left="0.75" right="0.75" top="1" bottom="1" header="0.5" footer="0.5"/>
  <pageSetup paperSize="9" orientation="portrait" r:id="rId1"/>
  <headerFooter>
    <oddFooter>&amp;L_x000D_&amp;1#&amp;"Calibri"&amp;11&amp;K000000 SW Internal
Commercial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0"/>
  <sheetViews>
    <sheetView showRuler="0" workbookViewId="0">
      <selection sqref="A1:XFD1048576"/>
    </sheetView>
  </sheetViews>
  <sheetFormatPr defaultColWidth="13.7109375" defaultRowHeight="12.75"/>
  <cols>
    <col min="1" max="1" width="7.28515625" customWidth="1"/>
    <col min="2" max="2" width="77.140625" customWidth="1"/>
    <col min="3" max="3" width="6.140625" customWidth="1"/>
    <col min="4" max="4" width="9.7109375" customWidth="1"/>
    <col min="5" max="5" width="8.28515625" customWidth="1"/>
    <col min="6" max="6" width="18.28515625" customWidth="1"/>
    <col min="7" max="7" width="6.5703125" customWidth="1"/>
    <col min="8" max="8" width="6.140625" customWidth="1"/>
  </cols>
  <sheetData>
    <row r="1" spans="1:8" ht="22.5" customHeight="1">
      <c r="A1" s="314" t="s">
        <v>0</v>
      </c>
    </row>
    <row r="2" spans="1:8" ht="22.5" customHeight="1"/>
    <row r="3" spans="1:8" ht="23.25" customHeight="1">
      <c r="A3" s="312" t="s">
        <v>1</v>
      </c>
    </row>
    <row r="4" spans="1:8" ht="16.7" customHeight="1">
      <c r="A4" s="231"/>
      <c r="B4" s="231"/>
      <c r="C4" s="301"/>
      <c r="D4" s="103"/>
      <c r="E4" s="103"/>
      <c r="F4" s="103"/>
      <c r="G4" s="103"/>
      <c r="H4" s="103"/>
    </row>
    <row r="5" spans="1:8" ht="16.7" customHeight="1" thickBot="1"/>
    <row r="6" spans="1:8" ht="22.5" customHeight="1">
      <c r="A6" s="351" t="s">
        <v>2</v>
      </c>
      <c r="B6" s="352"/>
      <c r="C6" s="358"/>
      <c r="D6" s="353"/>
      <c r="E6" s="95"/>
    </row>
    <row r="7" spans="1:8" ht="22.5" customHeight="1" thickBot="1">
      <c r="A7" s="354" t="s">
        <v>651</v>
      </c>
      <c r="B7" s="355"/>
      <c r="C7" s="359"/>
      <c r="D7" s="356"/>
      <c r="E7" s="95"/>
    </row>
    <row r="8" spans="1:8" ht="14.1" customHeight="1">
      <c r="A8" s="95"/>
      <c r="B8" s="95"/>
      <c r="C8" s="357"/>
      <c r="D8" s="95"/>
      <c r="E8" s="95"/>
      <c r="F8" s="78"/>
    </row>
    <row r="9" spans="1:8" ht="15" customHeight="1" thickBot="1">
      <c r="F9" s="533">
        <v>10</v>
      </c>
      <c r="G9" s="534"/>
      <c r="H9" s="230"/>
    </row>
    <row r="10" spans="1:8" ht="17.45" customHeight="1">
      <c r="A10" s="2" t="s">
        <v>4</v>
      </c>
      <c r="B10" s="3" t="s">
        <v>5</v>
      </c>
      <c r="C10" s="360" t="s">
        <v>6</v>
      </c>
      <c r="D10" s="5" t="s">
        <v>7</v>
      </c>
      <c r="E10" s="41"/>
      <c r="F10" s="304" t="s">
        <v>652</v>
      </c>
      <c r="G10" s="104"/>
      <c r="H10" s="98"/>
    </row>
    <row r="11" spans="1:8" ht="17.45" customHeight="1">
      <c r="A11" s="7" t="s">
        <v>18</v>
      </c>
      <c r="B11" s="111"/>
      <c r="C11" s="112"/>
      <c r="D11" s="8" t="s">
        <v>19</v>
      </c>
      <c r="E11" s="41"/>
      <c r="F11" s="313" t="s">
        <v>653</v>
      </c>
      <c r="G11" s="309"/>
      <c r="H11" s="98"/>
    </row>
    <row r="12" spans="1:8" ht="18.399999999999999" customHeight="1">
      <c r="A12" s="114"/>
      <c r="B12" s="115"/>
      <c r="C12" s="115"/>
      <c r="D12" s="116"/>
      <c r="E12" s="41"/>
      <c r="F12" s="310"/>
      <c r="G12" s="305" t="s">
        <v>20</v>
      </c>
      <c r="H12" s="98"/>
    </row>
    <row r="13" spans="1:8" ht="14.1" customHeight="1">
      <c r="A13" s="37"/>
      <c r="B13" s="311"/>
      <c r="C13" s="49"/>
      <c r="D13" s="37"/>
      <c r="F13" s="37"/>
      <c r="G13" s="37"/>
    </row>
    <row r="14" spans="1:8" ht="15" customHeight="1"/>
    <row r="15" spans="1:8" ht="20.85" customHeight="1">
      <c r="A15" s="119"/>
      <c r="B15" s="11" t="s">
        <v>654</v>
      </c>
      <c r="C15" s="220" t="s">
        <v>21</v>
      </c>
      <c r="D15" s="120"/>
      <c r="E15" s="98"/>
    </row>
    <row r="16" spans="1:8" ht="14.1" customHeight="1">
      <c r="A16" s="13" t="s">
        <v>655</v>
      </c>
      <c r="B16" s="14" t="s">
        <v>656</v>
      </c>
      <c r="C16" s="40" t="s">
        <v>107</v>
      </c>
      <c r="D16" s="15" t="s">
        <v>27</v>
      </c>
      <c r="E16" s="41" t="s">
        <v>21</v>
      </c>
      <c r="F16" s="306">
        <v>1938.41</v>
      </c>
      <c r="G16" s="25" t="s">
        <v>50</v>
      </c>
      <c r="H16" s="98"/>
    </row>
    <row r="17" spans="1:8" ht="14.1" customHeight="1">
      <c r="A17" s="17" t="s">
        <v>657</v>
      </c>
      <c r="B17" s="18" t="s">
        <v>658</v>
      </c>
      <c r="C17" s="45" t="s">
        <v>107</v>
      </c>
      <c r="D17" s="20" t="s">
        <v>27</v>
      </c>
      <c r="E17" s="41"/>
      <c r="F17" s="290">
        <v>481.38</v>
      </c>
      <c r="G17" s="27" t="s">
        <v>50</v>
      </c>
      <c r="H17" s="98"/>
    </row>
    <row r="18" spans="1:8" ht="14.1" customHeight="1">
      <c r="A18" s="17" t="s">
        <v>659</v>
      </c>
      <c r="B18" s="18" t="s">
        <v>660</v>
      </c>
      <c r="C18" s="45" t="s">
        <v>107</v>
      </c>
      <c r="D18" s="20" t="s">
        <v>27</v>
      </c>
      <c r="E18" s="41"/>
      <c r="F18" s="290">
        <v>363.66</v>
      </c>
      <c r="G18" s="27" t="s">
        <v>50</v>
      </c>
      <c r="H18" s="98"/>
    </row>
    <row r="19" spans="1:8" ht="14.1" customHeight="1">
      <c r="A19" s="17" t="s">
        <v>661</v>
      </c>
      <c r="B19" s="18" t="s">
        <v>662</v>
      </c>
      <c r="C19" s="45" t="s">
        <v>107</v>
      </c>
      <c r="D19" s="20" t="s">
        <v>27</v>
      </c>
      <c r="E19" s="41"/>
      <c r="F19" s="290">
        <v>624.11</v>
      </c>
      <c r="G19" s="27" t="s">
        <v>50</v>
      </c>
      <c r="H19" s="98"/>
    </row>
    <row r="20" spans="1:8" ht="14.1" customHeight="1">
      <c r="A20" s="17" t="s">
        <v>663</v>
      </c>
      <c r="B20" s="18" t="s">
        <v>664</v>
      </c>
      <c r="C20" s="45" t="s">
        <v>107</v>
      </c>
      <c r="D20" s="20" t="s">
        <v>27</v>
      </c>
      <c r="E20" s="41"/>
      <c r="F20" s="290">
        <v>1184.77</v>
      </c>
      <c r="G20" s="27" t="s">
        <v>50</v>
      </c>
      <c r="H20" s="98"/>
    </row>
    <row r="21" spans="1:8" ht="15" customHeight="1">
      <c r="A21" s="28" t="s">
        <v>665</v>
      </c>
      <c r="B21" s="29" t="s">
        <v>666</v>
      </c>
      <c r="C21" s="47" t="s">
        <v>107</v>
      </c>
      <c r="D21" s="31" t="s">
        <v>164</v>
      </c>
      <c r="E21" s="41"/>
      <c r="F21" s="307">
        <f>SUM(F16:F20)</f>
        <v>4592.33</v>
      </c>
      <c r="G21" s="35" t="s">
        <v>50</v>
      </c>
      <c r="H21" s="98"/>
    </row>
    <row r="22" spans="1:8" ht="14.1" customHeight="1">
      <c r="A22" s="36"/>
      <c r="B22" s="117"/>
      <c r="C22" s="36"/>
      <c r="D22" s="36"/>
      <c r="F22" s="37"/>
      <c r="G22" s="37"/>
    </row>
    <row r="23" spans="1:8" ht="20.85" customHeight="1">
      <c r="A23" s="119"/>
      <c r="B23" s="11" t="s">
        <v>667</v>
      </c>
      <c r="C23" s="220" t="s">
        <v>21</v>
      </c>
      <c r="D23" s="120"/>
      <c r="E23" s="98"/>
    </row>
    <row r="24" spans="1:8" ht="14.1" customHeight="1">
      <c r="A24" s="137" t="s">
        <v>668</v>
      </c>
      <c r="B24" s="138" t="s">
        <v>669</v>
      </c>
      <c r="C24" s="148" t="s">
        <v>107</v>
      </c>
      <c r="D24" s="149" t="s">
        <v>164</v>
      </c>
      <c r="E24" s="41"/>
      <c r="F24" s="308">
        <v>98.17</v>
      </c>
      <c r="G24" s="210" t="s">
        <v>50</v>
      </c>
      <c r="H24" s="98"/>
    </row>
    <row r="25" spans="1:8" ht="14.1" customHeight="1">
      <c r="A25" s="49"/>
      <c r="B25" s="37"/>
      <c r="C25" s="49"/>
      <c r="D25" s="49"/>
      <c r="F25" s="37"/>
      <c r="G25" s="37"/>
    </row>
    <row r="26" spans="1:8" ht="14.1" customHeight="1"/>
    <row r="27" spans="1:8" ht="14.1" customHeight="1">
      <c r="A27" s="322"/>
      <c r="B27" s="37"/>
      <c r="C27" s="37"/>
      <c r="D27" s="136"/>
      <c r="E27" s="98"/>
    </row>
    <row r="28" spans="1:8" ht="14.1" customHeight="1">
      <c r="A28" s="324" t="s">
        <v>670</v>
      </c>
      <c r="C28" s="99" t="s">
        <v>148</v>
      </c>
      <c r="E28" s="98"/>
    </row>
    <row r="29" spans="1:8" ht="14.1" customHeight="1">
      <c r="A29" s="324"/>
      <c r="E29" s="98"/>
    </row>
    <row r="30" spans="1:8" ht="14.1" customHeight="1">
      <c r="A30" s="324" t="s">
        <v>671</v>
      </c>
      <c r="B30" s="1"/>
      <c r="C30" s="99" t="s">
        <v>148</v>
      </c>
      <c r="D30" s="100">
        <v>45936</v>
      </c>
      <c r="E30" s="98"/>
    </row>
    <row r="31" spans="1:8" ht="14.1" customHeight="1">
      <c r="A31" s="324"/>
      <c r="E31" s="98"/>
    </row>
    <row r="32" spans="1:8" ht="15" customHeight="1">
      <c r="A32" s="325"/>
      <c r="C32" s="39"/>
      <c r="E32" s="98"/>
    </row>
    <row r="33" spans="1:4" ht="14.1" customHeight="1">
      <c r="A33" s="37"/>
      <c r="B33" s="37"/>
      <c r="C33" s="49"/>
      <c r="D33" s="37"/>
    </row>
    <row r="34" spans="1:4" ht="14.1" customHeight="1"/>
    <row r="35" spans="1:4" ht="15" customHeight="1"/>
    <row r="36" spans="1:4" ht="15" customHeight="1"/>
    <row r="37" spans="1:4" ht="15" customHeight="1"/>
    <row r="38" spans="1:4" ht="15" customHeight="1"/>
    <row r="39" spans="1:4" ht="15" customHeight="1"/>
    <row r="40" spans="1:4" ht="15" customHeight="1"/>
    <row r="41" spans="1:4" ht="15" customHeight="1"/>
    <row r="42" spans="1:4" ht="15" customHeight="1"/>
    <row r="43" spans="1:4" ht="15" customHeight="1"/>
    <row r="44" spans="1:4" ht="15" customHeight="1"/>
    <row r="45" spans="1:4" ht="15" customHeight="1"/>
    <row r="46" spans="1:4" ht="15" customHeight="1"/>
    <row r="47" spans="1:4" ht="15" customHeight="1"/>
    <row r="48" spans="1:4" ht="15" customHeight="1"/>
    <row r="49" ht="15" customHeight="1"/>
    <row r="50" ht="15" customHeight="1"/>
  </sheetData>
  <mergeCells count="1">
    <mergeCell ref="F9:G9"/>
  </mergeCells>
  <dataValidations count="1">
    <dataValidation type="list" allowBlank="1" sqref="G16:G21 G24" xr:uid="{00000000-0002-0000-0800-000000000000}"/>
  </dataValidations>
  <pageMargins left="0.75" right="0.75" top="1" bottom="1" header="0.5" footer="0.5"/>
  <pageSetup paperSize="9" orientation="portrait" r:id="rId1"/>
  <headerFooter>
    <oddFooter>&amp;L_x000D_&amp;1#&amp;"Calibri"&amp;11&amp;K000000 SW Internal
Commercial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592852341843f8bdfae7ca25eef972 xmlns="717ab7f6-fd44-4bc6-8ec0-b60b0dae7a6c">
      <Terms xmlns="http://schemas.microsoft.com/office/infopath/2007/PartnerControls"/>
    </cf592852341843f8bdfae7ca25eef972>
    <_ip_UnifiedCompliancePolicyUIAction xmlns="http://schemas.microsoft.com/sharepoint/v3" xsi:nil="true"/>
    <_ip_UnifiedCompliancePolicyProperties xmlns="http://schemas.microsoft.com/sharepoint/v3" xsi:nil="true"/>
    <bfc079fce85f491ab29dd2fc5176ac66 xmlns="dfc5cf3b-63a0-41eb-9e2d-d2b6491b4379">
      <Terms xmlns="http://schemas.microsoft.com/office/infopath/2007/PartnerControls"/>
    </bfc079fce85f491ab29dd2fc5176ac66>
    <lcf76f155ced4ddcb4097134ff3c332f xmlns="717ab7f6-fd44-4bc6-8ec0-b60b0dae7a6c">
      <Terms xmlns="http://schemas.microsoft.com/office/infopath/2007/PartnerControls"/>
    </lcf76f155ced4ddcb4097134ff3c332f>
    <TaxCatchAll xmlns="dfc5cf3b-63a0-41eb-9e2d-d2b6491b43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3" ma:contentTypeDescription="Create a new document." ma:contentTypeScope="" ma:versionID="d060c0f9bea57fee1eb901fb80181251">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5ddd18505cf7328d30431c3c1b31a951"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DateTaken" ma:index="27" nillable="true" ma:displayName="MediaServiceDateTaken" ma:description="" ma:hidden="true" ma:indexed="true" ma:internalName="MediaServiceDateTake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f924a736-b285-4c68-8cdb-5ccf3ff341b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1E0DDD-4D75-40C0-BE84-19BF62055576}">
  <ds:schemaRefs>
    <ds:schemaRef ds:uri="http://www.w3.org/XML/1998/namespace"/>
    <ds:schemaRef ds:uri="717ab7f6-fd44-4bc6-8ec0-b60b0dae7a6c"/>
    <ds:schemaRef ds:uri="http://purl.org/dc/dcmitype/"/>
    <ds:schemaRef ds:uri="http://purl.org/dc/elements/1.1/"/>
    <ds:schemaRef ds:uri="http://schemas.microsoft.com/office/2006/documentManagement/types"/>
    <ds:schemaRef ds:uri="http://schemas.microsoft.com/sharepoint/v3"/>
    <ds:schemaRef ds:uri="http://schemas.openxmlformats.org/package/2006/metadata/core-properties"/>
    <ds:schemaRef ds:uri="dfc5cf3b-63a0-41eb-9e2d-d2b6491b4379"/>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257797A-79A1-4095-ACD7-E8330C01C922}">
  <ds:schemaRefs>
    <ds:schemaRef ds:uri="http://schemas.microsoft.com/sharepoint/v3/contenttype/forms"/>
  </ds:schemaRefs>
</ds:datastoreItem>
</file>

<file path=customXml/itemProps3.xml><?xml version="1.0" encoding="utf-8"?>
<ds:datastoreItem xmlns:ds="http://schemas.openxmlformats.org/officeDocument/2006/customXml" ds:itemID="{F11D5487-A723-44F8-B64D-8A093CF3FD9D}">
  <ds:schemaRefs>
    <ds:schemaRef ds:uri="http://schemas.microsoft.com/office/2006/metadata/customXsn"/>
  </ds:schemaRefs>
</ds:datastoreItem>
</file>

<file path=customXml/itemProps4.xml><?xml version="1.0" encoding="utf-8"?>
<ds:datastoreItem xmlns:ds="http://schemas.openxmlformats.org/officeDocument/2006/customXml" ds:itemID="{4EA3E64E-DDF9-449D-B8DC-0E609C556F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7ab7f6-fd44-4bc6-8ec0-b60b0dae7a6c"/>
    <ds:schemaRef ds:uri="dfc5cf3b-63a0-41eb-9e2d-d2b6491b43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E3</vt:lpstr>
      <vt:lpstr>E3a</vt:lpstr>
      <vt:lpstr>E4</vt:lpstr>
      <vt:lpstr>E6</vt:lpstr>
      <vt:lpstr>E7</vt:lpstr>
      <vt:lpstr>E8</vt:lpstr>
      <vt:lpstr>E9</vt:lpstr>
      <vt:lpstr>E10</vt:lpstr>
      <vt:lpstr>E11</vt:lpstr>
      <vt:lpstr>'E11'!Print_Area</vt:lpstr>
      <vt:lpstr>'E3'!Print_Area</vt:lpstr>
      <vt:lpstr>E3a!Print_Area</vt:lpstr>
      <vt:lpstr>'E4'!Print_Area</vt:lpstr>
      <vt:lpstr>'E6'!Print_Area</vt:lpstr>
      <vt:lpstr>'E8'!Print_Area</vt:lpstr>
      <vt:lpstr>'E9'!Print_Area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2025-11-20T15:52:28Z</dcterms:created>
  <dcterms:modified xsi:type="dcterms:W3CDTF">2025-11-26T10:46:04Z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8726ee-aa22-4015-a145-38c9c7d44652_ContentBits">
    <vt:lpwstr>2</vt:lpwstr>
  </property>
  <property fmtid="{D5CDD505-2E9C-101B-9397-08002B2CF9AE}" pid="3" name="Data_x0020_Area">
    <vt:lpwstr/>
  </property>
  <property fmtid="{D5CDD505-2E9C-101B-9397-08002B2CF9AE}" pid="4" name="MSIP_Label_058726ee-aa22-4015-a145-38c9c7d44652_Tag">
    <vt:lpwstr>10, 0, 1, 2</vt:lpwstr>
  </property>
  <property fmtid="{D5CDD505-2E9C-101B-9397-08002B2CF9AE}" pid="5" name="MediaServiceImageTags">
    <vt:lpwstr/>
  </property>
  <property fmtid="{D5CDD505-2E9C-101B-9397-08002B2CF9AE}" pid="6" name="ContentTypeId">
    <vt:lpwstr>0x0101000673E8A027AD84478D085E8578848EF7</vt:lpwstr>
  </property>
  <property fmtid="{D5CDD505-2E9C-101B-9397-08002B2CF9AE}" pid="7" name="MSIP_Label_058726ee-aa22-4015-a145-38c9c7d44652_Method">
    <vt:lpwstr>Privileged</vt:lpwstr>
  </property>
  <property fmtid="{D5CDD505-2E9C-101B-9397-08002B2CF9AE}" pid="8" name="MSIP_Label_058726ee-aa22-4015-a145-38c9c7d44652_SiteId">
    <vt:lpwstr>f90bd2e7-b5c0-4b25-9e27-226ff8b6c17b</vt:lpwstr>
  </property>
  <property fmtid="{D5CDD505-2E9C-101B-9397-08002B2CF9AE}" pid="9" name="_dlc_DocIdItemGuid">
    <vt:lpwstr>b505bb6d-f65f-4a39-8f62-7615d7358c5f</vt:lpwstr>
  </property>
  <property fmtid="{D5CDD505-2E9C-101B-9397-08002B2CF9AE}" pid="10" name="Financial Year">
    <vt:lpwstr/>
  </property>
  <property fmtid="{D5CDD505-2E9C-101B-9397-08002B2CF9AE}" pid="11" name="MSIP_Label_058726ee-aa22-4015-a145-38c9c7d44652_SetDate">
    <vt:lpwstr>2025-06-25T06:17:28Z</vt:lpwstr>
  </property>
  <property fmtid="{D5CDD505-2E9C-101B-9397-08002B2CF9AE}" pid="12" name="MSIP_Label_058726ee-aa22-4015-a145-38c9c7d44652_ActionId">
    <vt:lpwstr>1a139974-e754-41cf-9ccc-41319eddda46</vt:lpwstr>
  </property>
  <property fmtid="{D5CDD505-2E9C-101B-9397-08002B2CF9AE}" pid="13" name="Financial_x0020_Year">
    <vt:lpwstr/>
  </property>
  <property fmtid="{D5CDD505-2E9C-101B-9397-08002B2CF9AE}" pid="14" name="Data Area">
    <vt:lpwstr/>
  </property>
  <property fmtid="{D5CDD505-2E9C-101B-9397-08002B2CF9AE}" pid="15" name="MSIP_Label_058726ee-aa22-4015-a145-38c9c7d44652_Enabled">
    <vt:lpwstr>true</vt:lpwstr>
  </property>
  <property fmtid="{D5CDD505-2E9C-101B-9397-08002B2CF9AE}" pid="16" name="MSIP_Label_058726ee-aa22-4015-a145-38c9c7d44652_Name">
    <vt:lpwstr>058726ee-aa22-4015-a145-38c9c7d44652</vt:lpwstr>
  </property>
</Properties>
</file>