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231" documentId="8_{80293CF6-8F6D-4EF3-B578-517BEF7E31E2}" xr6:coauthVersionLast="47" xr6:coauthVersionMax="47" xr10:uidLastSave="{1090B80F-A4B9-4EDC-9E70-DB1D2D220AC4}"/>
  <bookViews>
    <workbookView xWindow="-110" yWindow="-110" windowWidth="38620" windowHeight="21220" xr2:uid="{6B440389-B371-44BE-8216-7118FA20B3CF}"/>
  </bookViews>
  <sheets>
    <sheet name="C0" sheetId="27" r:id="rId1"/>
    <sheet name="C1" sheetId="22" r:id="rId2"/>
    <sheet name="C2" sheetId="29" r:id="rId3"/>
    <sheet name="C3" sheetId="21" r:id="rId4"/>
    <sheet name="C4" sheetId="23" r:id="rId5"/>
    <sheet name="Definitions " sheetId="28"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21" l="1"/>
  <c r="N24" i="21"/>
  <c r="N25" i="21"/>
  <c r="N26" i="21"/>
  <c r="N30" i="21"/>
  <c r="N31" i="21"/>
  <c r="H36" i="21"/>
  <c r="H44" i="21" s="1"/>
  <c r="H46" i="21" s="1"/>
  <c r="J36" i="21"/>
  <c r="J44" i="21" s="1"/>
  <c r="J46" i="21" s="1"/>
  <c r="L36" i="21"/>
  <c r="L44" i="21" s="1"/>
  <c r="L46" i="21" s="1"/>
  <c r="P36" i="21"/>
  <c r="H13" i="21"/>
  <c r="J13" i="21"/>
  <c r="L13" i="21"/>
  <c r="P13" i="21"/>
  <c r="N14" i="21"/>
  <c r="N15" i="21"/>
  <c r="N16" i="21"/>
  <c r="N17" i="21"/>
  <c r="T19" i="21"/>
  <c r="T20" i="21"/>
  <c r="H50" i="21"/>
  <c r="H51" i="21" s="1"/>
  <c r="F23" i="23"/>
  <c r="J22" i="27" s="1"/>
  <c r="J14" i="27"/>
  <c r="J15" i="27"/>
  <c r="J16" i="27"/>
  <c r="J20" i="27"/>
  <c r="L71" i="22"/>
  <c r="F38" i="23"/>
  <c r="F27" i="23"/>
  <c r="J25" i="27" l="1"/>
  <c r="J21" i="27"/>
  <c r="N13" i="21"/>
  <c r="B198" i="28"/>
  <c r="F41" i="23" l="1"/>
  <c r="F30" i="23"/>
  <c r="F18" i="23"/>
  <c r="L67" i="22"/>
  <c r="A198" i="28"/>
  <c r="A203" i="28"/>
  <c r="A206" i="28"/>
  <c r="B203" i="28"/>
  <c r="B206" i="28"/>
  <c r="B195" i="28"/>
  <c r="A195" i="28"/>
  <c r="L39" i="22"/>
  <c r="B105" i="28"/>
  <c r="A105" i="28"/>
  <c r="H16" i="29"/>
  <c r="I16" i="29"/>
  <c r="H17" i="29"/>
  <c r="I17" i="29"/>
  <c r="J16" i="29"/>
  <c r="H31" i="27" s="1"/>
  <c r="J29" i="29"/>
  <c r="I30" i="27" s="1"/>
  <c r="J28" i="29"/>
  <c r="H30" i="27" s="1"/>
  <c r="J25" i="29"/>
  <c r="J24" i="29"/>
  <c r="L16" i="22"/>
  <c r="L26" i="22"/>
  <c r="B27" i="28"/>
  <c r="B24" i="28"/>
  <c r="B21" i="28"/>
  <c r="B18" i="28"/>
  <c r="B15" i="28"/>
  <c r="B12" i="28"/>
  <c r="B9" i="28"/>
  <c r="B6" i="28"/>
  <c r="B3" i="28"/>
  <c r="J17" i="29" l="1"/>
  <c r="I31" i="27" s="1"/>
  <c r="I33" i="27" s="1"/>
  <c r="H33" i="27"/>
  <c r="L46" i="22"/>
  <c r="L59" i="22" s="1"/>
  <c r="A190" i="28"/>
  <c r="A187" i="28"/>
  <c r="A184" i="28"/>
  <c r="A180" i="28"/>
  <c r="A177" i="28"/>
  <c r="A174" i="28"/>
  <c r="A171" i="28"/>
  <c r="A168" i="28"/>
  <c r="A163" i="28"/>
  <c r="A160" i="28"/>
  <c r="A157" i="28"/>
  <c r="A154" i="28"/>
  <c r="A149" i="28"/>
  <c r="A146" i="28"/>
  <c r="A141" i="28"/>
  <c r="A138" i="28"/>
  <c r="A134" i="28"/>
  <c r="A129" i="28"/>
  <c r="A126" i="28"/>
  <c r="A123" i="28"/>
  <c r="A120" i="28"/>
  <c r="A117" i="28"/>
  <c r="A108" i="28"/>
  <c r="B102" i="28"/>
  <c r="L50" i="22" l="1"/>
  <c r="B286" i="28"/>
  <c r="L60" i="22" l="1"/>
  <c r="J17" i="27"/>
  <c r="J26" i="27" s="1"/>
  <c r="B111" i="28" l="1"/>
  <c r="A111" i="28"/>
  <c r="A102" i="28"/>
  <c r="B85" i="28"/>
  <c r="A85" i="28"/>
  <c r="B82" i="28"/>
  <c r="A82" i="28"/>
  <c r="B79" i="28"/>
  <c r="A79" i="28"/>
  <c r="B76" i="28"/>
  <c r="A76" i="28"/>
  <c r="B73" i="28"/>
  <c r="A73" i="28"/>
  <c r="A59" i="28"/>
  <c r="B56" i="28"/>
  <c r="A56" i="28"/>
  <c r="B53" i="28"/>
  <c r="A53" i="28"/>
  <c r="B50" i="28"/>
  <c r="A50" i="28"/>
  <c r="B47" i="28"/>
  <c r="A47" i="28"/>
  <c r="B309" i="28" l="1"/>
  <c r="A309" i="28"/>
  <c r="A306" i="28"/>
  <c r="A303" i="28"/>
  <c r="A300" i="28"/>
  <c r="A297" i="28"/>
  <c r="B296" i="28"/>
  <c r="B292" i="28"/>
  <c r="A292" i="28"/>
  <c r="B289" i="28"/>
  <c r="A289" i="28"/>
  <c r="A286" i="28"/>
  <c r="B283" i="28"/>
  <c r="A283" i="28"/>
  <c r="B280" i="28"/>
  <c r="A280" i="28"/>
  <c r="B277" i="28"/>
  <c r="A277" i="28"/>
  <c r="B270" i="28"/>
  <c r="B274" i="28"/>
  <c r="A274" i="28"/>
  <c r="C271" i="28"/>
  <c r="A266" i="28" l="1"/>
  <c r="B271" i="28"/>
  <c r="A271" i="28"/>
  <c r="A265" i="28"/>
  <c r="A263" i="28"/>
  <c r="A261" i="28"/>
  <c r="A260" i="28"/>
  <c r="A259" i="28"/>
</calcChain>
</file>

<file path=xl/sharedStrings.xml><?xml version="1.0" encoding="utf-8"?>
<sst xmlns="http://schemas.openxmlformats.org/spreadsheetml/2006/main" count="1771" uniqueCount="545">
  <si>
    <t xml:space="preserve">SCOTTISH WATER </t>
  </si>
  <si>
    <t>ANNUAL RETURN INFORMATION REQUIREMENTS 2022</t>
  </si>
  <si>
    <t>SECTION C: Carbon emissions and net zero</t>
  </si>
  <si>
    <t>Table C0: Summary</t>
  </si>
  <si>
    <t>Line</t>
  </si>
  <si>
    <t>Description</t>
  </si>
  <si>
    <t>WICS</t>
  </si>
  <si>
    <t>Units</t>
  </si>
  <si>
    <t>Field</t>
  </si>
  <si>
    <t>Report Year
2021-22</t>
  </si>
  <si>
    <t>Ref.</t>
  </si>
  <si>
    <t>Reference</t>
  </si>
  <si>
    <t>Type</t>
  </si>
  <si>
    <t>Information Return</t>
  </si>
  <si>
    <t>Previous Annual Return</t>
  </si>
  <si>
    <t>Low</t>
  </si>
  <si>
    <t>High</t>
  </si>
  <si>
    <t>Point estimate</t>
  </si>
  <si>
    <t>CG</t>
  </si>
  <si>
    <t xml:space="preserve">Net operational emissions </t>
  </si>
  <si>
    <t>C0.1</t>
  </si>
  <si>
    <t>Net operational emissions in previous year (opening)</t>
  </si>
  <si>
    <t>tCO2e</t>
  </si>
  <si>
    <t>C</t>
  </si>
  <si>
    <t>B3</t>
  </si>
  <si>
    <t>C0.2</t>
  </si>
  <si>
    <t>Change in Scope 1 to 3 emissions in the report year</t>
  </si>
  <si>
    <t>C0.3</t>
  </si>
  <si>
    <t xml:space="preserve">Change in renewable electricity generated and exported in the year </t>
  </si>
  <si>
    <t>BF</t>
  </si>
  <si>
    <t>A2</t>
  </si>
  <si>
    <t>C0.4</t>
  </si>
  <si>
    <t>Net operational emissions in report year (closing)</t>
  </si>
  <si>
    <t>C0.5</t>
  </si>
  <si>
    <t>Total CO2e emissions from landholdings in previous year</t>
  </si>
  <si>
    <t>M</t>
  </si>
  <si>
    <t>C0.6</t>
  </si>
  <si>
    <t>Change in CO2e emissions in year</t>
  </si>
  <si>
    <t>C0.7</t>
  </si>
  <si>
    <t>Total CO2e emissions from landholdings in year</t>
  </si>
  <si>
    <t>C0.8</t>
  </si>
  <si>
    <t>Net operational emissions net of insetting and offsetting (opening)</t>
  </si>
  <si>
    <t>C0.9</t>
  </si>
  <si>
    <t>Net operational emissions net of insetting and offsetting (closing)</t>
  </si>
  <si>
    <t xml:space="preserve">Emissions embodied in the asset base </t>
  </si>
  <si>
    <t>C0.10</t>
  </si>
  <si>
    <t>Embodied carbon in overall asset base (previous year)</t>
  </si>
  <si>
    <t>C0.11</t>
  </si>
  <si>
    <t>Increase in embodied carbon in the year (e.g. due to capital investment)</t>
  </si>
  <si>
    <t>C0.12</t>
  </si>
  <si>
    <t xml:space="preserve">Other changes in the year </t>
  </si>
  <si>
    <t>I</t>
  </si>
  <si>
    <t>C0.13</t>
  </si>
  <si>
    <t>Embodied carbon in overall asset base (closing)</t>
  </si>
  <si>
    <t>Prepared by:  ……………………………………………..</t>
  </si>
  <si>
    <t>Checked by:  ……………………………………………..</t>
  </si>
  <si>
    <t>Table C1: Operational Emissions</t>
  </si>
  <si>
    <t>Report Year 2021-22</t>
  </si>
  <si>
    <t>Water</t>
  </si>
  <si>
    <t>Wastewater</t>
  </si>
  <si>
    <t>Water and wastewater</t>
  </si>
  <si>
    <t>Scope 1 emissions</t>
  </si>
  <si>
    <t>C1.1</t>
  </si>
  <si>
    <t>Direct emissions from burning fossil fuels (including CHP generated on site)</t>
  </si>
  <si>
    <t>new</t>
  </si>
  <si>
    <t>C1.2</t>
  </si>
  <si>
    <t>Process and fugitive emissions</t>
  </si>
  <si>
    <t>C5</t>
  </si>
  <si>
    <t>C1.3</t>
  </si>
  <si>
    <t>Transport: company owned and leased vehicles</t>
  </si>
  <si>
    <t>C1.4</t>
  </si>
  <si>
    <t>Total scope 1 emissions</t>
  </si>
  <si>
    <t>G3.15b
(note change in unit from kt to t)</t>
  </si>
  <si>
    <t>C4</t>
  </si>
  <si>
    <t>C1.5</t>
  </si>
  <si>
    <t>Scope 1 emissions - CO2</t>
  </si>
  <si>
    <t>C1.6</t>
  </si>
  <si>
    <t>Scope 1 emissions - CH4</t>
  </si>
  <si>
    <t>C1.7</t>
  </si>
  <si>
    <t>Scope 1 emissions - N2O</t>
  </si>
  <si>
    <t>C1.8</t>
  </si>
  <si>
    <t>Scope 1 emissions - other GHGs</t>
  </si>
  <si>
    <t>Scope 2 emissions</t>
  </si>
  <si>
    <t>C1.9</t>
  </si>
  <si>
    <t>Purchased electricity</t>
  </si>
  <si>
    <t>G3.15c
(note change in unit from kt to t)</t>
  </si>
  <si>
    <t>C1.10</t>
  </si>
  <si>
    <t>Electric vehicles</t>
  </si>
  <si>
    <t>-</t>
  </si>
  <si>
    <t>C1.11</t>
  </si>
  <si>
    <t>Removal of electricity to charge electric vehicles at site</t>
  </si>
  <si>
    <t>C1.12</t>
  </si>
  <si>
    <t>Total scope 2 emissions</t>
  </si>
  <si>
    <t>C1.13</t>
  </si>
  <si>
    <t>Scope 2 emissions - CO2</t>
  </si>
  <si>
    <t>C1.14</t>
  </si>
  <si>
    <t>Scope 2 emissions - CH4</t>
  </si>
  <si>
    <t>C1.15</t>
  </si>
  <si>
    <t>Scope 2 emissions - N2O</t>
  </si>
  <si>
    <t>C1.16</t>
  </si>
  <si>
    <t>Scope 2 emissions - other GHGs</t>
  </si>
  <si>
    <t>Scope 3 emissions</t>
  </si>
  <si>
    <t>C1.17</t>
  </si>
  <si>
    <t xml:space="preserve">Business travel on public transport and private vehicles used for company business </t>
  </si>
  <si>
    <t>C1.18</t>
  </si>
  <si>
    <t>Outsourced activities - PFI within the Scottish Water group (e.g. SW Grampian)</t>
  </si>
  <si>
    <t>C1.18a</t>
  </si>
  <si>
    <t>Outsourced activities - PFI outside of the Scottish Water group</t>
  </si>
  <si>
    <t>C1.19</t>
  </si>
  <si>
    <t>Outsourced activities - Other</t>
  </si>
  <si>
    <t>C1.20</t>
  </si>
  <si>
    <t>Purchased Electricity - transmission and distribution</t>
  </si>
  <si>
    <t>C1.21</t>
  </si>
  <si>
    <t>Disposal of water and wastewater treatment waste to landfill</t>
  </si>
  <si>
    <t>C1.22</t>
  </si>
  <si>
    <t>Total scope 3 emissions</t>
  </si>
  <si>
    <t>G3.15d
(note change in unit from kt to t)</t>
  </si>
  <si>
    <t>C1.23</t>
  </si>
  <si>
    <t>Scope 3 emissions - CO2</t>
  </si>
  <si>
    <t>C1.24</t>
  </si>
  <si>
    <t>Scope 3 emissions - CH4</t>
  </si>
  <si>
    <t>C1.25</t>
  </si>
  <si>
    <t>Scope 3 emissions - N2O</t>
  </si>
  <si>
    <t>C1.26</t>
  </si>
  <si>
    <t>Scope 3 emissions - other GHGs</t>
  </si>
  <si>
    <t>A1</t>
  </si>
  <si>
    <t xml:space="preserve">Gross operational emissions </t>
  </si>
  <si>
    <t>C1.27</t>
  </si>
  <si>
    <t>Gross operational emissions (Scope 1, 2 and 3)</t>
  </si>
  <si>
    <t>B4</t>
  </si>
  <si>
    <t>C1.28</t>
  </si>
  <si>
    <t>Renewable electricity generated and exported</t>
  </si>
  <si>
    <t>C1.29</t>
  </si>
  <si>
    <t>Total net operational emissions</t>
  </si>
  <si>
    <t>G3.15a
(note change in unit from kt to t)</t>
  </si>
  <si>
    <t xml:space="preserve">Ratio values (regulated) </t>
  </si>
  <si>
    <t>C1.30</t>
  </si>
  <si>
    <t>Carbon Intensity, water (operational emissions)</t>
  </si>
  <si>
    <t>G3.15e (note change in units)</t>
  </si>
  <si>
    <t>tCO2e/Ml</t>
  </si>
  <si>
    <t>C1.31</t>
  </si>
  <si>
    <t>Carbon Intensity, wastewater (operational emissions)</t>
  </si>
  <si>
    <t>G3.15f (note change in units)</t>
  </si>
  <si>
    <t xml:space="preserve">Comparison to 2006/07 baseline </t>
  </si>
  <si>
    <t>C1.32</t>
  </si>
  <si>
    <t>2006-07 baseline emissions (gross)</t>
  </si>
  <si>
    <t>C1.33</t>
  </si>
  <si>
    <t>2006-07 baseline emissions (net)</t>
  </si>
  <si>
    <t>C1.34</t>
  </si>
  <si>
    <t>Percentage reduction from 2006/07 baseline (gross)</t>
  </si>
  <si>
    <t>%</t>
  </si>
  <si>
    <t>C1.35</t>
  </si>
  <si>
    <t>Percentage reduction from 2006/07 baseline (net)</t>
  </si>
  <si>
    <t xml:space="preserve">Memo lines </t>
  </si>
  <si>
    <t>C1.36</t>
  </si>
  <si>
    <t>Gross operational emissions in previous year</t>
  </si>
  <si>
    <t>C1.37</t>
  </si>
  <si>
    <t>Change in scope 1 emissions in the report year</t>
  </si>
  <si>
    <t>C1.38</t>
  </si>
  <si>
    <t>Change in scope 2 emissions in the report year</t>
  </si>
  <si>
    <t>C1.39</t>
  </si>
  <si>
    <t>Change in scope 3 emissions in the report year</t>
  </si>
  <si>
    <t>C1.40</t>
  </si>
  <si>
    <t>Gross operational emissions in the report year</t>
  </si>
  <si>
    <t>C1.41</t>
  </si>
  <si>
    <t>Renewable electricity generated and exported in previous year</t>
  </si>
  <si>
    <t>C1.42</t>
  </si>
  <si>
    <t>C1.43</t>
  </si>
  <si>
    <t>Renewable electricity generated and exported in the report year</t>
  </si>
  <si>
    <t>Scottish Water Group</t>
  </si>
  <si>
    <t>C1.44</t>
  </si>
  <si>
    <t>SW Horizons net operational emissions in report year</t>
  </si>
  <si>
    <t>C1.45</t>
  </si>
  <si>
    <t>SW Business Stream net operational emissions in report year</t>
  </si>
  <si>
    <t>C1.46</t>
  </si>
  <si>
    <t>SW Horizons net operational emissions in previous year</t>
  </si>
  <si>
    <t>C1.47</t>
  </si>
  <si>
    <t>SW Business Stream net operational emissions in previous year</t>
  </si>
  <si>
    <t>Table C2: Investment Emissions</t>
  </si>
  <si>
    <t>Emissions associated with the capital investment programme</t>
  </si>
  <si>
    <t>C2.1</t>
  </si>
  <si>
    <t>Carbon intensity of investment - low estimate</t>
  </si>
  <si>
    <t>tCO2e/£m</t>
  </si>
  <si>
    <t>C2.2</t>
  </si>
  <si>
    <t>Carbon intensity of investment - high estimate</t>
  </si>
  <si>
    <t>C2.3</t>
  </si>
  <si>
    <t>Capital expenditure (Figure brought forwards from capital tables)</t>
  </si>
  <si>
    <t>£m</t>
  </si>
  <si>
    <t>C2.4</t>
  </si>
  <si>
    <t>Carbon emissions from the capital investment programme - low estimate</t>
  </si>
  <si>
    <t>C2.5</t>
  </si>
  <si>
    <t>Carbon emissions from the capital investment programme - high estimate</t>
  </si>
  <si>
    <t>C2.6</t>
  </si>
  <si>
    <t>Water Infrastructure</t>
  </si>
  <si>
    <t>C2.7</t>
  </si>
  <si>
    <t>Water Non-Infrastructure</t>
  </si>
  <si>
    <t>C2.8</t>
  </si>
  <si>
    <t>Wastewater Infrastructure</t>
  </si>
  <si>
    <t>C2.9</t>
  </si>
  <si>
    <t>Wastewater Non-Infrastructure</t>
  </si>
  <si>
    <t>Embodied carbon in overall asset base</t>
  </si>
  <si>
    <t>C2.10</t>
  </si>
  <si>
    <t>Embodied carbon in overall asset base - low estimate</t>
  </si>
  <si>
    <t>C2.11</t>
  </si>
  <si>
    <t>Embodied carbon in overall asset base - high estimate</t>
  </si>
  <si>
    <t>Memo lines</t>
  </si>
  <si>
    <t>C2.12</t>
  </si>
  <si>
    <t>Embodied carbon in overall asset base - low estimate in previous year</t>
  </si>
  <si>
    <t>C2.13</t>
  </si>
  <si>
    <t>Embodied carbon in overall asset base - high estimate in previous year</t>
  </si>
  <si>
    <t>Table C3: Energy</t>
  </si>
  <si>
    <t>SW Regulated</t>
  </si>
  <si>
    <t>PFIs
 (excluding those in SW Group)</t>
  </si>
  <si>
    <t>SW Grampian</t>
  </si>
  <si>
    <t>Regulated Carbon Footprint Total</t>
  </si>
  <si>
    <t>SW Horizons</t>
  </si>
  <si>
    <t>Hosted Renewables</t>
  </si>
  <si>
    <t xml:space="preserve">Grand Total </t>
  </si>
  <si>
    <t>Electricity consumption, generation and exports</t>
  </si>
  <si>
    <t>C3.1a</t>
  </si>
  <si>
    <t>Total electricity consumption (TOTAL - on site renewables, grid, private wire, other)</t>
  </si>
  <si>
    <t>GWh</t>
  </si>
  <si>
    <t>B2</t>
  </si>
  <si>
    <t>C3.1b</t>
  </si>
  <si>
    <t>Grid electricity consumption</t>
  </si>
  <si>
    <t>7.10</t>
  </si>
  <si>
    <t>C3.1c</t>
  </si>
  <si>
    <t>Electricity consumption from other sources (e.g. private wire, other)</t>
  </si>
  <si>
    <t>C3.2a</t>
  </si>
  <si>
    <t xml:space="preserve">On site renewable electricity generated </t>
  </si>
  <si>
    <t>C3.2b</t>
  </si>
  <si>
    <t>On site renewable electricity used</t>
  </si>
  <si>
    <t>C3.2c</t>
  </si>
  <si>
    <t>On site renewable electricity generated and exported</t>
  </si>
  <si>
    <t>C3.3</t>
  </si>
  <si>
    <t>Renewable electricity capacity at end of year</t>
  </si>
  <si>
    <t>C3.4</t>
  </si>
  <si>
    <t>% of 2030 renewable target reached (1320GWh generated and hosted)</t>
  </si>
  <si>
    <t xml:space="preserve">Renewable technologies </t>
  </si>
  <si>
    <t>C3.5</t>
  </si>
  <si>
    <t>On site Renewable hydro generation</t>
  </si>
  <si>
    <t>C3.6</t>
  </si>
  <si>
    <t>On site Renewable solar generation</t>
  </si>
  <si>
    <t>C3.7</t>
  </si>
  <si>
    <t>On site Renewable wind generation</t>
  </si>
  <si>
    <t>C3.8</t>
  </si>
  <si>
    <t xml:space="preserve">On site Renewable generation from bioresources </t>
  </si>
  <si>
    <t>C3.9</t>
  </si>
  <si>
    <t>On site Renewable generation other</t>
  </si>
  <si>
    <t>Other fossil fuels</t>
  </si>
  <si>
    <t>C3.10</t>
  </si>
  <si>
    <t>Diesel consumption by SW fleet (transport by SW owned and leased fleet i.e. Scope 1)</t>
  </si>
  <si>
    <t>G3.15j</t>
  </si>
  <si>
    <t>litres</t>
  </si>
  <si>
    <t>C3.11</t>
  </si>
  <si>
    <t>Other fuels (non-transport)</t>
  </si>
  <si>
    <t>Income received from energy exports and decarbonisation payments</t>
  </si>
  <si>
    <t>C3.12</t>
  </si>
  <si>
    <t>Income from renewable electricity exported</t>
  </si>
  <si>
    <t>C3.13</t>
  </si>
  <si>
    <t>Income from renewable obligation certificates, feed-in tariffs and other decarbonisation incentive payments</t>
  </si>
  <si>
    <t>C3.14</t>
  </si>
  <si>
    <t xml:space="preserve">Total income from renewable energy </t>
  </si>
  <si>
    <t>Other income associated with renewables</t>
  </si>
  <si>
    <t>C3.15</t>
  </si>
  <si>
    <t>Income from hosting renewable electricity generation on Scottish Water sites</t>
  </si>
  <si>
    <t>Electricity Expenditure</t>
  </si>
  <si>
    <t>C3.16</t>
  </si>
  <si>
    <t>Total electricity expenditure (gross)</t>
  </si>
  <si>
    <t>C3.17</t>
  </si>
  <si>
    <t>Recharges of electricity expenditure between companies in the Scottish Water Group</t>
  </si>
  <si>
    <t>C3.18</t>
  </si>
  <si>
    <t>C3.19</t>
  </si>
  <si>
    <t>Movement of income between companies in the Scottish Water Group</t>
  </si>
  <si>
    <t>C3.20</t>
  </si>
  <si>
    <t>Total electricity expenditure (net)</t>
  </si>
  <si>
    <t>MEMO</t>
  </si>
  <si>
    <t>C3.21</t>
  </si>
  <si>
    <t>C3.22</t>
  </si>
  <si>
    <t>C3.23</t>
  </si>
  <si>
    <t xml:space="preserve">Prepared by:  </t>
  </si>
  <si>
    <t xml:space="preserve">Checked by:  </t>
  </si>
  <si>
    <t>Table C4: Land and carbon inventory</t>
  </si>
  <si>
    <t>Report Year</t>
  </si>
  <si>
    <t>2021-2022</t>
  </si>
  <si>
    <t>Carbon sequestration - baseline</t>
  </si>
  <si>
    <t>C4.1</t>
  </si>
  <si>
    <t>Total area of peatland</t>
  </si>
  <si>
    <t>ha</t>
  </si>
  <si>
    <t>C4.2</t>
  </si>
  <si>
    <t>Total area of woodland</t>
  </si>
  <si>
    <t>C4.3</t>
  </si>
  <si>
    <t>Total area of grassland</t>
  </si>
  <si>
    <t>C4.4</t>
  </si>
  <si>
    <t>Total area of other land cover types</t>
  </si>
  <si>
    <t>C4.5</t>
  </si>
  <si>
    <t>Total area of landholdings</t>
  </si>
  <si>
    <t>C4.6</t>
  </si>
  <si>
    <t>CO2e emissions from peatland in year</t>
  </si>
  <si>
    <t>C4.7</t>
  </si>
  <si>
    <t>CO2e emissions from woodland in year</t>
  </si>
  <si>
    <t>C4.8</t>
  </si>
  <si>
    <t>CO2e emissions from grassland in year</t>
  </si>
  <si>
    <t>C4.9</t>
  </si>
  <si>
    <t>CO2e emissions from other land cover types in year</t>
  </si>
  <si>
    <t>C4.10</t>
  </si>
  <si>
    <t>Carbon sequestration - progress</t>
  </si>
  <si>
    <t>C4.11</t>
  </si>
  <si>
    <t>Peatland restored in year</t>
  </si>
  <si>
    <t>C4.12</t>
  </si>
  <si>
    <t>Woodland created in year</t>
  </si>
  <si>
    <t>C4.13</t>
  </si>
  <si>
    <t>Grassland restored and created in year</t>
  </si>
  <si>
    <t>C4.14</t>
  </si>
  <si>
    <t>Other land cover changes in year</t>
  </si>
  <si>
    <t>C4.15</t>
  </si>
  <si>
    <t>Total land area changed in year</t>
  </si>
  <si>
    <t>C4.16</t>
  </si>
  <si>
    <t>Peatland restored in year (forecast benefit in future years)</t>
  </si>
  <si>
    <t>C4.17</t>
  </si>
  <si>
    <t>Woodland created in year (forecast benefit in future years)</t>
  </si>
  <si>
    <t>C4.18</t>
  </si>
  <si>
    <t>Grassland restored and created in year (forecast benefit in future years)</t>
  </si>
  <si>
    <t>C4.19</t>
  </si>
  <si>
    <t>Other land cover (forecast benefit in future years)</t>
  </si>
  <si>
    <t>Expenditure</t>
  </si>
  <si>
    <t>C4.20</t>
  </si>
  <si>
    <t>Expenditure on peatland restoration in year</t>
  </si>
  <si>
    <t>£000s</t>
  </si>
  <si>
    <t>C4.21</t>
  </si>
  <si>
    <t>Expenditure on forestry creation in year</t>
  </si>
  <si>
    <t>C4.22</t>
  </si>
  <si>
    <t>Expenditure on grassland restoration and creation in year</t>
  </si>
  <si>
    <t>C4.23</t>
  </si>
  <si>
    <t>Other land cover</t>
  </si>
  <si>
    <t>C4.24</t>
  </si>
  <si>
    <t>Expenditure on land managed for sequestration in year</t>
  </si>
  <si>
    <t>C4.25</t>
  </si>
  <si>
    <t>Total area of landholdings in previous year</t>
  </si>
  <si>
    <t>C4.26</t>
  </si>
  <si>
    <t>C4.27</t>
  </si>
  <si>
    <t>Expenditure on land managed for sequestration in previous year</t>
  </si>
  <si>
    <t>C0. Summary</t>
  </si>
  <si>
    <t>Definition</t>
  </si>
  <si>
    <t>Measurement of previous year's net annual operational emissions of the regulated business, which includes SW and PFIs. This is the gross emissions plus any carbon credit from export of renewables to the grid.</t>
  </si>
  <si>
    <t>Input field</t>
  </si>
  <si>
    <t>Calculated field. Sum of operations emissions C1.36 Gross operational emissions in previous year + C1.41 Renewable electricity generated and exported in previous year</t>
  </si>
  <si>
    <t xml:space="preserve">Change in gross operational emissions (scope 1,2,3) from the previous year to the report year. </t>
  </si>
  <si>
    <t>Calculated field. Sum of operational emissions C1.37, C1.38, C1.39 Changes in scope 1,2,3 in report year.</t>
  </si>
  <si>
    <t>Change in renewable electricity generated and exported from the previous year to the report year.</t>
  </si>
  <si>
    <t>Calculated field. equal to operational emissions C1.42 Change in renewable electricity generated and exported in the report year.</t>
  </si>
  <si>
    <t xml:space="preserve">Measurement of net annual operational emissions of the regulated business, which includes SW and PFIs. This is the gross emissions plus any carbon credit from export of renewables to the grid.			</t>
  </si>
  <si>
    <t>Calculated field. Equal to C1.29 Total net operational emissions.</t>
  </si>
  <si>
    <t>Total emissions taken from Hutton model for previous year.</t>
  </si>
  <si>
    <t>Calculated field. Equal to C4.26 Total CO2e emissions from landholdings in previous year</t>
  </si>
  <si>
    <t>Change in CO2e emissions in the year.</t>
  </si>
  <si>
    <t>Total emissions taken from Hutton model for report year.</t>
  </si>
  <si>
    <t>Calculated field. Equal to C4.10 Total CO2e emissions from landholdings in report year</t>
  </si>
  <si>
    <t>Net operational emissions in previous year minus total co2e from landholdings in previous year</t>
  </si>
  <si>
    <t>Calculated field. C0.1 - C0. 5. Net operational emissions in previous year - total co2e from landholdings in previous year</t>
  </si>
  <si>
    <t>Net operational emissions in report year minus total co2e from landholdings in report year</t>
  </si>
  <si>
    <t>Calculated field. C0.1 - C0.7. Net operational emissions in previous year - total co2e from landholdings in previous year</t>
  </si>
  <si>
    <t>Embodied carbon in the overall asset base (previous year)</t>
  </si>
  <si>
    <t>Brought forwards</t>
  </si>
  <si>
    <t>Line C2.12 and C2.13</t>
  </si>
  <si>
    <t>Line C2.4 and C2.5</t>
  </si>
  <si>
    <t>Other asset additions not cover by the capital programme, for example new assets joining business such as PFI.</t>
  </si>
  <si>
    <t>Embodied carbon in the overall asset base (closing)</t>
  </si>
  <si>
    <t>Calculated field</t>
  </si>
  <si>
    <t>Sum of lines C0.10, C0.11, C0.12</t>
  </si>
  <si>
    <t>C1. Operational Emissions</t>
  </si>
  <si>
    <t>All figures in this table, except from blocks 9 and 10 (Scottish Water Group), refer to the measurement of the annual operational GHG emissions of the regulated business (SW operated sites, PFIs including SW Grampian; it does not include emissions from the wider SW group). This calculation should be consistent with UK Water Industry Research's (UKWIR) Carbon Accounting Workbook (CAW). This is published annually using the latest UK government's BEIS carbon conversion factors.</t>
  </si>
  <si>
    <t>Measurement of the annual operational GHG emissions of the regulated business from onsite combustion of fossil fuels.</t>
  </si>
  <si>
    <t>Measurement of the annual operational process and fugitive emissions of the regulated business.</t>
  </si>
  <si>
    <t>Measurement of the annual operational GHG emissions of the regulated business from transport from company owned and leased vehicles</t>
  </si>
  <si>
    <t>Measurement of Scope 1 annual operational GHG emissions of the regulated business</t>
  </si>
  <si>
    <t>Calculated field. Sum of lines C1.1, C1.2, C1.3</t>
  </si>
  <si>
    <t>Measurement of Scope 1 annual operational CO2 emissions of the regulated business</t>
  </si>
  <si>
    <t>Measurement of Scope 1 annual operational CH4 emissions of the regulated business</t>
  </si>
  <si>
    <t>Measurement of Scope 1 annual operational N20 emissions of the regulated business</t>
  </si>
  <si>
    <t>Measurement of Scope 1 annual operational emissions of the regulated business from other GHGs not specified above</t>
  </si>
  <si>
    <t xml:space="preserve">Measurement of Scope 2 annual operational GHG emissions of the regulated business from purchased electricity from grid and private wires, excluding transmission and distribution emissions (which are captured in scope 3) under the location based method for carbon accounting </t>
  </si>
  <si>
    <t xml:space="preserve">Measurement of emissions from charging of electric vehicles.
</t>
  </si>
  <si>
    <t xml:space="preserve">Input field
</t>
  </si>
  <si>
    <t xml:space="preserve">Removal of electricity to charge electric vehicles at site
</t>
  </si>
  <si>
    <t>sum of C1.9 Purchased electricity, C1.10 Electric vehicles and C1.11 Removal of electricity to charge electric vehicles at site.</t>
  </si>
  <si>
    <t>Measurement of Scope 2 annual operational CO2 emissions of the regulated business</t>
  </si>
  <si>
    <t>Measurement of Scope 2 annual operational CH4 emissions of the regulated business</t>
  </si>
  <si>
    <t>Measurement of Scope 2 annual operational N2O emissions of the regulated business</t>
  </si>
  <si>
    <t>Measurement of Scope 2 annual operational emissions of the regulated business from other GHGs not specified above</t>
  </si>
  <si>
    <t>Measurement of the annual operational GHG emissions of the regulated business from business travel on public transport and private vehicles used for company business (note this does not include commuting)</t>
  </si>
  <si>
    <t>Measurement of the annual operational GHG emissions of the regulated business from outsourced activities - PFIs within the SW Group- currently this is SW Grampian</t>
  </si>
  <si>
    <t>Measurement of the annual operational GHG emissions of the regulated business from outsourced activities - PFIs out with the SW group</t>
  </si>
  <si>
    <t>Measurement of the annual operational GHG emissions of the regulated business from other outsourced activities - excluding PFIs</t>
  </si>
  <si>
    <t>Measurement of the annual operational GHG emissions of the regulated business from purchased electricity - transmission and distribution.</t>
  </si>
  <si>
    <t>Measurement of the annual operational GHG emissions of the regulated business from disposal of water and wastewater treatment waste to landfill. Note this is outside the OFWAT reporting boundary and therefore not included in English water companies carbon footprint.</t>
  </si>
  <si>
    <t>Measurement of Scope 3 annual operational GHG emissions of the regulated business, this includes SW and PFIs</t>
  </si>
  <si>
    <t>Calculated field. Sum of C1.17, C1.18, C1.18a, C1.19, C1.20, and C1.21.</t>
  </si>
  <si>
    <t>Measurement of Scope 3 annual operational CO2 emissions of the regulated business</t>
  </si>
  <si>
    <t>Measurement of Scope 3 annual operational CH4 emissions of the regulated business</t>
  </si>
  <si>
    <t>Measurement of Scope 3 annual operational N20 emissions of the regulated business</t>
  </si>
  <si>
    <t>Measurement of Scope 3 annual operational emissions of the regulated business from other GHGs not specified above</t>
  </si>
  <si>
    <t>Gross operational emissions - Scottish Water regulated, PFI and Grampian</t>
  </si>
  <si>
    <t>Measurement of gross annual operational emissions of the regulated business, which includes SW and PFIs</t>
  </si>
  <si>
    <t xml:space="preserve">Calculated field. Sum of C1.4 Total Scope 1, C1.12 Total Scope 2, C1.22 Total Scope 3
</t>
  </si>
  <si>
    <t>Net operational emissions - Scottish Water regulated, PFI and Grampian</t>
  </si>
  <si>
    <t>Measurement of carbon credit associated with renewable electricity generated on SW owned sites by SW owned assets and exported to the grid (under the location based method for carbon accounting)</t>
  </si>
  <si>
    <t>Measurement of net annual operational emissions of the regulated business, which includes SW and PFIs. This is the gross emissions plus any carbon credit from export of renewables to the grid.</t>
  </si>
  <si>
    <t xml:space="preserve">Calculated field. Sum of C1.27 Total Gross Operational Emissions and C1.28 Renewable electricity generated and exported
</t>
  </si>
  <si>
    <t>Ratio values</t>
  </si>
  <si>
    <t>kgCO2e/Ml</t>
  </si>
  <si>
    <t>Amount of greenhouse gases associated with the treatment and supply of a megalitre of water. The calculation is the GHG emissions for water services plus half of admin and business travel emissions divided by distribution input.</t>
  </si>
  <si>
    <t>Amount of greenhouse gases associated with the collection and treatment of a megalitre of wastewater (includes pumping, and treatment of wastewater, transport and treatment of sludges). The calculation is the GHG emissions for wastewater services plus half of admin and business travel emissions divided by Flow to Full Treatment (FFT) (SW and PFI).</t>
  </si>
  <si>
    <t>Comparison to 2006/07 baseline</t>
  </si>
  <si>
    <t>Measurement of gross annual operational footprint of the regulated business in 2006/07</t>
  </si>
  <si>
    <t>Measurement of net annual operational footprint of the regulated business in 2006/07</t>
  </si>
  <si>
    <t>Percentage reduction of the gross operational footprint of the regulated business from 2006/07 to the current reporting year</t>
  </si>
  <si>
    <t>Calculated field. (C1.32 - C1.27)/ C1.32</t>
  </si>
  <si>
    <t>Percentage reduction of the net operational footprint of the regulated business from 2006/07 to the current reporting year</t>
  </si>
  <si>
    <t xml:space="preserve">Calculated field. (C1.33 - C1.29)/ C1.33
</t>
  </si>
  <si>
    <t>Measurement of gross annual operational footprint of the regulated business in the year previous to the report year</t>
  </si>
  <si>
    <t>Change in total scope 1 emissions from previous year to report year</t>
  </si>
  <si>
    <t>Change in total scope 2 emissions  from previous year to report year</t>
  </si>
  <si>
    <t>Change in total scope 3 emissions from previous year to report year</t>
  </si>
  <si>
    <t>Measurement of gross annual operational emissions of the regulated business, which includes SW and PFIs, in the report year</t>
  </si>
  <si>
    <t xml:space="preserve">Calculated field. Sum of lines C1.36, C1.37, C1.38, C1.39
</t>
  </si>
  <si>
    <t>Measurement of carbon credit associated with renewable electricity generated on SW owned sites by SW owned assets (excluding PFIs) and exported to the grid in the year previous to the report year (under the location based method for carbon accounting)</t>
  </si>
  <si>
    <t>Change in carbon credit associated with renewable electricity generated on SW owned sites by SW owned assets (excluding PFIs) and exported to the grid from year previous to the report year (under the location based method for carbon accounting)</t>
  </si>
  <si>
    <t xml:space="preserve">Input
</t>
  </si>
  <si>
    <t>Measurement of carbon credit associated with renewable electricity generated on SW owned sites by SW owned assets (excluding PFIs) and exported to the grid in the report year (under the location based method for carbon accounting)</t>
  </si>
  <si>
    <t>Calculated field. Sum of lines C1.41  + C1.42</t>
  </si>
  <si>
    <t>Measurement of net annual operational emissions of Scottish Water Horizons in the report year. This is the gross emissions plus any carbon credit from export of renewables to the grid.</t>
  </si>
  <si>
    <t>Input</t>
  </si>
  <si>
    <t>Measurement of net annual operational emissions of Scottish Water Business Stream in the report year. This is the gross emissions plus any carbon credit from export of renewables to the grid.</t>
  </si>
  <si>
    <t>Measurement of net annual operational emissions of Scottish Water Horizons in the year previous to the report year. This is the gross emissions plus any carbon credit from export of renewables to the grid.</t>
  </si>
  <si>
    <t>Measurement of net annual operational emissions of Scottish Water Business Stream in the year previous to the report year. This is the gross emissions plus any carbon credit from export of renewables to the grid.</t>
  </si>
  <si>
    <t>C2. Investment Emissions</t>
  </si>
  <si>
    <t>Scottish Water's lower limit capital investment intensity figure as reported as part of NZE measure for the report year.</t>
  </si>
  <si>
    <t>Input Field</t>
  </si>
  <si>
    <t>Scottish Water's upper limit capital investment intensity figure as reported as part of NZE measure for the report year.</t>
  </si>
  <si>
    <t>Total capital expenditure during the report year.</t>
  </si>
  <si>
    <t>Lower estimate of investment emissions for the report year.</t>
  </si>
  <si>
    <t>C2.1 multiplied by C2.3</t>
  </si>
  <si>
    <t>Upper estimate of investment emissions for the report year.</t>
  </si>
  <si>
    <t>C2.2 multiplied by C2.3</t>
  </si>
  <si>
    <t>Scottish Water's capital investment intensity figure for water infrastructure in the report year.</t>
  </si>
  <si>
    <t>Scottish Water's capital investment intensity figure for water non-infrastructure in the report year.</t>
  </si>
  <si>
    <t>Scottish Water's capital investment intensity figure for wastewater infrastructure in the report year.</t>
  </si>
  <si>
    <t>Scottish Water's capital investment intensity figure for wastewater non-infrastructure in the report year.</t>
  </si>
  <si>
    <t>Scottish Water's low estimate of historic embodied carbon in all asset stock. Scottish Water should explain how it has estimated this value in the accompanying commentary document.</t>
  </si>
  <si>
    <t>Scottish Water's high estimate of historic embodied carbon in all asset stock. Scottish Water should explain how it has estimated this value in the accompanying commentary document.</t>
  </si>
  <si>
    <t>Scottish Water's low estimate of historic embodied carbon in all asset stock reported in the previous year.  Summary line 13</t>
  </si>
  <si>
    <t>Scottish Water's high estimate of historic embodied carbon in all asset stock reported in the previous year.  Summary line 13</t>
  </si>
  <si>
    <t>C3. Energy</t>
  </si>
  <si>
    <t>BOUNDARIES:</t>
  </si>
  <si>
    <t>Different boundaries are laid out in columns H-T</t>
  </si>
  <si>
    <t>Included in operational carbon footprint?</t>
  </si>
  <si>
    <t>Included in SECR?</t>
  </si>
  <si>
    <t>SW owned and operated sites within the regulated business</t>
  </si>
  <si>
    <t>Yes</t>
  </si>
  <si>
    <t>SW owned sites under PFI contracts within the regulatory business (does not include SW Grampian)</t>
  </si>
  <si>
    <t>No</t>
  </si>
  <si>
    <t>SW Grampian sites</t>
  </si>
  <si>
    <t>Regulated operational Carbon Footprint Total</t>
  </si>
  <si>
    <t>Total of SW operated sites and PFIs, this is the operational footprint boundary used in tab 1.</t>
  </si>
  <si>
    <t>N/A</t>
  </si>
  <si>
    <t>SW Horizons sites and renewables on SW operational sites that are owned by SW Horizons</t>
  </si>
  <si>
    <t>SW Business Stream</t>
  </si>
  <si>
    <t>3rd party owned renewables that are hosted (i.e. located) on SW owned land</t>
  </si>
  <si>
    <t>Total of SW Group, PFIs and hosted renewables</t>
  </si>
  <si>
    <t>Not all columns are completed for each row. This may be because the data is not applicable or available. Cells expected to be completed are highlighted in blue in Table C3 (Energy).</t>
  </si>
  <si>
    <t>Annual electricity consumption from all sources including grid, renewables, private wire and other.</t>
  </si>
  <si>
    <t xml:space="preserve">Sum of C3.1b Grid electricity consumption; C3.1c Electricity consumption from other sources (e.g. private wire, other); C3.2b On site renewable energy used
</t>
  </si>
  <si>
    <t>Annual grid electricity consumption. This includes operational use at sites and use by capital investment projects.</t>
  </si>
  <si>
    <t>Annual electricity consumption from other sources (e.g. private wire, other)
Currently this includes electricity from private wire from a farmer's CHP at Girvan (a renewable source) and from a natural gas CHP at Stirling (non-renewable).</t>
  </si>
  <si>
    <t>On site renewable electricity generated. 
This is allotted to the different boundaries/columns by ownership of the asset e.g. SW Horizons owned renewables on SW sites will appear under SW Horizons column.</t>
  </si>
  <si>
    <t>On site renewable electricity used. This is allotted to the different boundaries/columns based on who uses the electricity e.g. SW Horizons owned renewable on SW sites where SW uses that electricity will appear under SW regulated column.</t>
  </si>
  <si>
    <t>On site renewable electricity exported
This is allotted to the different boundaries/columns by ownership of the asset and therefore who claims the financial and carbon benefit of the exports e.g. SW Horizons owned renewables on SW sites will appear under SW Horizons column.</t>
  </si>
  <si>
    <t>Designed annual output of renewable electricity at end of year.
This will be higher than generation due to weather and operating conditions.</t>
  </si>
  <si>
    <t xml:space="preserve">This field is the total capacity across SW Group, PFIs and hosted renewables as a percentage of 1320GWh
In the 2019 Programme for Government SW set a target to generate 300% of the electricity it consumed by 2030. This has been set as 1320GWh. This includes total capacity across the SW Group, PFIs and hosted renewables. 
</t>
  </si>
  <si>
    <t xml:space="preserve">Sum of C3.3 Renewable electricity capacity at end of year as a % of 1320GWh
</t>
  </si>
  <si>
    <t>Annual generation of renewable electricity from bioresources
This is a subset of C3.2a On site renewable electricity generated</t>
  </si>
  <si>
    <t>Annual generation of renewable electricity from other technologies not mentioned above.
This is a subset of C3.2a On site renewable electricity generated</t>
  </si>
  <si>
    <t>C3.1</t>
  </si>
  <si>
    <t xml:space="preserve">Diesel consumption by SW fleet (transport by SW owned and leased fleet i.e. Scope 1). </t>
  </si>
  <si>
    <t>Consumption of other fuels (e.g. diesel, gas oil, propane) used on sites for generators, expressed in GWh.</t>
  </si>
  <si>
    <t>Income received from renewable electricity exported to the grid.</t>
  </si>
  <si>
    <t>Income received from renewable obligation certificates, feed-in tariffs and other decarbonisation incentive payments for generating renewables.</t>
  </si>
  <si>
    <t>Total income from energy exports</t>
  </si>
  <si>
    <t>Calculated Field</t>
  </si>
  <si>
    <t>Sum of lines C3.12 and C3.13</t>
  </si>
  <si>
    <t>Income from hosting renewable electricity generation on Scottish Water sites.</t>
  </si>
  <si>
    <t xml:space="preserve">Electricity Expenditure </t>
  </si>
  <si>
    <t>Total electricity expenditure (gross) in the report year. Expenditure should be reported as positive.</t>
  </si>
  <si>
    <t xml:space="preserve">Recharges of electricity expenditure between companies in the Scottish Water Group. Recharges should be reported as negative for the company recharging the costs and positive for the company paying the recharge. Scottish Water regulated, for example, may purchase electricity for an associate entity in the Scottish Water Group or a PFI contractor. In this case, the recharge from Scottish Water regulated to the other entity would be reported as a negative number and the recharge paid by the associate entity would be reported as a positive number.  </t>
  </si>
  <si>
    <t>Income received from energy exports and decarbonisation payments.</t>
  </si>
  <si>
    <t>Minus Line C3.14</t>
  </si>
  <si>
    <t>Movement of income from energy exports and decarbonisation payments between companies in the Scottish Water Group. Movement of income should be reported as a positive number for the company transferring the income and a negative number for the company receiving the income. 
For example, Scottish Water regulated may receive income for an associate entity in the Scottish Water Group or a PFI contractor. In this case, the movement of income from Scottish Water regulated to the other entity would be reported as a positive number for Scottish Water regulated and the income movement received by the associate entity would be reported as a negative number.</t>
  </si>
  <si>
    <t>C3.2</t>
  </si>
  <si>
    <t>Total electricity expenditure net of electricity expenditure recharges, income received from energy exports/decarbonisation payments and movement of income between companies in the Scottish Water Group.</t>
  </si>
  <si>
    <t>Sum of lines C3.16 to C3.19</t>
  </si>
  <si>
    <t xml:space="preserve">Renewable electricity generated on site and exported in the previous year.
This is for comparison to 'Memo lines' in Table C1 (Operational Emissions) and therefore only SW regulated column is to be completed.
</t>
  </si>
  <si>
    <t xml:space="preserve">Renewable electricity generated on site and exported in the report year.
This is for comparison to 'Memo lines' in Table C1 (Operational Emissions) and therefore only SW regulated column is to be completed.
</t>
  </si>
  <si>
    <t xml:space="preserve">is equal to 3.2c Renewable electricity generated and exported for SW Regulated
</t>
  </si>
  <si>
    <t xml:space="preserve">Change in renewable electricity generated and exported from the previous year to the report year.
This is for comparison to 'Memo lines' in Table C1 (Operational Emissions) and therefore only SW regulated column is to be completed.
</t>
  </si>
  <si>
    <t xml:space="preserve">C3.22 Renewable electricity generated and exported in the report year minus C3.21 Renewable electricity generated and exported in previous year 
</t>
  </si>
  <si>
    <t>C4. Land and Carbon Inventory</t>
  </si>
  <si>
    <t>Total area of peatland on 31 March of the report year contributing to Scottish Water emissions.</t>
  </si>
  <si>
    <t>Total area of woodland on 31 March of the report year contributing to Scottish Water emissions.</t>
  </si>
  <si>
    <t>Total area of grassland on 31 March of the report year contributing to Scottish Water emissions.</t>
  </si>
  <si>
    <t>Total area of other land contributing to Scottish Water emissions not covered by lines C4.1-C4.3 on 31 March of the report year.</t>
  </si>
  <si>
    <t>Total area of land on 31 March of the report year contributing to Scottish Water emissions.</t>
  </si>
  <si>
    <t>Total of lines C4.1-C4.4</t>
  </si>
  <si>
    <t>Peatland emissions taken from Hutton model for report year.</t>
  </si>
  <si>
    <t>Woodland emissions taken from Hutton model for report year.</t>
  </si>
  <si>
    <t>Grassland emissions taken from Hutton model for report year.</t>
  </si>
  <si>
    <t>Other land not covered by lines C4.6-C4.8 emissions taken from Hutton model for report year.</t>
  </si>
  <si>
    <t>Total of lines 4.6-4.9</t>
  </si>
  <si>
    <t>Total area of peatland restored during the report year.</t>
  </si>
  <si>
    <t>Total area of land with tree planting during the report year.</t>
  </si>
  <si>
    <t>Total area of grassland restored and created during the report year.</t>
  </si>
  <si>
    <t>Total area of other land not covered by lines C4.11-C4.13 where environmental work has been undertaken during the report year.</t>
  </si>
  <si>
    <t>Total area of land where environmental work has been undertaken during the report year.</t>
  </si>
  <si>
    <t>Total of lines C4.11-C4.14</t>
  </si>
  <si>
    <t>Carbon benefit claimed in business case for line C4.11</t>
  </si>
  <si>
    <t>Woodland created in year (forecast benefit in lifetime/5 years)</t>
  </si>
  <si>
    <t>Carbon benefit claimed in business case for line C4.12</t>
  </si>
  <si>
    <t>Carbon benefit claimed in business case for line C4.13</t>
  </si>
  <si>
    <t>Carbon benefit claimed in business case for line C4.14</t>
  </si>
  <si>
    <t>Total expenditure for lines C4.20-C4.23</t>
  </si>
  <si>
    <t>Figure taken from line C4.5 in previous year.</t>
  </si>
  <si>
    <t>Figure taken from line C4.10 in previous year.</t>
  </si>
  <si>
    <t>Figure taken from line C4.24 in previous year.</t>
  </si>
  <si>
    <t>Authorised by:  ……………………………………………..</t>
  </si>
  <si>
    <t>Date: ….......................</t>
  </si>
  <si>
    <t>Date: …...................</t>
  </si>
  <si>
    <t xml:space="preserve">Annual generation of renewable electricity from hydro technologies. 
This is a subset of C3.2a On site renewable electricity generated
</t>
  </si>
  <si>
    <t>Annual generation of renewable electricity from solar technologies
This is a subset of C3.2a On site renewable electricity generated</t>
  </si>
  <si>
    <t>Annual generation of renewable electricity from wind technologies
This is a subset of C3.2a On site renewable electricity generated</t>
  </si>
  <si>
    <t>Total expenditure for all peatland activities in the report year.  Value to include activities related to line C4.11 and works relating to all peatland activities.</t>
  </si>
  <si>
    <t>Total expenditure for all grassland restoration and creation activities in the report year.  Value to include activities related to line C4.13 and works relating to all grassland restoration and creation activities.</t>
  </si>
  <si>
    <t>Total expenditure for other environmental activities not covered by lines C4.20-C4.22 in the report year.</t>
  </si>
  <si>
    <t>Total expenditure on environmental land activities.</t>
  </si>
  <si>
    <t>Calculated field. C0.7 Total emissions from landholdings in year minus C0.5 Total CO2e from landholdings in previous year.</t>
  </si>
  <si>
    <t>Total expenditure for all tree planting and maintenance activities in the report year.  Value to include activities related to line C4.12 and works relating to all tree planting and maintenance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</si>
</sst>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00"/>
    <numFmt numFmtId="167" formatCode="_-* #,##0_-;\-* #,##0_-;_-* &quot;-&quot;??_-;_-@_-"/>
    <numFmt numFmtId="168" formatCode="0.0"/>
    <numFmt numFmtId="169" formatCode="#,##0_ ;\-#,##0\ "/>
  </numFmts>
  <fonts count="63">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G Omega"/>
      <family val="2"/>
    </font>
    <font>
      <b/>
      <sz val="10"/>
      <name val="Arial"/>
      <family val="2"/>
    </font>
    <font>
      <sz val="12"/>
      <name val="Arial"/>
      <family val="2"/>
    </font>
    <font>
      <b/>
      <sz val="12"/>
      <name val="Arial"/>
      <family val="2"/>
    </font>
    <font>
      <sz val="18"/>
      <name val="Arial"/>
      <family val="2"/>
    </font>
    <font>
      <b/>
      <sz val="16"/>
      <name val="Arial"/>
      <family val="2"/>
    </font>
    <font>
      <sz val="16"/>
      <name val="Arial"/>
      <family val="2"/>
    </font>
    <font>
      <b/>
      <sz val="12"/>
      <color indexed="48"/>
      <name val="Arial"/>
      <family val="2"/>
    </font>
    <font>
      <b/>
      <sz val="16"/>
      <color indexed="48"/>
      <name val="Arial"/>
      <family val="2"/>
    </font>
    <font>
      <sz val="11"/>
      <name val="CG Omega"/>
      <family val="2"/>
    </font>
    <font>
      <sz val="10"/>
      <color theme="1"/>
      <name val="Arial"/>
      <family val="2"/>
    </font>
    <font>
      <sz val="8"/>
      <name val="Arial"/>
      <family val="2"/>
    </font>
    <font>
      <b/>
      <sz val="16"/>
      <color rgb="FFFF0000"/>
      <name val="Arial"/>
      <family val="2"/>
    </font>
    <font>
      <b/>
      <sz val="12"/>
      <name val="CG Omega"/>
      <family val="2"/>
    </font>
    <font>
      <b/>
      <sz val="8"/>
      <name val="CG Omega"/>
      <family val="2"/>
    </font>
    <font>
      <sz val="10"/>
      <name val="CG Omega"/>
    </font>
    <font>
      <sz val="10"/>
      <color rgb="FFFF0000"/>
      <name val="Arial"/>
      <family val="2"/>
    </font>
    <font>
      <sz val="10"/>
      <name val="Calibri"/>
      <family val="2"/>
      <scheme val="minor"/>
    </font>
    <font>
      <b/>
      <u/>
      <sz val="14"/>
      <name val="Calibri"/>
      <family val="2"/>
      <scheme val="minor"/>
    </font>
    <font>
      <b/>
      <u/>
      <sz val="10"/>
      <name val="Calibri"/>
      <family val="2"/>
      <scheme val="minor"/>
    </font>
    <font>
      <sz val="12"/>
      <name val="Calibri"/>
      <family val="2"/>
      <scheme val="minor"/>
    </font>
    <font>
      <b/>
      <sz val="12"/>
      <name val="Calibri"/>
      <family val="2"/>
      <scheme val="minor"/>
    </font>
    <font>
      <b/>
      <sz val="10"/>
      <name val="Calibri"/>
      <family val="2"/>
      <scheme val="minor"/>
    </font>
    <font>
      <i/>
      <sz val="10"/>
      <name val="Calibri"/>
      <family val="2"/>
      <scheme val="minor"/>
    </font>
    <font>
      <b/>
      <sz val="10"/>
      <color theme="1"/>
      <name val="Calibri"/>
      <family val="2"/>
      <scheme val="minor"/>
    </font>
    <font>
      <b/>
      <u/>
      <sz val="16"/>
      <name val="Calibri"/>
      <family val="2"/>
      <scheme val="minor"/>
    </font>
    <font>
      <sz val="11"/>
      <name val="Calibri"/>
      <family val="2"/>
      <scheme val="minor"/>
    </font>
    <font>
      <sz val="10"/>
      <color rgb="FF000000"/>
      <name val="Arial"/>
      <family val="2"/>
    </font>
    <font>
      <b/>
      <sz val="10"/>
      <name val="CG Omega"/>
      <family val="2"/>
    </font>
    <font>
      <b/>
      <sz val="12"/>
      <color rgb="FFFF0000"/>
      <name val="CG Omega"/>
      <family val="2"/>
    </font>
    <font>
      <b/>
      <sz val="12"/>
      <name val="CG Omega"/>
    </font>
    <font>
      <u/>
      <sz val="10"/>
      <name val="Arial"/>
      <family val="2"/>
    </font>
    <font>
      <strike/>
      <sz val="10"/>
      <color rgb="FFFF0000"/>
      <name val="Arial"/>
      <family val="2"/>
    </font>
    <font>
      <strike/>
      <sz val="10"/>
      <name val="Arial"/>
      <family val="2"/>
    </font>
    <font>
      <sz val="10"/>
      <color rgb="FFFF0000"/>
      <name val="Calibri"/>
      <family val="2"/>
      <scheme val="minor"/>
    </font>
    <font>
      <strike/>
      <sz val="10"/>
      <color theme="1"/>
      <name val="Arial"/>
      <family val="2"/>
    </font>
    <font>
      <i/>
      <sz val="10"/>
      <color theme="1"/>
      <name val="Calibri"/>
      <family val="2"/>
      <scheme val="minor"/>
    </font>
    <font>
      <sz val="10"/>
      <color theme="1"/>
      <name val="Calibri"/>
      <family val="2"/>
      <scheme val="minor"/>
    </font>
    <font>
      <b/>
      <sz val="10"/>
      <color theme="0" tint="-0.34998626667073579"/>
      <name val="Arial"/>
      <family val="2"/>
    </font>
    <font>
      <sz val="10"/>
      <color theme="0" tint="-0.34998626667073579"/>
      <name val="Arial"/>
      <family val="2"/>
    </font>
    <font>
      <sz val="11"/>
      <name val="Arial"/>
      <family val="2"/>
    </font>
    <font>
      <sz val="10"/>
      <color rgb="FFFF0000"/>
      <name val="Calibri"/>
      <family val="2"/>
    </font>
    <font>
      <sz val="11"/>
      <color rgb="FF444444"/>
      <name val="Calibri"/>
      <family val="2"/>
      <charset val="1"/>
    </font>
    <font>
      <sz val="12"/>
      <color rgb="FF000000"/>
      <name val="Arial"/>
      <family val="2"/>
    </font>
    <font>
      <b/>
      <sz val="12"/>
      <color rgb="FF000000"/>
      <name val="Arial"/>
      <family val="2"/>
    </font>
    <font>
      <sz val="10"/>
      <color rgb="FF000000"/>
      <name val="Calibri"/>
      <family val="2"/>
      <scheme val="minor"/>
    </font>
    <font>
      <b/>
      <sz val="10"/>
      <color rgb="FF000000"/>
      <name val="Arial"/>
      <family val="2"/>
    </font>
    <font>
      <i/>
      <sz val="10"/>
      <color rgb="FF000000"/>
      <name val="Calibri"/>
      <family val="2"/>
      <scheme val="minor"/>
    </font>
    <font>
      <sz val="10"/>
      <color rgb="FF000000"/>
      <name val="CG Omega"/>
      <family val="2"/>
    </font>
    <font>
      <sz val="10"/>
      <color rgb="FF0070C0"/>
      <name val="Calibri"/>
      <family val="2"/>
      <scheme val="minor"/>
    </font>
    <font>
      <sz val="10"/>
      <color rgb="FF000000"/>
      <name val="Calibri"/>
      <family val="2"/>
    </font>
    <font>
      <b/>
      <sz val="10"/>
      <color rgb="FF000000"/>
      <name val="Calibri"/>
      <family val="2"/>
      <scheme val="minor"/>
    </font>
    <font>
      <b/>
      <sz val="10"/>
      <name val="CG Omega"/>
    </font>
    <font>
      <i/>
      <sz val="10"/>
      <name val="Arial"/>
      <family val="2"/>
    </font>
    <font>
      <b/>
      <sz val="11"/>
      <name val="Arial"/>
      <family val="2"/>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rgb="FFFF99CC"/>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42"/>
        <bgColor indexed="64"/>
      </patternFill>
    </fill>
    <fill>
      <patternFill patternType="solid">
        <fgColor rgb="FFCCFFFF"/>
        <bgColor rgb="FF000000"/>
      </patternFill>
    </fill>
    <fill>
      <patternFill patternType="solid">
        <fgColor rgb="FFFFFF99"/>
        <bgColor rgb="FF000000"/>
      </patternFill>
    </fill>
    <fill>
      <patternFill patternType="solid">
        <fgColor rgb="FFFF99CC"/>
        <bgColor rgb="FF000000"/>
      </patternFill>
    </fill>
  </fills>
  <borders count="14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8"/>
      </left>
      <right style="thin">
        <color indexed="64"/>
      </right>
      <top/>
      <bottom/>
      <diagonal/>
    </border>
    <border>
      <left style="thin">
        <color indexed="8"/>
      </left>
      <right/>
      <top/>
      <bottom/>
      <diagonal/>
    </border>
    <border>
      <left style="thin">
        <color indexed="64"/>
      </left>
      <right style="medium">
        <color indexed="64"/>
      </right>
      <top/>
      <bottom/>
      <diagonal/>
    </border>
    <border>
      <left style="thin">
        <color indexed="8"/>
      </left>
      <right style="thin">
        <color indexed="64"/>
      </right>
      <top/>
      <bottom style="medium">
        <color indexed="64"/>
      </bottom>
      <diagonal/>
    </border>
    <border>
      <left style="thin">
        <color indexed="8"/>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style="thin">
        <color auto="1"/>
      </left>
      <right/>
      <top/>
      <bottom/>
      <diagonal/>
    </border>
    <border>
      <left style="medium">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right/>
      <top style="medium">
        <color rgb="FF000000"/>
      </top>
      <bottom style="medium">
        <color rgb="FF000000"/>
      </bottom>
      <diagonal/>
    </border>
    <border>
      <left/>
      <right/>
      <top style="thin">
        <color rgb="FF000000"/>
      </top>
      <bottom style="thin">
        <color rgb="FF000000"/>
      </bottom>
      <diagonal/>
    </border>
    <border>
      <left style="medium">
        <color indexed="64"/>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right/>
      <top style="medium">
        <color indexed="64"/>
      </top>
      <bottom style="thin">
        <color auto="1"/>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top style="thin">
        <color indexed="64"/>
      </top>
      <bottom/>
      <diagonal/>
    </border>
    <border>
      <left style="thin">
        <color rgb="FF000000"/>
      </left>
      <right style="thin">
        <color rgb="FF000000"/>
      </right>
      <top/>
      <bottom/>
      <diagonal/>
    </border>
    <border>
      <left/>
      <right style="thin">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indexed="64"/>
      </right>
      <top style="medium">
        <color indexed="64"/>
      </top>
      <bottom/>
      <diagonal/>
    </border>
    <border>
      <left style="thin">
        <color rgb="FF000000"/>
      </left>
      <right/>
      <top style="medium">
        <color indexed="64"/>
      </top>
      <bottom/>
      <diagonal/>
    </border>
    <border>
      <left style="medium">
        <color indexed="64"/>
      </left>
      <right style="thin">
        <color rgb="FF000000"/>
      </right>
      <top/>
      <bottom/>
      <diagonal/>
    </border>
    <border>
      <left style="thin">
        <color rgb="FF000000"/>
      </left>
      <right style="thin">
        <color indexed="64"/>
      </right>
      <top/>
      <bottom/>
      <diagonal/>
    </border>
    <border>
      <left style="thin">
        <color rgb="FF000000"/>
      </left>
      <right/>
      <top/>
      <bottom/>
      <diagonal/>
    </border>
    <border>
      <left style="medium">
        <color indexed="64"/>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rgb="FF000000"/>
      </left>
      <right/>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style="thin">
        <color indexed="64"/>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medium">
        <color rgb="FF000000"/>
      </bottom>
      <diagonal/>
    </border>
    <border>
      <left style="medium">
        <color indexed="64"/>
      </left>
      <right style="medium">
        <color indexed="64"/>
      </right>
      <top/>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rgb="FF000000"/>
      </right>
      <top style="thin">
        <color rgb="FF000000"/>
      </top>
      <bottom/>
      <diagonal/>
    </border>
    <border>
      <left style="medium">
        <color rgb="FF000000"/>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style="medium">
        <color rgb="FF000000"/>
      </left>
      <right style="thin">
        <color indexed="64"/>
      </right>
      <top/>
      <bottom/>
      <diagonal/>
    </border>
    <border>
      <left style="medium">
        <color indexed="64"/>
      </left>
      <right style="thin">
        <color rgb="FF000000"/>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thin">
        <color rgb="FF000000"/>
      </top>
      <bottom style="medium">
        <color indexed="64"/>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2">
    <xf numFmtId="0" fontId="0" fillId="0" borderId="0"/>
    <xf numFmtId="0" fontId="7" fillId="0" borderId="0"/>
    <xf numFmtId="0" fontId="7" fillId="0" borderId="0"/>
    <xf numFmtId="0" fontId="7" fillId="0" borderId="0"/>
    <xf numFmtId="165" fontId="6" fillId="0" borderId="0" applyFont="0" applyFill="0" applyBorder="0" applyAlignment="0" applyProtection="0"/>
    <xf numFmtId="165" fontId="7" fillId="0" borderId="0" applyFont="0" applyFill="0" applyBorder="0" applyAlignment="0" applyProtection="0"/>
    <xf numFmtId="0" fontId="7" fillId="0" borderId="0"/>
    <xf numFmtId="0" fontId="6" fillId="0" borderId="0"/>
    <xf numFmtId="0" fontId="7" fillId="0" borderId="0"/>
    <xf numFmtId="0" fontId="7" fillId="0" borderId="0"/>
    <xf numFmtId="9" fontId="7" fillId="0" borderId="0" applyFont="0" applyFill="0" applyBorder="0" applyAlignment="0" applyProtection="0"/>
    <xf numFmtId="0" fontId="5"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165" fontId="7" fillId="0" borderId="0" applyFont="0" applyFill="0" applyBorder="0" applyAlignment="0" applyProtection="0"/>
    <xf numFmtId="0" fontId="3" fillId="0" borderId="0"/>
    <xf numFmtId="165" fontId="3" fillId="0" borderId="0" applyFont="0" applyFill="0" applyBorder="0" applyAlignment="0" applyProtection="0"/>
    <xf numFmtId="165" fontId="2" fillId="0" borderId="0" applyFont="0" applyFill="0" applyBorder="0" applyAlignment="0" applyProtection="0"/>
    <xf numFmtId="165" fontId="7"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5" fontId="7"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793">
    <xf numFmtId="0" fontId="0" fillId="0" borderId="0" xfId="0"/>
    <xf numFmtId="0" fontId="7" fillId="0" borderId="0" xfId="0" applyFont="1"/>
    <xf numFmtId="0" fontId="8" fillId="0" borderId="2" xfId="2" applyFont="1" applyBorder="1" applyProtection="1">
      <protection locked="0"/>
    </xf>
    <xf numFmtId="0" fontId="9" fillId="0" borderId="0" xfId="0" applyFont="1"/>
    <xf numFmtId="0" fontId="7" fillId="0" borderId="0" xfId="0" applyFont="1" applyAlignment="1">
      <alignment horizontal="center"/>
    </xf>
    <xf numFmtId="0" fontId="11" fillId="0" borderId="0" xfId="0" applyFont="1"/>
    <xf numFmtId="0" fontId="12" fillId="0" borderId="0" xfId="0" applyFont="1"/>
    <xf numFmtId="0" fontId="7" fillId="2" borderId="1" xfId="0" applyFont="1" applyFill="1" applyBorder="1"/>
    <xf numFmtId="0" fontId="7" fillId="2" borderId="2" xfId="0" applyFont="1" applyFill="1" applyBorder="1"/>
    <xf numFmtId="0" fontId="14" fillId="0" borderId="0" xfId="0" applyFont="1"/>
    <xf numFmtId="0" fontId="15" fillId="0" borderId="0" xfId="0" applyFont="1"/>
    <xf numFmtId="0" fontId="16" fillId="0" borderId="0" xfId="0" applyFont="1"/>
    <xf numFmtId="0" fontId="0" fillId="0" borderId="6" xfId="0" applyBorder="1"/>
    <xf numFmtId="0" fontId="0" fillId="0" borderId="6" xfId="0" applyBorder="1" applyAlignment="1">
      <alignment horizontal="center"/>
    </xf>
    <xf numFmtId="0" fontId="0" fillId="0" borderId="0" xfId="0" applyAlignment="1">
      <alignment horizontal="center"/>
    </xf>
    <xf numFmtId="0" fontId="0" fillId="0" borderId="0" xfId="0"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20" fillId="0" borderId="0" xfId="0" applyFont="1"/>
    <xf numFmtId="0" fontId="13" fillId="0" borderId="0" xfId="2" applyFont="1" applyAlignment="1">
      <alignment horizontal="left" vertical="center"/>
    </xf>
    <xf numFmtId="0" fontId="11" fillId="0" borderId="0" xfId="0" applyFont="1" applyAlignment="1">
      <alignment horizontal="left" vertical="center"/>
    </xf>
    <xf numFmtId="0" fontId="13" fillId="2" borderId="3" xfId="0" quotePrefix="1" applyFont="1" applyFill="1" applyBorder="1" applyAlignment="1">
      <alignment horizontal="left" vertical="center"/>
    </xf>
    <xf numFmtId="0" fontId="7" fillId="0" borderId="0" xfId="0" applyFont="1" applyAlignment="1">
      <alignment horizontal="left" vertical="center"/>
    </xf>
    <xf numFmtId="0" fontId="21" fillId="0" borderId="0" xfId="0" applyFont="1"/>
    <xf numFmtId="0" fontId="10" fillId="0" borderId="0" xfId="0" applyFont="1"/>
    <xf numFmtId="0" fontId="11" fillId="2" borderId="28" xfId="0" applyFont="1" applyFill="1" applyBorder="1" applyAlignment="1">
      <alignment horizontal="left" vertical="center"/>
    </xf>
    <xf numFmtId="0" fontId="11" fillId="2" borderId="12" xfId="0" applyFont="1" applyFill="1" applyBorder="1" applyAlignment="1">
      <alignment horizontal="left"/>
    </xf>
    <xf numFmtId="0" fontId="11" fillId="2" borderId="13" xfId="0" applyFont="1" applyFill="1" applyBorder="1" applyAlignment="1">
      <alignment horizontal="center" vertical="top"/>
    </xf>
    <xf numFmtId="0" fontId="11" fillId="2" borderId="14" xfId="0" applyFont="1" applyFill="1" applyBorder="1" applyAlignment="1">
      <alignment horizontal="center" vertical="top"/>
    </xf>
    <xf numFmtId="0" fontId="11" fillId="2" borderId="29" xfId="0" applyFont="1" applyFill="1" applyBorder="1" applyAlignment="1">
      <alignment horizontal="left" vertical="center"/>
    </xf>
    <xf numFmtId="0" fontId="7" fillId="2" borderId="15" xfId="0" applyFont="1" applyFill="1" applyBorder="1" applyAlignment="1">
      <alignment horizontal="center"/>
    </xf>
    <xf numFmtId="0" fontId="11" fillId="2" borderId="16" xfId="0" applyFont="1" applyFill="1" applyBorder="1" applyAlignment="1">
      <alignment horizontal="center"/>
    </xf>
    <xf numFmtId="0" fontId="11" fillId="2" borderId="17" xfId="0" applyFont="1" applyFill="1" applyBorder="1" applyAlignment="1">
      <alignment horizontal="center"/>
    </xf>
    <xf numFmtId="0" fontId="9" fillId="0" borderId="0" xfId="0" applyFont="1" applyAlignment="1">
      <alignment horizontal="left" vertical="center"/>
    </xf>
    <xf numFmtId="0" fontId="7" fillId="0" borderId="0" xfId="0" quotePrefix="1" applyFont="1" applyAlignment="1">
      <alignment horizontal="center"/>
    </xf>
    <xf numFmtId="0" fontId="10" fillId="2" borderId="30" xfId="0" applyFont="1" applyFill="1" applyBorder="1" applyAlignment="1">
      <alignment horizontal="left" vertical="center"/>
    </xf>
    <xf numFmtId="0" fontId="11" fillId="2" borderId="31" xfId="0" applyFont="1" applyFill="1" applyBorder="1"/>
    <xf numFmtId="0" fontId="10" fillId="2" borderId="31" xfId="0" applyFont="1" applyFill="1" applyBorder="1"/>
    <xf numFmtId="0" fontId="10" fillId="2" borderId="32" xfId="0" applyFont="1" applyFill="1" applyBorder="1"/>
    <xf numFmtId="166" fontId="7" fillId="0" borderId="0" xfId="0" applyNumberFormat="1" applyFont="1"/>
    <xf numFmtId="0" fontId="7" fillId="0" borderId="6" xfId="0" applyFont="1" applyBorder="1" applyAlignment="1">
      <alignment horizontal="center"/>
    </xf>
    <xf numFmtId="0" fontId="0" fillId="0" borderId="22" xfId="0" applyBorder="1"/>
    <xf numFmtId="0" fontId="0" fillId="0" borderId="22" xfId="0" applyBorder="1" applyAlignment="1">
      <alignment horizontal="center"/>
    </xf>
    <xf numFmtId="0" fontId="8" fillId="0" borderId="0" xfId="0" applyFont="1" applyProtection="1">
      <protection locked="0"/>
    </xf>
    <xf numFmtId="0" fontId="8" fillId="0" borderId="0" xfId="2" applyFont="1" applyProtection="1">
      <protection locked="0"/>
    </xf>
    <xf numFmtId="0" fontId="8" fillId="0" borderId="3" xfId="2" applyFont="1" applyBorder="1" applyAlignment="1" applyProtection="1">
      <alignment horizontal="left" vertical="center"/>
      <protection locked="0"/>
    </xf>
    <xf numFmtId="167" fontId="0" fillId="0" borderId="0" xfId="15" applyNumberFormat="1" applyFont="1"/>
    <xf numFmtId="167" fontId="10" fillId="0" borderId="0" xfId="15" applyNumberFormat="1" applyFont="1"/>
    <xf numFmtId="167" fontId="0" fillId="5" borderId="21" xfId="15" applyNumberFormat="1" applyFont="1" applyFill="1" applyBorder="1" applyProtection="1">
      <protection locked="0"/>
    </xf>
    <xf numFmtId="0" fontId="23" fillId="0" borderId="4" xfId="0" applyFont="1" applyBorder="1" applyProtection="1">
      <protection locked="0"/>
    </xf>
    <xf numFmtId="0" fontId="23" fillId="0" borderId="4" xfId="2" applyFont="1" applyBorder="1" applyProtection="1">
      <protection locked="0"/>
    </xf>
    <xf numFmtId="0" fontId="23" fillId="0" borderId="3" xfId="2" applyFont="1" applyBorder="1" applyProtection="1">
      <protection locked="0"/>
    </xf>
    <xf numFmtId="0" fontId="23" fillId="0" borderId="2" xfId="2" applyFont="1" applyBorder="1" applyProtection="1">
      <protection locked="0"/>
    </xf>
    <xf numFmtId="0" fontId="23" fillId="0" borderId="2" xfId="0" applyFont="1" applyBorder="1" applyProtection="1">
      <protection locked="0"/>
    </xf>
    <xf numFmtId="0" fontId="23" fillId="0" borderId="1" xfId="0" applyFont="1" applyBorder="1" applyProtection="1">
      <protection locked="0"/>
    </xf>
    <xf numFmtId="0" fontId="23" fillId="0" borderId="0" xfId="0" applyFont="1" applyProtection="1">
      <protection locked="0"/>
    </xf>
    <xf numFmtId="0" fontId="23" fillId="0" borderId="0" xfId="2" applyFont="1" applyProtection="1">
      <protection locked="0"/>
    </xf>
    <xf numFmtId="0" fontId="24" fillId="0" borderId="0" xfId="0" applyFont="1"/>
    <xf numFmtId="0" fontId="7" fillId="2" borderId="16" xfId="0" applyFont="1" applyFill="1" applyBorder="1" applyAlignment="1">
      <alignment horizontal="center" vertical="center" wrapText="1"/>
    </xf>
    <xf numFmtId="0" fontId="11" fillId="0" borderId="0" xfId="0" applyFont="1" applyAlignment="1">
      <alignment vertical="center"/>
    </xf>
    <xf numFmtId="0" fontId="11" fillId="2" borderId="12" xfId="0" applyFont="1" applyFill="1" applyBorder="1" applyAlignment="1">
      <alignment horizontal="left" vertical="center"/>
    </xf>
    <xf numFmtId="0" fontId="11" fillId="2" borderId="13" xfId="0" applyFont="1" applyFill="1" applyBorder="1" applyAlignment="1">
      <alignment horizontal="center" vertical="center" wrapText="1"/>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2" fontId="0" fillId="0" borderId="0" xfId="0" applyNumberFormat="1" applyAlignment="1">
      <alignment horizontal="left" vertical="center"/>
    </xf>
    <xf numFmtId="0" fontId="25" fillId="0" borderId="0" xfId="0" applyFont="1"/>
    <xf numFmtId="0" fontId="26" fillId="0" borderId="0" xfId="0" applyFont="1"/>
    <xf numFmtId="0" fontId="27" fillId="0" borderId="0" xfId="0" applyFont="1"/>
    <xf numFmtId="0" fontId="28" fillId="2" borderId="30" xfId="0" applyFont="1" applyFill="1" applyBorder="1" applyAlignment="1">
      <alignment horizontal="center"/>
    </xf>
    <xf numFmtId="0" fontId="29" fillId="2" borderId="31" xfId="0" applyFont="1" applyFill="1" applyBorder="1" applyAlignment="1">
      <alignment horizontal="center"/>
    </xf>
    <xf numFmtId="0" fontId="31" fillId="0" borderId="5" xfId="0" applyFont="1" applyBorder="1" applyAlignment="1">
      <alignment vertical="top"/>
    </xf>
    <xf numFmtId="0" fontId="30" fillId="0" borderId="0" xfId="0" applyFont="1" applyAlignment="1">
      <alignment wrapText="1"/>
    </xf>
    <xf numFmtId="0" fontId="30" fillId="0" borderId="6" xfId="0" applyFont="1" applyBorder="1" applyAlignment="1">
      <alignment horizontal="center"/>
    </xf>
    <xf numFmtId="0" fontId="28" fillId="2" borderId="31" xfId="0" applyFont="1" applyFill="1" applyBorder="1"/>
    <xf numFmtId="0" fontId="30" fillId="0" borderId="25" xfId="0" applyFont="1" applyBorder="1" applyAlignment="1">
      <alignment horizontal="center" vertical="center"/>
    </xf>
    <xf numFmtId="0" fontId="25" fillId="0" borderId="0" xfId="0" applyFont="1" applyAlignment="1">
      <alignment horizontal="center"/>
    </xf>
    <xf numFmtId="0" fontId="30" fillId="0" borderId="0" xfId="0" applyFont="1"/>
    <xf numFmtId="0" fontId="9" fillId="0" borderId="0" xfId="0" applyFont="1" applyAlignment="1">
      <alignment horizontal="center" vertical="center"/>
    </xf>
    <xf numFmtId="0" fontId="11" fillId="0" borderId="0" xfId="0" applyFont="1" applyAlignment="1">
      <alignment horizontal="center" vertical="center"/>
    </xf>
    <xf numFmtId="0" fontId="30" fillId="0" borderId="25" xfId="0" applyFont="1" applyBorder="1" applyAlignment="1">
      <alignment vertical="center" wrapText="1"/>
    </xf>
    <xf numFmtId="0" fontId="30" fillId="0" borderId="24" xfId="0" applyFont="1" applyBorder="1" applyAlignment="1">
      <alignment horizontal="left"/>
    </xf>
    <xf numFmtId="166" fontId="7" fillId="0" borderId="0" xfId="0" applyNumberFormat="1" applyFont="1" applyProtection="1">
      <protection locked="0"/>
    </xf>
    <xf numFmtId="1" fontId="7" fillId="0" borderId="0" xfId="0" applyNumberFormat="1" applyFont="1" applyProtection="1">
      <protection locked="0"/>
    </xf>
    <xf numFmtId="0" fontId="10" fillId="2" borderId="37" xfId="0" applyFont="1" applyFill="1" applyBorder="1" applyAlignment="1">
      <alignment horizontal="left" vertical="center"/>
    </xf>
    <xf numFmtId="0" fontId="21" fillId="0" borderId="0" xfId="0" applyFont="1" applyAlignment="1">
      <alignment horizontal="center" vertical="center" wrapText="1"/>
    </xf>
    <xf numFmtId="0" fontId="22" fillId="0" borderId="0" xfId="0" applyFont="1" applyAlignment="1">
      <alignment horizontal="center"/>
    </xf>
    <xf numFmtId="16" fontId="25" fillId="0" borderId="0" xfId="0" applyNumberFormat="1" applyFont="1"/>
    <xf numFmtId="0" fontId="33" fillId="0" borderId="0" xfId="0" applyFont="1"/>
    <xf numFmtId="0" fontId="9" fillId="0" borderId="8" xfId="0" applyFont="1" applyBorder="1" applyAlignment="1">
      <alignment horizontal="center"/>
    </xf>
    <xf numFmtId="0" fontId="9" fillId="0" borderId="8" xfId="0" applyFont="1" applyBorder="1" applyAlignment="1">
      <alignment horizontal="left" vertical="center"/>
    </xf>
    <xf numFmtId="0" fontId="9" fillId="0" borderId="36" xfId="0" applyFont="1" applyBorder="1" applyAlignment="1">
      <alignment horizontal="left" vertical="center"/>
    </xf>
    <xf numFmtId="0" fontId="9" fillId="0" borderId="42" xfId="0" applyFont="1" applyBorder="1" applyAlignment="1">
      <alignment horizontal="center"/>
    </xf>
    <xf numFmtId="0" fontId="10" fillId="2" borderId="41" xfId="0" applyFont="1" applyFill="1" applyBorder="1" applyAlignment="1">
      <alignment horizontal="left" vertical="center"/>
    </xf>
    <xf numFmtId="0" fontId="10" fillId="2" borderId="44" xfId="0" applyFont="1" applyFill="1" applyBorder="1"/>
    <xf numFmtId="0" fontId="9" fillId="0" borderId="6" xfId="0" applyFont="1" applyBorder="1" applyAlignment="1">
      <alignment horizontal="center"/>
    </xf>
    <xf numFmtId="0" fontId="35" fillId="0" borderId="8" xfId="0" applyFont="1" applyBorder="1" applyAlignment="1">
      <alignment horizontal="center"/>
    </xf>
    <xf numFmtId="0" fontId="35" fillId="0" borderId="0" xfId="0" applyFont="1"/>
    <xf numFmtId="166" fontId="35" fillId="0" borderId="0" xfId="0" applyNumberFormat="1" applyFont="1" applyProtection="1">
      <protection locked="0"/>
    </xf>
    <xf numFmtId="0" fontId="11" fillId="2" borderId="49" xfId="0" applyFont="1" applyFill="1" applyBorder="1" applyAlignment="1">
      <alignment horizontal="left"/>
    </xf>
    <xf numFmtId="0" fontId="11" fillId="2" borderId="50" xfId="0" applyFont="1" applyFill="1" applyBorder="1" applyAlignment="1">
      <alignment horizontal="center"/>
    </xf>
    <xf numFmtId="0" fontId="11" fillId="2" borderId="51" xfId="0" applyFont="1" applyFill="1" applyBorder="1" applyAlignment="1">
      <alignment horizontal="center"/>
    </xf>
    <xf numFmtId="0" fontId="11" fillId="2" borderId="49" xfId="0" applyFont="1" applyFill="1" applyBorder="1" applyAlignment="1">
      <alignment horizontal="left" vertical="center"/>
    </xf>
    <xf numFmtId="0" fontId="11" fillId="2" borderId="50" xfId="0" applyFont="1" applyFill="1" applyBorder="1" applyAlignment="1">
      <alignment horizontal="center" vertical="center"/>
    </xf>
    <xf numFmtId="0" fontId="34" fillId="0" borderId="6" xfId="0" applyFont="1" applyBorder="1"/>
    <xf numFmtId="0" fontId="34" fillId="7" borderId="6" xfId="0" applyFont="1" applyFill="1" applyBorder="1"/>
    <xf numFmtId="0" fontId="10" fillId="2" borderId="53" xfId="0" applyFont="1" applyFill="1" applyBorder="1" applyAlignment="1">
      <alignment horizontal="center" vertical="center"/>
    </xf>
    <xf numFmtId="0" fontId="10" fillId="2" borderId="54" xfId="0" applyFont="1" applyFill="1" applyBorder="1"/>
    <xf numFmtId="0" fontId="11" fillId="2" borderId="56" xfId="0" applyFont="1" applyFill="1" applyBorder="1"/>
    <xf numFmtId="0" fontId="11" fillId="2" borderId="56" xfId="0" applyFont="1" applyFill="1" applyBorder="1" applyAlignment="1">
      <alignment horizontal="center"/>
    </xf>
    <xf numFmtId="0" fontId="10" fillId="2" borderId="56" xfId="0" applyFont="1" applyFill="1" applyBorder="1"/>
    <xf numFmtId="0" fontId="23" fillId="0" borderId="53" xfId="2" applyFont="1" applyBorder="1" applyProtection="1">
      <protection locked="0"/>
    </xf>
    <xf numFmtId="0" fontId="23" fillId="0" borderId="56" xfId="2" applyFont="1" applyBorder="1" applyProtection="1">
      <protection locked="0"/>
    </xf>
    <xf numFmtId="0" fontId="23" fillId="0" borderId="56" xfId="0" applyFont="1" applyBorder="1" applyProtection="1">
      <protection locked="0"/>
    </xf>
    <xf numFmtId="0" fontId="23" fillId="0" borderId="54" xfId="0" applyFont="1" applyBorder="1" applyProtection="1">
      <protection locked="0"/>
    </xf>
    <xf numFmtId="0" fontId="8" fillId="0" borderId="53" xfId="2" applyFont="1" applyBorder="1" applyAlignment="1" applyProtection="1">
      <alignment horizontal="left" vertical="center"/>
      <protection locked="0"/>
    </xf>
    <xf numFmtId="0" fontId="8" fillId="0" borderId="56" xfId="2" applyFont="1" applyBorder="1" applyProtection="1">
      <protection locked="0"/>
    </xf>
    <xf numFmtId="0" fontId="35" fillId="0" borderId="59" xfId="0" applyFont="1" applyBorder="1" applyAlignment="1">
      <alignment horizontal="center"/>
    </xf>
    <xf numFmtId="0" fontId="35" fillId="0" borderId="60" xfId="0" applyFont="1" applyBorder="1" applyAlignment="1">
      <alignment horizontal="center"/>
    </xf>
    <xf numFmtId="0" fontId="7" fillId="0" borderId="22" xfId="0" applyFont="1" applyBorder="1" applyAlignment="1">
      <alignment horizontal="center"/>
    </xf>
    <xf numFmtId="0" fontId="35" fillId="0" borderId="58" xfId="0" applyFont="1" applyBorder="1" applyAlignment="1">
      <alignment horizontal="center" vertical="center"/>
    </xf>
    <xf numFmtId="0" fontId="35" fillId="0" borderId="40" xfId="0" quotePrefix="1" applyFont="1" applyBorder="1" applyAlignment="1">
      <alignment horizontal="center"/>
    </xf>
    <xf numFmtId="0" fontId="35" fillId="0" borderId="35" xfId="0" applyFont="1" applyBorder="1" applyAlignment="1">
      <alignment horizontal="center"/>
    </xf>
    <xf numFmtId="1" fontId="35" fillId="3" borderId="6" xfId="0" applyNumberFormat="1" applyFont="1" applyFill="1" applyBorder="1" applyProtection="1">
      <protection locked="0"/>
    </xf>
    <xf numFmtId="166" fontId="35" fillId="3" borderId="6" xfId="0" applyNumberFormat="1" applyFont="1" applyFill="1" applyBorder="1" applyProtection="1">
      <protection locked="0"/>
    </xf>
    <xf numFmtId="0" fontId="37" fillId="0" borderId="0" xfId="0" applyFont="1"/>
    <xf numFmtId="0" fontId="30" fillId="0" borderId="18" xfId="0" applyFont="1" applyBorder="1" applyAlignment="1">
      <alignment horizontal="left"/>
    </xf>
    <xf numFmtId="0" fontId="31" fillId="0" borderId="5" xfId="0" applyFont="1" applyBorder="1" applyAlignment="1">
      <alignment horizontal="left" vertical="top"/>
    </xf>
    <xf numFmtId="2" fontId="30" fillId="0" borderId="18" xfId="0" applyNumberFormat="1" applyFont="1" applyBorder="1" applyAlignment="1">
      <alignment horizontal="left"/>
    </xf>
    <xf numFmtId="0" fontId="31" fillId="0" borderId="0" xfId="0" applyFont="1"/>
    <xf numFmtId="0" fontId="30" fillId="0" borderId="0" xfId="0" applyFont="1" applyAlignment="1">
      <alignment horizontal="left"/>
    </xf>
    <xf numFmtId="0" fontId="28" fillId="2" borderId="30" xfId="0" applyFont="1" applyFill="1" applyBorder="1" applyAlignment="1">
      <alignment horizontal="left" vertical="center"/>
    </xf>
    <xf numFmtId="0" fontId="30" fillId="0" borderId="18" xfId="0" applyFont="1" applyBorder="1" applyAlignment="1">
      <alignment horizontal="left" vertical="center"/>
    </xf>
    <xf numFmtId="0" fontId="25" fillId="0" borderId="0" xfId="0" applyFont="1" applyAlignment="1">
      <alignment horizontal="left"/>
    </xf>
    <xf numFmtId="0" fontId="30" fillId="0" borderId="7" xfId="0" applyFont="1" applyBorder="1" applyAlignment="1">
      <alignment horizontal="left" vertical="center"/>
    </xf>
    <xf numFmtId="0" fontId="25" fillId="0" borderId="0" xfId="0" applyFont="1" applyAlignment="1">
      <alignment horizontal="left" vertical="center"/>
    </xf>
    <xf numFmtId="2" fontId="30" fillId="0" borderId="7" xfId="0" applyNumberFormat="1" applyFont="1" applyBorder="1" applyAlignment="1">
      <alignment horizontal="left" vertical="center"/>
    </xf>
    <xf numFmtId="2" fontId="30" fillId="0" borderId="18" xfId="0" applyNumberFormat="1" applyFont="1" applyBorder="1" applyAlignment="1">
      <alignment horizontal="left" vertical="center"/>
    </xf>
    <xf numFmtId="0" fontId="13" fillId="2" borderId="53" xfId="0" applyFont="1" applyFill="1" applyBorder="1" applyAlignment="1">
      <alignment horizontal="left" vertical="center"/>
    </xf>
    <xf numFmtId="1" fontId="0" fillId="8" borderId="7" xfId="0" applyNumberFormat="1" applyFill="1" applyBorder="1" applyAlignment="1">
      <alignment horizontal="right"/>
    </xf>
    <xf numFmtId="0" fontId="7" fillId="0" borderId="20" xfId="0" applyFont="1" applyBorder="1" applyAlignment="1">
      <alignment horizontal="center"/>
    </xf>
    <xf numFmtId="0" fontId="39" fillId="0" borderId="0" xfId="0" applyFont="1"/>
    <xf numFmtId="0" fontId="0" fillId="0" borderId="0" xfId="0" applyAlignment="1">
      <alignment vertical="center" wrapText="1"/>
    </xf>
    <xf numFmtId="0" fontId="40" fillId="0" borderId="0" xfId="0" applyFont="1"/>
    <xf numFmtId="0" fontId="41" fillId="0" borderId="0" xfId="0" applyFont="1"/>
    <xf numFmtId="0" fontId="35" fillId="0" borderId="45" xfId="0" applyFont="1" applyBorder="1"/>
    <xf numFmtId="0" fontId="35" fillId="0" borderId="43" xfId="0" applyFont="1" applyBorder="1"/>
    <xf numFmtId="166" fontId="0" fillId="0" borderId="0" xfId="0" applyNumberFormat="1" applyProtection="1">
      <protection locked="0"/>
    </xf>
    <xf numFmtId="166" fontId="0" fillId="3" borderId="6" xfId="0" applyNumberFormat="1" applyFill="1" applyBorder="1" applyProtection="1">
      <protection locked="0"/>
    </xf>
    <xf numFmtId="0" fontId="18" fillId="0" borderId="63" xfId="0" applyFont="1" applyBorder="1"/>
    <xf numFmtId="0" fontId="18" fillId="0" borderId="64" xfId="0" applyFont="1" applyBorder="1" applyAlignment="1">
      <alignment horizontal="center"/>
    </xf>
    <xf numFmtId="0" fontId="18" fillId="0" borderId="60" xfId="0" applyFont="1" applyBorder="1" applyAlignment="1">
      <alignment horizontal="center"/>
    </xf>
    <xf numFmtId="0" fontId="18" fillId="0" borderId="0" xfId="0" applyFont="1"/>
    <xf numFmtId="0" fontId="43" fillId="0" borderId="0" xfId="0" applyFont="1"/>
    <xf numFmtId="166" fontId="18" fillId="3" borderId="6" xfId="0" applyNumberFormat="1" applyFont="1" applyFill="1" applyBorder="1" applyProtection="1">
      <protection locked="0"/>
    </xf>
    <xf numFmtId="0" fontId="7" fillId="2" borderId="56" xfId="0" applyFont="1" applyFill="1" applyBorder="1"/>
    <xf numFmtId="0" fontId="7" fillId="2" borderId="54" xfId="0" applyFont="1" applyFill="1" applyBorder="1"/>
    <xf numFmtId="0" fontId="11" fillId="2" borderId="48" xfId="0" applyFont="1" applyFill="1" applyBorder="1" applyAlignment="1">
      <alignment horizontal="left" vertical="center"/>
    </xf>
    <xf numFmtId="0" fontId="11" fillId="2" borderId="51" xfId="0" applyFont="1" applyFill="1" applyBorder="1" applyAlignment="1">
      <alignment horizontal="center" vertical="center"/>
    </xf>
    <xf numFmtId="0" fontId="30" fillId="0" borderId="55" xfId="0" applyFont="1" applyBorder="1" applyAlignment="1">
      <alignment horizontal="center"/>
    </xf>
    <xf numFmtId="0" fontId="28" fillId="2" borderId="53" xfId="0" applyFont="1" applyFill="1" applyBorder="1" applyAlignment="1">
      <alignment horizontal="left" vertical="center"/>
    </xf>
    <xf numFmtId="0" fontId="28" fillId="2" borderId="56" xfId="0" applyFont="1" applyFill="1" applyBorder="1"/>
    <xf numFmtId="0" fontId="34" fillId="0" borderId="6" xfId="0" applyFont="1" applyBorder="1" applyAlignment="1">
      <alignment wrapText="1"/>
    </xf>
    <xf numFmtId="0" fontId="25" fillId="0" borderId="6" xfId="0" applyFont="1" applyBorder="1"/>
    <xf numFmtId="0" fontId="25" fillId="7" borderId="6" xfId="0" applyFont="1" applyFill="1" applyBorder="1" applyAlignment="1">
      <alignment wrapText="1"/>
    </xf>
    <xf numFmtId="0" fontId="9" fillId="0" borderId="6" xfId="0" applyFont="1" applyBorder="1" applyAlignment="1">
      <alignment horizontal="left" vertical="center"/>
    </xf>
    <xf numFmtId="0" fontId="9" fillId="0" borderId="6" xfId="0" applyFont="1" applyBorder="1" applyAlignment="1">
      <alignment wrapText="1"/>
    </xf>
    <xf numFmtId="0" fontId="9" fillId="0" borderId="42" xfId="0" applyFont="1" applyBorder="1" applyAlignment="1">
      <alignment horizontal="center" vertical="center"/>
    </xf>
    <xf numFmtId="0" fontId="30" fillId="0" borderId="6" xfId="0" applyFont="1" applyBorder="1" applyAlignment="1">
      <alignment horizontal="left" vertical="top"/>
    </xf>
    <xf numFmtId="0" fontId="30" fillId="0" borderId="6" xfId="0" applyFont="1" applyBorder="1" applyAlignment="1">
      <alignment horizontal="left" vertical="top" wrapText="1"/>
    </xf>
    <xf numFmtId="0" fontId="30" fillId="0" borderId="6" xfId="0" applyFont="1" applyBorder="1" applyAlignment="1">
      <alignment horizontal="center" wrapText="1"/>
    </xf>
    <xf numFmtId="0" fontId="30" fillId="0" borderId="6" xfId="0" applyFont="1" applyBorder="1" applyAlignment="1">
      <alignment horizontal="center" vertical="center" wrapText="1"/>
    </xf>
    <xf numFmtId="0" fontId="32" fillId="0" borderId="0" xfId="0" applyFont="1"/>
    <xf numFmtId="0" fontId="44" fillId="0" borderId="5" xfId="0" applyFont="1" applyBorder="1" applyAlignment="1">
      <alignment horizontal="left" vertical="top"/>
    </xf>
    <xf numFmtId="0" fontId="45" fillId="0" borderId="0" xfId="0" applyFont="1"/>
    <xf numFmtId="0" fontId="32" fillId="0" borderId="0" xfId="0" applyFont="1" applyAlignment="1">
      <alignment wrapText="1"/>
    </xf>
    <xf numFmtId="166" fontId="7" fillId="3" borderId="19" xfId="0" applyNumberFormat="1" applyFont="1" applyFill="1" applyBorder="1" applyProtection="1">
      <protection locked="0"/>
    </xf>
    <xf numFmtId="166" fontId="7" fillId="3" borderId="20" xfId="0" applyNumberFormat="1" applyFont="1" applyFill="1" applyBorder="1" applyProtection="1">
      <protection locked="0"/>
    </xf>
    <xf numFmtId="166" fontId="35" fillId="3" borderId="23" xfId="0" applyNumberFormat="1" applyFont="1" applyFill="1" applyBorder="1" applyProtection="1">
      <protection locked="0"/>
    </xf>
    <xf numFmtId="166" fontId="7" fillId="3" borderId="23" xfId="0" applyNumberFormat="1" applyFont="1" applyFill="1" applyBorder="1" applyProtection="1">
      <protection locked="0"/>
    </xf>
    <xf numFmtId="166" fontId="0" fillId="3" borderId="17" xfId="0" applyNumberFormat="1" applyFill="1" applyBorder="1" applyProtection="1">
      <protection locked="0"/>
    </xf>
    <xf numFmtId="0" fontId="35" fillId="0" borderId="67" xfId="0" applyFont="1" applyBorder="1" applyAlignment="1">
      <alignment horizontal="center" vertical="center"/>
    </xf>
    <xf numFmtId="0" fontId="35" fillId="0" borderId="68" xfId="0" applyFont="1" applyBorder="1"/>
    <xf numFmtId="0" fontId="35" fillId="0" borderId="69" xfId="0" applyFont="1" applyBorder="1" applyAlignment="1">
      <alignment horizontal="center"/>
    </xf>
    <xf numFmtId="0" fontId="35" fillId="0" borderId="70" xfId="0" applyFont="1" applyBorder="1" applyAlignment="1">
      <alignment horizontal="center"/>
    </xf>
    <xf numFmtId="0" fontId="35" fillId="0" borderId="71" xfId="0" applyFont="1" applyBorder="1" applyAlignment="1">
      <alignment horizontal="center"/>
    </xf>
    <xf numFmtId="0" fontId="35" fillId="0" borderId="72" xfId="0" applyFont="1" applyBorder="1" applyAlignment="1">
      <alignment horizontal="center" vertical="center"/>
    </xf>
    <xf numFmtId="0" fontId="7" fillId="0" borderId="23" xfId="0" applyFont="1" applyBorder="1" applyAlignment="1">
      <alignment horizontal="center"/>
    </xf>
    <xf numFmtId="0" fontId="35" fillId="0" borderId="73" xfId="0" applyFont="1" applyBorder="1" applyAlignment="1">
      <alignment horizontal="center"/>
    </xf>
    <xf numFmtId="0" fontId="7" fillId="0" borderId="35" xfId="0" applyFont="1" applyBorder="1" applyAlignment="1">
      <alignment horizontal="center"/>
    </xf>
    <xf numFmtId="0" fontId="18" fillId="0" borderId="63" xfId="0" applyFont="1" applyBorder="1" applyAlignment="1">
      <alignment horizontal="center"/>
    </xf>
    <xf numFmtId="0" fontId="35" fillId="0" borderId="42" xfId="0" applyFont="1" applyBorder="1" applyAlignment="1">
      <alignment horizontal="center"/>
    </xf>
    <xf numFmtId="0" fontId="35" fillId="0" borderId="63" xfId="0" applyFont="1" applyBorder="1" applyAlignment="1">
      <alignment horizontal="center"/>
    </xf>
    <xf numFmtId="0" fontId="7" fillId="0" borderId="66" xfId="0" applyFont="1" applyBorder="1" applyAlignment="1">
      <alignment horizontal="center"/>
    </xf>
    <xf numFmtId="0" fontId="35" fillId="0" borderId="74" xfId="0" applyFont="1" applyBorder="1" applyAlignment="1">
      <alignment horizontal="center"/>
    </xf>
    <xf numFmtId="0" fontId="18" fillId="0" borderId="6" xfId="0" applyFont="1" applyBorder="1" applyAlignment="1">
      <alignment horizontal="center"/>
    </xf>
    <xf numFmtId="0" fontId="35" fillId="0" borderId="6" xfId="0" applyFont="1" applyBorder="1" applyAlignment="1">
      <alignment horizontal="center"/>
    </xf>
    <xf numFmtId="0" fontId="21" fillId="2" borderId="30" xfId="0" applyFont="1" applyFill="1" applyBorder="1" applyAlignment="1">
      <alignment horizontal="center" vertical="center" wrapText="1"/>
    </xf>
    <xf numFmtId="0" fontId="21" fillId="2" borderId="2" xfId="0" applyFont="1" applyFill="1" applyBorder="1" applyAlignment="1">
      <alignment horizontal="center" vertical="center"/>
    </xf>
    <xf numFmtId="167" fontId="0" fillId="5" borderId="6" xfId="15" applyNumberFormat="1" applyFont="1" applyFill="1" applyBorder="1" applyProtection="1">
      <protection locked="0"/>
    </xf>
    <xf numFmtId="166" fontId="7" fillId="3" borderId="6" xfId="0" applyNumberFormat="1" applyFont="1" applyFill="1" applyBorder="1" applyProtection="1">
      <protection locked="0"/>
    </xf>
    <xf numFmtId="0" fontId="31" fillId="0" borderId="0" xfId="0" applyFont="1" applyAlignment="1">
      <alignment vertical="top"/>
    </xf>
    <xf numFmtId="1" fontId="0" fillId="3" borderId="75" xfId="0" applyNumberFormat="1" applyFill="1" applyBorder="1" applyProtection="1">
      <protection locked="0"/>
    </xf>
    <xf numFmtId="2" fontId="9" fillId="0" borderId="45" xfId="0" applyNumberFormat="1" applyFont="1" applyBorder="1" applyAlignment="1">
      <alignment horizontal="left" vertical="center"/>
    </xf>
    <xf numFmtId="0" fontId="9" fillId="0" borderId="45" xfId="0" applyFont="1" applyBorder="1" applyAlignment="1">
      <alignment wrapText="1"/>
    </xf>
    <xf numFmtId="0" fontId="9" fillId="0" borderId="45" xfId="0" applyFont="1" applyBorder="1" applyAlignment="1">
      <alignment horizontal="center"/>
    </xf>
    <xf numFmtId="0" fontId="9" fillId="0" borderId="7" xfId="0" applyFont="1" applyBorder="1" applyAlignment="1">
      <alignment horizontal="left"/>
    </xf>
    <xf numFmtId="2" fontId="9" fillId="0" borderId="7" xfId="0" applyNumberFormat="1" applyFont="1" applyBorder="1" applyAlignment="1">
      <alignment horizontal="left"/>
    </xf>
    <xf numFmtId="168" fontId="9" fillId="0" borderId="6" xfId="0" applyNumberFormat="1" applyFont="1" applyBorder="1" applyAlignment="1">
      <alignment horizontal="left" vertical="center"/>
    </xf>
    <xf numFmtId="0" fontId="42" fillId="0" borderId="0" xfId="0" applyFont="1"/>
    <xf numFmtId="0" fontId="42" fillId="0" borderId="0" xfId="0" applyFont="1" applyAlignment="1">
      <alignment wrapText="1"/>
    </xf>
    <xf numFmtId="0" fontId="46" fillId="0" borderId="0" xfId="0" applyFont="1"/>
    <xf numFmtId="0" fontId="47" fillId="0" borderId="0" xfId="0" applyFont="1"/>
    <xf numFmtId="166" fontId="47" fillId="0" borderId="0" xfId="0" applyNumberFormat="1" applyFont="1"/>
    <xf numFmtId="0" fontId="36" fillId="2" borderId="26" xfId="0" applyFont="1" applyFill="1" applyBorder="1" applyAlignment="1">
      <alignment horizontal="center" vertical="center"/>
    </xf>
    <xf numFmtId="0" fontId="7" fillId="0" borderId="0" xfId="0" applyFont="1" applyAlignment="1">
      <alignment wrapText="1"/>
    </xf>
    <xf numFmtId="0" fontId="49" fillId="0" borderId="0" xfId="0" applyFont="1"/>
    <xf numFmtId="0" fontId="13" fillId="10" borderId="53" xfId="2" applyFont="1" applyFill="1" applyBorder="1" applyAlignment="1">
      <alignment horizontal="left"/>
    </xf>
    <xf numFmtId="0" fontId="13" fillId="10" borderId="3" xfId="2" applyFont="1" applyFill="1" applyBorder="1" applyAlignment="1">
      <alignment horizontal="left"/>
    </xf>
    <xf numFmtId="0" fontId="11" fillId="10" borderId="82" xfId="2" applyFont="1" applyFill="1" applyBorder="1" applyAlignment="1">
      <alignment horizontal="left"/>
    </xf>
    <xf numFmtId="0" fontId="11" fillId="10" borderId="83" xfId="2" applyFont="1" applyFill="1" applyBorder="1" applyAlignment="1">
      <alignment horizontal="left"/>
    </xf>
    <xf numFmtId="0" fontId="11" fillId="10" borderId="84" xfId="2" applyFont="1" applyFill="1" applyBorder="1" applyAlignment="1">
      <alignment horizontal="center"/>
    </xf>
    <xf numFmtId="0" fontId="11" fillId="10" borderId="51" xfId="2" applyFont="1" applyFill="1" applyBorder="1" applyAlignment="1">
      <alignment horizontal="center"/>
    </xf>
    <xf numFmtId="0" fontId="11" fillId="0" borderId="0" xfId="2" applyFont="1"/>
    <xf numFmtId="0" fontId="11" fillId="10" borderId="85" xfId="2" applyFont="1" applyFill="1" applyBorder="1" applyAlignment="1">
      <alignment horizontal="left"/>
    </xf>
    <xf numFmtId="0" fontId="11" fillId="10" borderId="86" xfId="2" applyFont="1" applyFill="1" applyBorder="1" applyAlignment="1">
      <alignment horizontal="left"/>
    </xf>
    <xf numFmtId="0" fontId="11" fillId="10" borderId="87" xfId="2" applyFont="1" applyFill="1" applyBorder="1" applyAlignment="1">
      <alignment horizontal="center" vertical="top"/>
    </xf>
    <xf numFmtId="0" fontId="11" fillId="10" borderId="14" xfId="2" applyFont="1" applyFill="1" applyBorder="1" applyAlignment="1">
      <alignment horizontal="center" vertical="top"/>
    </xf>
    <xf numFmtId="0" fontId="11" fillId="10" borderId="88" xfId="2" applyFont="1" applyFill="1" applyBorder="1" applyAlignment="1">
      <alignment horizontal="left"/>
    </xf>
    <xf numFmtId="0" fontId="11" fillId="10" borderId="90" xfId="2" applyFont="1" applyFill="1" applyBorder="1" applyAlignment="1">
      <alignment horizontal="center"/>
    </xf>
    <xf numFmtId="0" fontId="11" fillId="10" borderId="17" xfId="2" applyFont="1" applyFill="1" applyBorder="1" applyAlignment="1">
      <alignment horizontal="center"/>
    </xf>
    <xf numFmtId="0" fontId="9" fillId="0" borderId="0" xfId="2" applyFont="1" applyAlignment="1">
      <alignment horizontal="center"/>
    </xf>
    <xf numFmtId="0" fontId="10" fillId="10" borderId="30" xfId="2" applyFont="1" applyFill="1" applyBorder="1" applyAlignment="1">
      <alignment horizontal="center"/>
    </xf>
    <xf numFmtId="0" fontId="11" fillId="10" borderId="31" xfId="2" applyFont="1" applyFill="1" applyBorder="1"/>
    <xf numFmtId="0" fontId="10" fillId="10" borderId="31" xfId="2" applyFont="1" applyFill="1" applyBorder="1"/>
    <xf numFmtId="0" fontId="10" fillId="10" borderId="32" xfId="2" applyFont="1" applyFill="1" applyBorder="1"/>
    <xf numFmtId="0" fontId="10" fillId="0" borderId="0" xfId="2" applyFont="1"/>
    <xf numFmtId="0" fontId="9" fillId="0" borderId="0" xfId="2" applyFont="1"/>
    <xf numFmtId="0" fontId="10" fillId="10" borderId="53" xfId="2" applyFont="1" applyFill="1" applyBorder="1" applyAlignment="1">
      <alignment horizontal="center"/>
    </xf>
    <xf numFmtId="0" fontId="11" fillId="10" borderId="56" xfId="2" applyFont="1" applyFill="1" applyBorder="1"/>
    <xf numFmtId="0" fontId="10" fillId="10" borderId="56" xfId="2" applyFont="1" applyFill="1" applyBorder="1"/>
    <xf numFmtId="0" fontId="10" fillId="10" borderId="54" xfId="2" applyFont="1" applyFill="1" applyBorder="1"/>
    <xf numFmtId="0" fontId="21" fillId="10" borderId="3" xfId="2" applyFont="1" applyFill="1" applyBorder="1" applyAlignment="1">
      <alignment horizontal="center"/>
    </xf>
    <xf numFmtId="2" fontId="32" fillId="0" borderId="8" xfId="0" applyNumberFormat="1" applyFont="1" applyBorder="1" applyAlignment="1">
      <alignment horizontal="left" vertical="top"/>
    </xf>
    <xf numFmtId="0" fontId="32" fillId="0" borderId="8" xfId="0" applyFont="1" applyBorder="1" applyAlignment="1">
      <alignment horizontal="left" vertical="top" wrapText="1"/>
    </xf>
    <xf numFmtId="0" fontId="32" fillId="0" borderId="8" xfId="0" applyFont="1" applyBorder="1" applyAlignment="1">
      <alignment horizontal="center"/>
    </xf>
    <xf numFmtId="2" fontId="32" fillId="0" borderId="100" xfId="0" applyNumberFormat="1" applyFont="1" applyBorder="1" applyAlignment="1">
      <alignment horizontal="left"/>
    </xf>
    <xf numFmtId="0" fontId="32" fillId="0" borderId="66" xfId="0" applyFont="1" applyBorder="1" applyAlignment="1">
      <alignment horizontal="center"/>
    </xf>
    <xf numFmtId="0" fontId="25" fillId="0" borderId="101" xfId="0" applyFont="1" applyBorder="1"/>
    <xf numFmtId="0" fontId="25" fillId="0" borderId="0" xfId="0" applyFont="1" applyAlignment="1">
      <alignment horizontal="left" vertical="top" wrapText="1"/>
    </xf>
    <xf numFmtId="0" fontId="45" fillId="0" borderId="0" xfId="0" applyFont="1" applyAlignment="1">
      <alignment horizontal="left" vertical="top" wrapText="1"/>
    </xf>
    <xf numFmtId="0" fontId="25" fillId="0" borderId="0" xfId="0" applyFont="1" applyAlignment="1">
      <alignment wrapText="1"/>
    </xf>
    <xf numFmtId="0" fontId="29" fillId="2" borderId="31" xfId="0" applyFont="1" applyFill="1" applyBorder="1" applyAlignment="1">
      <alignment wrapText="1"/>
    </xf>
    <xf numFmtId="0" fontId="30" fillId="0" borderId="55" xfId="0" applyFont="1" applyBorder="1" applyAlignment="1">
      <alignment wrapText="1"/>
    </xf>
    <xf numFmtId="0" fontId="30" fillId="0" borderId="6" xfId="0" applyFont="1" applyBorder="1" applyAlignment="1">
      <alignment wrapText="1"/>
    </xf>
    <xf numFmtId="0" fontId="32" fillId="0" borderId="8" xfId="0" applyFont="1" applyBorder="1" applyAlignment="1">
      <alignment wrapText="1"/>
    </xf>
    <xf numFmtId="0" fontId="29" fillId="2" borderId="56" xfId="0" applyFont="1" applyFill="1" applyBorder="1" applyAlignment="1">
      <alignment wrapText="1"/>
    </xf>
    <xf numFmtId="0" fontId="25" fillId="0" borderId="101" xfId="0" applyFont="1" applyBorder="1" applyAlignment="1">
      <alignment wrapText="1"/>
    </xf>
    <xf numFmtId="0" fontId="34" fillId="0" borderId="0" xfId="0" applyFont="1" applyAlignment="1">
      <alignment wrapText="1"/>
    </xf>
    <xf numFmtId="0" fontId="11" fillId="2" borderId="38" xfId="0" applyFont="1" applyFill="1" applyBorder="1" applyAlignment="1">
      <alignment wrapText="1"/>
    </xf>
    <xf numFmtId="0" fontId="9" fillId="0" borderId="35" xfId="0" applyFont="1" applyBorder="1" applyAlignment="1">
      <alignment wrapText="1"/>
    </xf>
    <xf numFmtId="0" fontId="9" fillId="0" borderId="47" xfId="0" applyFont="1" applyBorder="1" applyAlignment="1">
      <alignment wrapText="1"/>
    </xf>
    <xf numFmtId="0" fontId="11" fillId="2" borderId="46" xfId="0" applyFont="1" applyFill="1" applyBorder="1" applyAlignment="1">
      <alignment wrapText="1"/>
    </xf>
    <xf numFmtId="0" fontId="8" fillId="0" borderId="0" xfId="2" applyFont="1" applyAlignment="1" applyProtection="1">
      <alignment wrapText="1"/>
      <protection locked="0"/>
    </xf>
    <xf numFmtId="0" fontId="31" fillId="0" borderId="5" xfId="0" applyFont="1" applyBorder="1" applyAlignment="1">
      <alignment horizontal="left" vertical="top" wrapText="1"/>
    </xf>
    <xf numFmtId="0" fontId="30" fillId="0" borderId="18" xfId="0" applyFont="1" applyBorder="1" applyAlignment="1">
      <alignment horizontal="left" wrapText="1"/>
    </xf>
    <xf numFmtId="0" fontId="30" fillId="0" borderId="55" xfId="0" applyFont="1" applyBorder="1" applyAlignment="1">
      <alignment horizontal="center" wrapText="1"/>
    </xf>
    <xf numFmtId="2" fontId="30" fillId="0" borderId="18" xfId="0" applyNumberFormat="1" applyFont="1" applyBorder="1" applyAlignment="1">
      <alignment horizontal="left" wrapText="1"/>
    </xf>
    <xf numFmtId="167" fontId="0" fillId="5" borderId="8" xfId="15" applyNumberFormat="1" applyFont="1" applyFill="1" applyBorder="1" applyProtection="1">
      <protection locked="0"/>
    </xf>
    <xf numFmtId="167" fontId="0" fillId="5" borderId="109" xfId="15" applyNumberFormat="1" applyFont="1" applyFill="1" applyBorder="1" applyProtection="1">
      <protection locked="0"/>
    </xf>
    <xf numFmtId="167" fontId="0" fillId="3" borderId="113" xfId="15" applyNumberFormat="1" applyFont="1" applyFill="1" applyBorder="1" applyProtection="1">
      <protection locked="0"/>
    </xf>
    <xf numFmtId="167" fontId="0" fillId="3" borderId="114" xfId="15" applyNumberFormat="1" applyFont="1" applyFill="1" applyBorder="1" applyProtection="1">
      <protection locked="0"/>
    </xf>
    <xf numFmtId="167" fontId="0" fillId="3" borderId="102" xfId="15" applyNumberFormat="1" applyFont="1" applyFill="1" applyBorder="1" applyProtection="1">
      <protection locked="0"/>
    </xf>
    <xf numFmtId="167" fontId="0" fillId="3" borderId="103" xfId="15" applyNumberFormat="1" applyFont="1" applyFill="1" applyBorder="1" applyProtection="1">
      <protection locked="0"/>
    </xf>
    <xf numFmtId="167" fontId="0" fillId="5" borderId="108" xfId="15" applyNumberFormat="1" applyFont="1" applyFill="1" applyBorder="1" applyProtection="1">
      <protection locked="0"/>
    </xf>
    <xf numFmtId="166" fontId="35" fillId="3" borderId="35" xfId="0" applyNumberFormat="1" applyFont="1" applyFill="1" applyBorder="1" applyProtection="1">
      <protection locked="0"/>
    </xf>
    <xf numFmtId="167" fontId="0" fillId="5" borderId="110" xfId="15" applyNumberFormat="1" applyFont="1" applyFill="1" applyBorder="1" applyProtection="1">
      <protection locked="0"/>
    </xf>
    <xf numFmtId="167" fontId="0" fillId="5" borderId="91" xfId="15" applyNumberFormat="1" applyFont="1" applyFill="1" applyBorder="1" applyProtection="1">
      <protection locked="0"/>
    </xf>
    <xf numFmtId="1" fontId="35" fillId="3" borderId="110" xfId="0" applyNumberFormat="1" applyFont="1" applyFill="1" applyBorder="1" applyProtection="1">
      <protection locked="0"/>
    </xf>
    <xf numFmtId="1" fontId="35" fillId="3" borderId="93" xfId="0" applyNumberFormat="1" applyFont="1" applyFill="1" applyBorder="1" applyProtection="1">
      <protection locked="0"/>
    </xf>
    <xf numFmtId="166" fontId="0" fillId="3" borderId="94" xfId="0" applyNumberFormat="1" applyFill="1" applyBorder="1" applyProtection="1">
      <protection locked="0"/>
    </xf>
    <xf numFmtId="1" fontId="35" fillId="3" borderId="97" xfId="0" applyNumberFormat="1" applyFont="1" applyFill="1" applyBorder="1" applyProtection="1">
      <protection locked="0"/>
    </xf>
    <xf numFmtId="166" fontId="7" fillId="3" borderId="111" xfId="0" applyNumberFormat="1" applyFont="1" applyFill="1" applyBorder="1" applyProtection="1">
      <protection locked="0"/>
    </xf>
    <xf numFmtId="1" fontId="35" fillId="3" borderId="111" xfId="0" applyNumberFormat="1" applyFont="1" applyFill="1" applyBorder="1" applyProtection="1">
      <protection locked="0"/>
    </xf>
    <xf numFmtId="1" fontId="35" fillId="3" borderId="115" xfId="0" applyNumberFormat="1" applyFont="1" applyFill="1" applyBorder="1" applyProtection="1">
      <protection locked="0"/>
    </xf>
    <xf numFmtId="167" fontId="0" fillId="5" borderId="116" xfId="15" applyNumberFormat="1" applyFont="1" applyFill="1" applyBorder="1" applyProtection="1">
      <protection locked="0"/>
    </xf>
    <xf numFmtId="167" fontId="0" fillId="5" borderId="117" xfId="15" applyNumberFormat="1" applyFont="1" applyFill="1" applyBorder="1" applyProtection="1">
      <protection locked="0"/>
    </xf>
    <xf numFmtId="167" fontId="0" fillId="5" borderId="118" xfId="15" applyNumberFormat="1" applyFont="1" applyFill="1" applyBorder="1" applyProtection="1">
      <protection locked="0"/>
    </xf>
    <xf numFmtId="0" fontId="0" fillId="0" borderId="0" xfId="0" applyAlignment="1">
      <alignment vertical="top" wrapText="1"/>
    </xf>
    <xf numFmtId="168" fontId="10" fillId="2" borderId="41" xfId="0" applyNumberFormat="1" applyFont="1" applyFill="1" applyBorder="1" applyAlignment="1">
      <alignment horizontal="center" vertical="center"/>
    </xf>
    <xf numFmtId="0" fontId="11" fillId="2" borderId="46" xfId="0" applyFont="1" applyFill="1" applyBorder="1"/>
    <xf numFmtId="0" fontId="11" fillId="2" borderId="46" xfId="0" applyFont="1" applyFill="1" applyBorder="1" applyAlignment="1">
      <alignment horizontal="center"/>
    </xf>
    <xf numFmtId="0" fontId="10" fillId="2" borderId="46" xfId="0" applyFont="1" applyFill="1" applyBorder="1"/>
    <xf numFmtId="0" fontId="10" fillId="10" borderId="41" xfId="2" applyFont="1" applyFill="1" applyBorder="1" applyAlignment="1">
      <alignment horizontal="center"/>
    </xf>
    <xf numFmtId="0" fontId="11" fillId="10" borderId="46" xfId="2" applyFont="1" applyFill="1" applyBorder="1"/>
    <xf numFmtId="167" fontId="0" fillId="5" borderId="93" xfId="15" applyNumberFormat="1" applyFont="1" applyFill="1" applyBorder="1" applyProtection="1">
      <protection locked="0"/>
    </xf>
    <xf numFmtId="0" fontId="21" fillId="2" borderId="2" xfId="0" applyFont="1" applyFill="1" applyBorder="1" applyAlignment="1">
      <alignment horizontal="center" vertical="center" wrapText="1"/>
    </xf>
    <xf numFmtId="167" fontId="0" fillId="5" borderId="104" xfId="15" applyNumberFormat="1" applyFont="1" applyFill="1" applyBorder="1" applyProtection="1">
      <protection locked="0"/>
    </xf>
    <xf numFmtId="167" fontId="0" fillId="3" borderId="107" xfId="15" applyNumberFormat="1" applyFont="1" applyFill="1" applyBorder="1" applyProtection="1">
      <protection locked="0"/>
    </xf>
    <xf numFmtId="167" fontId="0" fillId="3" borderId="108" xfId="15" applyNumberFormat="1" applyFont="1" applyFill="1" applyBorder="1" applyProtection="1">
      <protection locked="0"/>
    </xf>
    <xf numFmtId="0" fontId="0" fillId="0" borderId="7" xfId="2" applyFont="1" applyBorder="1" applyAlignment="1">
      <alignment horizontal="center"/>
    </xf>
    <xf numFmtId="0" fontId="0" fillId="0" borderId="6" xfId="2" applyFont="1" applyBorder="1" applyAlignment="1">
      <alignment horizontal="center"/>
    </xf>
    <xf numFmtId="0" fontId="0" fillId="0" borderId="20" xfId="2" applyFont="1" applyBorder="1" applyAlignment="1">
      <alignment horizontal="center"/>
    </xf>
    <xf numFmtId="0" fontId="0" fillId="0" borderId="21" xfId="2" applyFont="1" applyBorder="1" applyAlignment="1">
      <alignment horizontal="center"/>
    </xf>
    <xf numFmtId="0" fontId="0" fillId="0" borderId="22" xfId="2" applyFont="1" applyBorder="1"/>
    <xf numFmtId="0" fontId="0" fillId="0" borderId="22" xfId="2" applyFont="1" applyBorder="1" applyAlignment="1">
      <alignment horizontal="center"/>
    </xf>
    <xf numFmtId="0" fontId="0" fillId="0" borderId="23" xfId="2" applyFont="1" applyBorder="1" applyAlignment="1">
      <alignment horizontal="center"/>
    </xf>
    <xf numFmtId="2" fontId="0" fillId="0" borderId="21" xfId="2" applyNumberFormat="1" applyFont="1" applyBorder="1" applyAlignment="1">
      <alignment horizontal="center"/>
    </xf>
    <xf numFmtId="167" fontId="0" fillId="3" borderId="8" xfId="15" applyNumberFormat="1" applyFont="1" applyFill="1" applyBorder="1" applyProtection="1">
      <protection locked="0"/>
    </xf>
    <xf numFmtId="167" fontId="0" fillId="3" borderId="104" xfId="15" applyNumberFormat="1" applyFont="1" applyFill="1" applyBorder="1" applyProtection="1">
      <protection locked="0"/>
    </xf>
    <xf numFmtId="167" fontId="0" fillId="3" borderId="105" xfId="15" applyNumberFormat="1" applyFont="1" applyFill="1" applyBorder="1" applyProtection="1">
      <protection locked="0"/>
    </xf>
    <xf numFmtId="167" fontId="0" fillId="3" borderId="106" xfId="15" applyNumberFormat="1" applyFont="1" applyFill="1" applyBorder="1" applyProtection="1">
      <protection locked="0"/>
    </xf>
    <xf numFmtId="167" fontId="0" fillId="5" borderId="106" xfId="15" applyNumberFormat="1" applyFont="1" applyFill="1" applyBorder="1" applyProtection="1">
      <protection locked="0"/>
    </xf>
    <xf numFmtId="167" fontId="0" fillId="5" borderId="105" xfId="15" applyNumberFormat="1" applyFont="1" applyFill="1" applyBorder="1" applyProtection="1">
      <protection locked="0"/>
    </xf>
    <xf numFmtId="167" fontId="0" fillId="5" borderId="125" xfId="15" applyNumberFormat="1" applyFont="1" applyFill="1" applyBorder="1" applyProtection="1">
      <protection locked="0"/>
    </xf>
    <xf numFmtId="166" fontId="7" fillId="3" borderId="91" xfId="0" applyNumberFormat="1" applyFont="1" applyFill="1" applyBorder="1" applyProtection="1">
      <protection locked="0"/>
    </xf>
    <xf numFmtId="166" fontId="7" fillId="3" borderId="110" xfId="0" applyNumberFormat="1" applyFont="1" applyFill="1" applyBorder="1" applyProtection="1">
      <protection locked="0"/>
    </xf>
    <xf numFmtId="166" fontId="7" fillId="3" borderId="92" xfId="0" applyNumberFormat="1" applyFont="1" applyFill="1" applyBorder="1" applyProtection="1">
      <protection locked="0"/>
    </xf>
    <xf numFmtId="166" fontId="7" fillId="3" borderId="93" xfId="0" applyNumberFormat="1" applyFont="1" applyFill="1" applyBorder="1" applyProtection="1">
      <protection locked="0"/>
    </xf>
    <xf numFmtId="166" fontId="7" fillId="3" borderId="94" xfId="0" applyNumberFormat="1" applyFont="1" applyFill="1" applyBorder="1" applyProtection="1">
      <protection locked="0"/>
    </xf>
    <xf numFmtId="167" fontId="0" fillId="5" borderId="97" xfId="15" applyNumberFormat="1" applyFont="1" applyFill="1" applyBorder="1" applyProtection="1">
      <protection locked="0"/>
    </xf>
    <xf numFmtId="167" fontId="0" fillId="5" borderId="111" xfId="15" applyNumberFormat="1" applyFont="1" applyFill="1" applyBorder="1" applyProtection="1">
      <protection locked="0"/>
    </xf>
    <xf numFmtId="166" fontId="7" fillId="3" borderId="98" xfId="0" applyNumberFormat="1" applyFont="1" applyFill="1" applyBorder="1" applyProtection="1">
      <protection locked="0"/>
    </xf>
    <xf numFmtId="166" fontId="7" fillId="3" borderId="126" xfId="0" applyNumberFormat="1" applyFont="1" applyFill="1" applyBorder="1" applyProtection="1">
      <protection locked="0"/>
    </xf>
    <xf numFmtId="166" fontId="7" fillId="3" borderId="127" xfId="0" applyNumberFormat="1" applyFont="1" applyFill="1" applyBorder="1" applyProtection="1">
      <protection locked="0"/>
    </xf>
    <xf numFmtId="166" fontId="7" fillId="3" borderId="128" xfId="0" applyNumberFormat="1" applyFont="1" applyFill="1" applyBorder="1" applyProtection="1">
      <protection locked="0"/>
    </xf>
    <xf numFmtId="0" fontId="50" fillId="0" borderId="0" xfId="0" quotePrefix="1" applyFont="1"/>
    <xf numFmtId="0" fontId="0" fillId="0" borderId="0" xfId="0" applyAlignment="1">
      <alignment vertical="center"/>
    </xf>
    <xf numFmtId="0" fontId="51" fillId="2" borderId="9" xfId="0" applyFont="1" applyFill="1" applyBorder="1" applyAlignment="1">
      <alignment horizontal="left" vertical="center"/>
    </xf>
    <xf numFmtId="0" fontId="51" fillId="2" borderId="11" xfId="0" applyFont="1" applyFill="1" applyBorder="1"/>
    <xf numFmtId="0" fontId="53" fillId="0" borderId="0" xfId="0" applyFont="1"/>
    <xf numFmtId="2" fontId="54" fillId="0" borderId="7" xfId="0" applyNumberFormat="1" applyFont="1" applyBorder="1" applyAlignment="1">
      <alignment horizontal="left" vertical="center"/>
    </xf>
    <xf numFmtId="0" fontId="54" fillId="0" borderId="6" xfId="0" applyFont="1" applyBorder="1" applyAlignment="1">
      <alignment wrapText="1"/>
    </xf>
    <xf numFmtId="0" fontId="54" fillId="0" borderId="6" xfId="0" applyFont="1" applyBorder="1" applyAlignment="1">
      <alignment horizontal="center"/>
    </xf>
    <xf numFmtId="0" fontId="55" fillId="0" borderId="0" xfId="0" applyFont="1" applyAlignment="1">
      <alignment vertical="top"/>
    </xf>
    <xf numFmtId="0" fontId="53" fillId="0" borderId="0" xfId="0" applyFont="1" applyAlignment="1">
      <alignment horizontal="left" vertical="top" wrapText="1"/>
    </xf>
    <xf numFmtId="0" fontId="55" fillId="0" borderId="76" xfId="0" applyFont="1" applyBorder="1" applyAlignment="1">
      <alignment vertical="top"/>
    </xf>
    <xf numFmtId="0" fontId="54" fillId="0" borderId="34" xfId="0" applyFont="1" applyBorder="1" applyAlignment="1">
      <alignment horizontal="left" vertical="center"/>
    </xf>
    <xf numFmtId="0" fontId="54" fillId="0" borderId="33" xfId="0" applyFont="1" applyBorder="1" applyAlignment="1">
      <alignment wrapText="1"/>
    </xf>
    <xf numFmtId="0" fontId="54" fillId="0" borderId="33" xfId="0" applyFont="1" applyBorder="1" applyAlignment="1">
      <alignment horizontal="center"/>
    </xf>
    <xf numFmtId="0" fontId="55" fillId="0" borderId="65" xfId="0" applyFont="1" applyBorder="1" applyAlignment="1">
      <alignment vertical="top"/>
    </xf>
    <xf numFmtId="0" fontId="54" fillId="0" borderId="61" xfId="0" applyFont="1" applyBorder="1" applyAlignment="1">
      <alignment horizontal="left" vertical="center"/>
    </xf>
    <xf numFmtId="0" fontId="54" fillId="0" borderId="27" xfId="0" applyFont="1" applyBorder="1" applyAlignment="1">
      <alignment wrapText="1"/>
    </xf>
    <xf numFmtId="0" fontId="54" fillId="0" borderId="27" xfId="0" applyFont="1" applyBorder="1" applyAlignment="1">
      <alignment horizontal="center"/>
    </xf>
    <xf numFmtId="0" fontId="55" fillId="0" borderId="77" xfId="0" applyFont="1" applyBorder="1" applyAlignment="1">
      <alignment vertical="top"/>
    </xf>
    <xf numFmtId="0" fontId="55" fillId="0" borderId="78" xfId="0" applyFont="1" applyBorder="1" applyAlignment="1">
      <alignment vertical="top"/>
    </xf>
    <xf numFmtId="0" fontId="53" fillId="0" borderId="76" xfId="0" applyFont="1" applyBorder="1" applyAlignment="1">
      <alignment horizontal="left" vertical="top" wrapText="1"/>
    </xf>
    <xf numFmtId="0" fontId="56" fillId="0" borderId="76" xfId="2" applyFont="1" applyBorder="1" applyProtection="1">
      <protection locked="0"/>
    </xf>
    <xf numFmtId="0" fontId="53" fillId="0" borderId="76" xfId="0" applyFont="1" applyBorder="1"/>
    <xf numFmtId="0" fontId="56" fillId="0" borderId="0" xfId="2" applyFont="1" applyAlignment="1" applyProtection="1">
      <alignment wrapText="1"/>
      <protection locked="0"/>
    </xf>
    <xf numFmtId="0" fontId="56" fillId="0" borderId="0" xfId="2" applyFont="1" applyProtection="1">
      <protection locked="0"/>
    </xf>
    <xf numFmtId="0" fontId="51" fillId="2" borderId="41" xfId="0" applyFont="1" applyFill="1" applyBorder="1" applyAlignment="1">
      <alignment horizontal="left" vertical="center"/>
    </xf>
    <xf numFmtId="0" fontId="52" fillId="2" borderId="46" xfId="0" applyFont="1" applyFill="1" applyBorder="1" applyAlignment="1">
      <alignment wrapText="1"/>
    </xf>
    <xf numFmtId="0" fontId="51" fillId="2" borderId="44" xfId="0" applyFont="1" applyFill="1" applyBorder="1"/>
    <xf numFmtId="0" fontId="54" fillId="0" borderId="76" xfId="0" applyFont="1" applyBorder="1" applyAlignment="1">
      <alignment wrapText="1"/>
    </xf>
    <xf numFmtId="0" fontId="54" fillId="0" borderId="76" xfId="0" applyFont="1" applyBorder="1" applyAlignment="1">
      <alignment horizontal="center"/>
    </xf>
    <xf numFmtId="0" fontId="53" fillId="0" borderId="0" xfId="0" applyFont="1" applyAlignment="1">
      <alignment wrapText="1"/>
    </xf>
    <xf numFmtId="0" fontId="54" fillId="0" borderId="7" xfId="0" applyFont="1" applyBorder="1" applyAlignment="1">
      <alignment horizontal="left" vertical="center"/>
    </xf>
    <xf numFmtId="0" fontId="56" fillId="0" borderId="76" xfId="2" applyFont="1" applyBorder="1" applyAlignment="1" applyProtection="1">
      <alignment wrapText="1"/>
      <protection locked="0"/>
    </xf>
    <xf numFmtId="2" fontId="54" fillId="0" borderId="34" xfId="0" applyNumberFormat="1" applyFont="1" applyBorder="1" applyAlignment="1">
      <alignment horizontal="left" vertical="center"/>
    </xf>
    <xf numFmtId="2" fontId="30" fillId="0" borderId="18" xfId="0" quotePrefix="1" applyNumberFormat="1" applyFont="1" applyBorder="1" applyAlignment="1">
      <alignment horizontal="left"/>
    </xf>
    <xf numFmtId="168" fontId="30" fillId="0" borderId="18" xfId="0" quotePrefix="1" applyNumberFormat="1" applyFont="1" applyBorder="1" applyAlignment="1">
      <alignment horizontal="left"/>
    </xf>
    <xf numFmtId="0" fontId="30" fillId="0" borderId="18" xfId="0" quotePrefix="1" applyFont="1" applyBorder="1" applyAlignment="1">
      <alignment horizontal="left"/>
    </xf>
    <xf numFmtId="0" fontId="57" fillId="0" borderId="0" xfId="0" applyFont="1"/>
    <xf numFmtId="0" fontId="31" fillId="0" borderId="0" xfId="0" applyFont="1" applyAlignment="1">
      <alignment horizontal="left" vertical="top"/>
    </xf>
    <xf numFmtId="0" fontId="28" fillId="2" borderId="41" xfId="0" applyFont="1" applyFill="1" applyBorder="1" applyAlignment="1">
      <alignment horizontal="left" vertical="center"/>
    </xf>
    <xf numFmtId="0" fontId="29" fillId="2" borderId="46" xfId="0" applyFont="1" applyFill="1" applyBorder="1" applyAlignment="1">
      <alignment wrapText="1"/>
    </xf>
    <xf numFmtId="0" fontId="28" fillId="2" borderId="44" xfId="0" applyFont="1" applyFill="1" applyBorder="1"/>
    <xf numFmtId="2" fontId="30" fillId="0" borderId="130" xfId="0" applyNumberFormat="1" applyFont="1" applyBorder="1" applyAlignment="1">
      <alignment horizontal="left" vertical="center"/>
    </xf>
    <xf numFmtId="2" fontId="30" fillId="0" borderId="132" xfId="0" applyNumberFormat="1" applyFont="1" applyBorder="1" applyAlignment="1">
      <alignment horizontal="left" vertical="center"/>
    </xf>
    <xf numFmtId="2" fontId="30" fillId="0" borderId="131" xfId="0" applyNumberFormat="1" applyFont="1" applyBorder="1" applyAlignment="1">
      <alignment horizontal="center" vertical="center"/>
    </xf>
    <xf numFmtId="0" fontId="58" fillId="0" borderId="0" xfId="0" applyFont="1"/>
    <xf numFmtId="0" fontId="54" fillId="0" borderId="45" xfId="0" applyFont="1" applyBorder="1" applyAlignment="1">
      <alignment horizontal="center"/>
    </xf>
    <xf numFmtId="0" fontId="55" fillId="0" borderId="5" xfId="0" applyFont="1" applyBorder="1" applyAlignment="1">
      <alignment horizontal="left" vertical="top"/>
    </xf>
    <xf numFmtId="0" fontId="59" fillId="0" borderId="0" xfId="0" applyFont="1" applyAlignment="1">
      <alignment wrapText="1"/>
    </xf>
    <xf numFmtId="2" fontId="59" fillId="0" borderId="100" xfId="0" applyNumberFormat="1" applyFont="1" applyBorder="1" applyAlignment="1">
      <alignment horizontal="left"/>
    </xf>
    <xf numFmtId="0" fontId="59" fillId="0" borderId="8" xfId="0" applyFont="1" applyBorder="1" applyAlignment="1">
      <alignment wrapText="1"/>
    </xf>
    <xf numFmtId="0" fontId="59" fillId="0" borderId="66" xfId="0" applyFont="1" applyBorder="1" applyAlignment="1">
      <alignment horizontal="center"/>
    </xf>
    <xf numFmtId="0" fontId="59" fillId="0" borderId="0" xfId="0" applyFont="1"/>
    <xf numFmtId="0" fontId="59" fillId="0" borderId="55" xfId="0" applyFont="1" applyBorder="1" applyAlignment="1">
      <alignment wrapText="1"/>
    </xf>
    <xf numFmtId="0" fontId="59" fillId="0" borderId="55" xfId="0" applyFont="1" applyBorder="1" applyAlignment="1">
      <alignment horizontal="center"/>
    </xf>
    <xf numFmtId="0" fontId="57" fillId="0" borderId="0" xfId="0" applyFont="1" applyAlignment="1">
      <alignment wrapText="1"/>
    </xf>
    <xf numFmtId="0" fontId="51" fillId="2" borderId="30" xfId="0" applyFont="1" applyFill="1" applyBorder="1" applyAlignment="1">
      <alignment horizontal="left" vertical="center"/>
    </xf>
    <xf numFmtId="0" fontId="52" fillId="2" borderId="31" xfId="0" applyFont="1" applyFill="1" applyBorder="1"/>
    <xf numFmtId="0" fontId="51" fillId="2" borderId="31" xfId="0" applyFont="1" applyFill="1" applyBorder="1"/>
    <xf numFmtId="0" fontId="51" fillId="2" borderId="32" xfId="0" applyFont="1" applyFill="1" applyBorder="1"/>
    <xf numFmtId="168" fontId="35" fillId="0" borderId="5" xfId="0" applyNumberFormat="1" applyFont="1" applyBorder="1" applyAlignment="1">
      <alignment horizontal="center"/>
    </xf>
    <xf numFmtId="0" fontId="35" fillId="0" borderId="33" xfId="0" applyFont="1" applyBorder="1"/>
    <xf numFmtId="166" fontId="35" fillId="0" borderId="33" xfId="0" applyNumberFormat="1" applyFont="1" applyBorder="1"/>
    <xf numFmtId="0" fontId="35" fillId="0" borderId="33" xfId="0" applyFont="1" applyBorder="1" applyAlignment="1">
      <alignment horizontal="center"/>
    </xf>
    <xf numFmtId="166" fontId="35" fillId="0" borderId="52" xfId="0" applyNumberFormat="1" applyFont="1" applyBorder="1" applyAlignment="1">
      <alignment horizontal="center"/>
    </xf>
    <xf numFmtId="168" fontId="35" fillId="0" borderId="7" xfId="0" applyNumberFormat="1" applyFont="1" applyBorder="1" applyAlignment="1">
      <alignment horizontal="center" vertical="center"/>
    </xf>
    <xf numFmtId="0" fontId="35" fillId="0" borderId="6" xfId="0" applyFont="1" applyBorder="1"/>
    <xf numFmtId="0" fontId="35" fillId="0" borderId="6" xfId="0" applyFont="1" applyBorder="1" applyAlignment="1">
      <alignment horizontal="left"/>
    </xf>
    <xf numFmtId="166" fontId="35" fillId="0" borderId="20" xfId="0" applyNumberFormat="1" applyFont="1" applyBorder="1" applyAlignment="1">
      <alignment horizontal="center"/>
    </xf>
    <xf numFmtId="0" fontId="35" fillId="0" borderId="27" xfId="0" applyFont="1" applyBorder="1"/>
    <xf numFmtId="0" fontId="35" fillId="0" borderId="27" xfId="0" applyFont="1" applyBorder="1" applyAlignment="1">
      <alignment horizontal="left"/>
    </xf>
    <xf numFmtId="0" fontId="35" fillId="0" borderId="27" xfId="0" applyFont="1" applyBorder="1" applyAlignment="1">
      <alignment horizontal="center"/>
    </xf>
    <xf numFmtId="166" fontId="35" fillId="0" borderId="62" xfId="0" applyNumberFormat="1" applyFont="1" applyBorder="1" applyAlignment="1">
      <alignment horizontal="center"/>
    </xf>
    <xf numFmtId="168" fontId="35" fillId="0" borderId="21" xfId="0" applyNumberFormat="1" applyFont="1" applyBorder="1" applyAlignment="1">
      <alignment horizontal="center"/>
    </xf>
    <xf numFmtId="0" fontId="35" fillId="0" borderId="22" xfId="0" applyFont="1" applyBorder="1"/>
    <xf numFmtId="0" fontId="35" fillId="0" borderId="22" xfId="0" applyFont="1" applyBorder="1" applyAlignment="1">
      <alignment horizontal="left"/>
    </xf>
    <xf numFmtId="0" fontId="35" fillId="0" borderId="22" xfId="0" applyFont="1" applyBorder="1" applyAlignment="1">
      <alignment horizontal="center"/>
    </xf>
    <xf numFmtId="166" fontId="35" fillId="0" borderId="23" xfId="0" applyNumberFormat="1" applyFont="1" applyBorder="1" applyAlignment="1">
      <alignment horizontal="center"/>
    </xf>
    <xf numFmtId="166" fontId="35" fillId="0" borderId="0" xfId="0" applyNumberFormat="1" applyFont="1"/>
    <xf numFmtId="0" fontId="51" fillId="2" borderId="53" xfId="0" applyFont="1" applyFill="1" applyBorder="1" applyAlignment="1">
      <alignment horizontal="left" vertical="center"/>
    </xf>
    <xf numFmtId="0" fontId="52" fillId="2" borderId="56" xfId="0" applyFont="1" applyFill="1" applyBorder="1"/>
    <xf numFmtId="0" fontId="51" fillId="2" borderId="56" xfId="0" applyFont="1" applyFill="1" applyBorder="1"/>
    <xf numFmtId="0" fontId="51" fillId="2" borderId="54" xfId="0" applyFont="1" applyFill="1" applyBorder="1"/>
    <xf numFmtId="2" fontId="35" fillId="0" borderId="18" xfId="0" applyNumberFormat="1" applyFont="1" applyBorder="1" applyAlignment="1">
      <alignment horizontal="center"/>
    </xf>
    <xf numFmtId="0" fontId="35" fillId="0" borderId="55" xfId="0" applyFont="1" applyBorder="1"/>
    <xf numFmtId="0" fontId="35" fillId="0" borderId="55" xfId="0" applyFont="1" applyBorder="1" applyAlignment="1">
      <alignment horizontal="center"/>
    </xf>
    <xf numFmtId="0" fontId="35" fillId="0" borderId="19" xfId="0" applyFont="1" applyBorder="1" applyAlignment="1">
      <alignment horizontal="center"/>
    </xf>
    <xf numFmtId="2" fontId="35" fillId="0" borderId="21" xfId="0" applyNumberFormat="1" applyFont="1" applyBorder="1" applyAlignment="1">
      <alignment horizontal="center"/>
    </xf>
    <xf numFmtId="0" fontId="35" fillId="0" borderId="23" xfId="0" applyFont="1" applyBorder="1" applyAlignment="1">
      <alignment horizontal="center"/>
    </xf>
    <xf numFmtId="0" fontId="35" fillId="0" borderId="18" xfId="0" applyFont="1" applyBorder="1" applyAlignment="1">
      <alignment horizontal="center" vertical="center"/>
    </xf>
    <xf numFmtId="0" fontId="35" fillId="0" borderId="51" xfId="0" applyFont="1" applyBorder="1" applyAlignment="1">
      <alignment horizontal="center"/>
    </xf>
    <xf numFmtId="0" fontId="35" fillId="0" borderId="7" xfId="0" applyFont="1" applyBorder="1" applyAlignment="1">
      <alignment horizontal="center" vertical="center"/>
    </xf>
    <xf numFmtId="0" fontId="35" fillId="0" borderId="20" xfId="0" applyFont="1" applyBorder="1" applyAlignment="1">
      <alignment horizontal="center"/>
    </xf>
    <xf numFmtId="0" fontId="35" fillId="0" borderId="21"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xf>
    <xf numFmtId="2" fontId="35" fillId="0" borderId="18" xfId="0" applyNumberFormat="1" applyFont="1" applyBorder="1" applyAlignment="1">
      <alignment horizontal="center" vertical="center"/>
    </xf>
    <xf numFmtId="2" fontId="35" fillId="0" borderId="7" xfId="0" applyNumberFormat="1" applyFont="1" applyBorder="1" applyAlignment="1">
      <alignment horizontal="center" vertical="center"/>
    </xf>
    <xf numFmtId="2" fontId="35" fillId="0" borderId="61" xfId="0" applyNumberFormat="1" applyFont="1" applyBorder="1" applyAlignment="1">
      <alignment horizontal="center" vertical="center"/>
    </xf>
    <xf numFmtId="2" fontId="35" fillId="0" borderId="21" xfId="0" applyNumberFormat="1" applyFont="1" applyBorder="1" applyAlignment="1">
      <alignment horizontal="center" vertical="center"/>
    </xf>
    <xf numFmtId="0" fontId="35" fillId="0" borderId="0" xfId="0" applyFont="1" applyAlignment="1">
      <alignment horizontal="left" vertical="center"/>
    </xf>
    <xf numFmtId="0" fontId="52" fillId="2" borderId="10" xfId="0" applyFont="1" applyFill="1" applyBorder="1"/>
    <xf numFmtId="0" fontId="51" fillId="2" borderId="10" xfId="0" applyFont="1" applyFill="1" applyBorder="1"/>
    <xf numFmtId="2" fontId="35" fillId="0" borderId="7" xfId="0" applyNumberFormat="1" applyFont="1" applyBorder="1" applyAlignment="1">
      <alignment horizontal="center"/>
    </xf>
    <xf numFmtId="0" fontId="57" fillId="0" borderId="0" xfId="0" applyFont="1" applyAlignment="1">
      <alignment horizontal="left" vertical="center"/>
    </xf>
    <xf numFmtId="9" fontId="0" fillId="5" borderId="21" xfId="31" applyFont="1" applyFill="1" applyBorder="1" applyProtection="1">
      <protection locked="0"/>
    </xf>
    <xf numFmtId="0" fontId="0" fillId="9" borderId="134" xfId="0" applyFill="1" applyBorder="1"/>
    <xf numFmtId="0" fontId="0" fillId="9" borderId="47" xfId="0" applyFill="1" applyBorder="1"/>
    <xf numFmtId="0" fontId="0" fillId="9" borderId="135" xfId="0" applyFill="1" applyBorder="1"/>
    <xf numFmtId="1" fontId="35" fillId="3" borderId="19" xfId="0" applyNumberFormat="1" applyFont="1" applyFill="1" applyBorder="1" applyProtection="1">
      <protection locked="0"/>
    </xf>
    <xf numFmtId="166" fontId="35" fillId="3" borderId="20" xfId="0" applyNumberFormat="1" applyFont="1" applyFill="1" applyBorder="1" applyProtection="1">
      <protection locked="0"/>
    </xf>
    <xf numFmtId="166" fontId="0" fillId="3" borderId="20" xfId="0" applyNumberFormat="1" applyFill="1" applyBorder="1" applyProtection="1">
      <protection locked="0"/>
    </xf>
    <xf numFmtId="1" fontId="0" fillId="3" borderId="21" xfId="0" applyNumberFormat="1" applyFill="1" applyBorder="1" applyProtection="1">
      <protection locked="0"/>
    </xf>
    <xf numFmtId="167" fontId="0" fillId="5" borderId="55" xfId="15" applyNumberFormat="1" applyFont="1" applyFill="1" applyBorder="1" applyProtection="1">
      <protection locked="0"/>
    </xf>
    <xf numFmtId="1" fontId="0" fillId="3" borderId="18" xfId="0" applyNumberFormat="1" applyFill="1" applyBorder="1" applyProtection="1">
      <protection locked="0"/>
    </xf>
    <xf numFmtId="166" fontId="0" fillId="3" borderId="55" xfId="0" applyNumberFormat="1" applyFill="1" applyBorder="1" applyProtection="1">
      <protection locked="0"/>
    </xf>
    <xf numFmtId="1" fontId="0" fillId="3" borderId="55" xfId="0" applyNumberFormat="1" applyFill="1" applyBorder="1" applyProtection="1">
      <protection locked="0"/>
    </xf>
    <xf numFmtId="0" fontId="0" fillId="9" borderId="55" xfId="0" applyFill="1" applyBorder="1"/>
    <xf numFmtId="166" fontId="0" fillId="3" borderId="19" xfId="0" applyNumberFormat="1" applyFill="1" applyBorder="1" applyProtection="1">
      <protection locked="0"/>
    </xf>
    <xf numFmtId="166" fontId="0" fillId="3" borderId="22" xfId="0" applyNumberFormat="1" applyFill="1" applyBorder="1" applyProtection="1">
      <protection locked="0"/>
    </xf>
    <xf numFmtId="1" fontId="0" fillId="3" borderId="22" xfId="0" applyNumberFormat="1" applyFill="1" applyBorder="1" applyProtection="1">
      <protection locked="0"/>
    </xf>
    <xf numFmtId="167" fontId="0" fillId="5" borderId="22" xfId="15" applyNumberFormat="1" applyFont="1" applyFill="1" applyBorder="1" applyProtection="1">
      <protection locked="0"/>
    </xf>
    <xf numFmtId="0" fontId="0" fillId="9" borderId="22" xfId="0" applyFill="1" applyBorder="1"/>
    <xf numFmtId="166" fontId="0" fillId="3" borderId="23" xfId="0" applyNumberFormat="1" applyFill="1" applyBorder="1" applyProtection="1">
      <protection locked="0"/>
    </xf>
    <xf numFmtId="166" fontId="7" fillId="3" borderId="18" xfId="0" applyNumberFormat="1" applyFont="1" applyFill="1" applyBorder="1" applyProtection="1">
      <protection locked="0"/>
    </xf>
    <xf numFmtId="166" fontId="7" fillId="3" borderId="7" xfId="0" applyNumberFormat="1" applyFont="1" applyFill="1" applyBorder="1" applyProtection="1">
      <protection locked="0"/>
    </xf>
    <xf numFmtId="166" fontId="7" fillId="3" borderId="24" xfId="0" applyNumberFormat="1" applyFont="1" applyFill="1" applyBorder="1" applyProtection="1">
      <protection locked="0"/>
    </xf>
    <xf numFmtId="166" fontId="7" fillId="3" borderId="26" xfId="0" applyNumberFormat="1" applyFont="1" applyFill="1" applyBorder="1" applyProtection="1">
      <protection locked="0"/>
    </xf>
    <xf numFmtId="166" fontId="7" fillId="3" borderId="22" xfId="0" applyNumberFormat="1" applyFont="1" applyFill="1" applyBorder="1" applyProtection="1">
      <protection locked="0"/>
    </xf>
    <xf numFmtId="0" fontId="57" fillId="0" borderId="0" xfId="0" applyFont="1" applyAlignment="1">
      <alignment vertical="center"/>
    </xf>
    <xf numFmtId="167" fontId="0" fillId="5" borderId="131" xfId="15" applyNumberFormat="1" applyFont="1" applyFill="1" applyBorder="1" applyProtection="1">
      <protection locked="0"/>
    </xf>
    <xf numFmtId="166" fontId="7" fillId="3" borderId="25" xfId="0" applyNumberFormat="1" applyFont="1" applyFill="1" applyBorder="1" applyProtection="1">
      <protection locked="0"/>
    </xf>
    <xf numFmtId="0" fontId="13" fillId="0" borderId="0" xfId="0" applyFont="1"/>
    <xf numFmtId="0" fontId="13" fillId="0" borderId="0" xfId="0" applyFont="1" applyAlignment="1">
      <alignment horizontal="center"/>
    </xf>
    <xf numFmtId="0" fontId="11" fillId="0" borderId="0" xfId="0" applyFont="1" applyAlignment="1">
      <alignment horizontal="center"/>
    </xf>
    <xf numFmtId="0" fontId="0" fillId="2" borderId="56" xfId="0" applyFill="1" applyBorder="1"/>
    <xf numFmtId="0" fontId="0" fillId="2" borderId="56" xfId="0" applyFill="1" applyBorder="1" applyAlignment="1">
      <alignment horizontal="center"/>
    </xf>
    <xf numFmtId="0" fontId="0" fillId="2" borderId="54" xfId="0" applyFill="1" applyBorder="1"/>
    <xf numFmtId="0" fontId="0" fillId="2" borderId="2" xfId="0" applyFill="1" applyBorder="1"/>
    <xf numFmtId="0" fontId="0" fillId="2" borderId="2" xfId="0" applyFill="1" applyBorder="1" applyAlignment="1">
      <alignment horizontal="center"/>
    </xf>
    <xf numFmtId="0" fontId="0" fillId="2" borderId="1" xfId="0" applyFill="1" applyBorder="1"/>
    <xf numFmtId="0" fontId="0" fillId="0" borderId="0" xfId="0" applyAlignment="1">
      <alignment horizontal="center" vertical="center"/>
    </xf>
    <xf numFmtId="0" fontId="0" fillId="2" borderId="15" xfId="0" applyFill="1" applyBorder="1" applyAlignment="1">
      <alignment horizontal="center"/>
    </xf>
    <xf numFmtId="0" fontId="0" fillId="2" borderId="16" xfId="0" applyFill="1" applyBorder="1" applyAlignment="1">
      <alignment horizontal="center"/>
    </xf>
    <xf numFmtId="168" fontId="0" fillId="0" borderId="91" xfId="0" applyNumberFormat="1" applyBorder="1" applyAlignment="1">
      <alignment horizontal="center" vertical="center"/>
    </xf>
    <xf numFmtId="0" fontId="0" fillId="0" borderId="110" xfId="0" applyBorder="1"/>
    <xf numFmtId="0" fontId="0" fillId="0" borderId="110" xfId="0" applyBorder="1" applyAlignment="1">
      <alignment horizontal="center"/>
    </xf>
    <xf numFmtId="0" fontId="0" fillId="0" borderId="92" xfId="0" applyBorder="1" applyAlignment="1">
      <alignment horizontal="center"/>
    </xf>
    <xf numFmtId="168" fontId="0" fillId="0" borderId="93" xfId="0" applyNumberFormat="1" applyBorder="1" applyAlignment="1">
      <alignment horizontal="center" vertical="center"/>
    </xf>
    <xf numFmtId="0" fontId="0" fillId="0" borderId="94" xfId="0" applyBorder="1" applyAlignment="1">
      <alignment horizontal="center"/>
    </xf>
    <xf numFmtId="168" fontId="0" fillId="0" borderId="121" xfId="0" applyNumberFormat="1" applyBorder="1" applyAlignment="1">
      <alignment horizontal="center" vertical="center"/>
    </xf>
    <xf numFmtId="0" fontId="0" fillId="0" borderId="27" xfId="0" applyBorder="1"/>
    <xf numFmtId="0" fontId="0" fillId="0" borderId="27" xfId="0" applyBorder="1" applyAlignment="1">
      <alignment horizontal="center"/>
    </xf>
    <xf numFmtId="0" fontId="0" fillId="0" borderId="96" xfId="0" applyBorder="1" applyAlignment="1">
      <alignment horizontal="center"/>
    </xf>
    <xf numFmtId="168" fontId="0" fillId="0" borderId="39" xfId="0" applyNumberFormat="1" applyBorder="1" applyAlignment="1">
      <alignment horizontal="center" vertical="center"/>
    </xf>
    <xf numFmtId="0" fontId="0" fillId="0" borderId="55" xfId="0" applyBorder="1"/>
    <xf numFmtId="0" fontId="0" fillId="0" borderId="55" xfId="0" applyBorder="1" applyAlignment="1">
      <alignment horizontal="center"/>
    </xf>
    <xf numFmtId="0" fontId="0" fillId="0" borderId="122" xfId="0" applyBorder="1" applyAlignment="1">
      <alignment horizontal="center"/>
    </xf>
    <xf numFmtId="168" fontId="0" fillId="0" borderId="97" xfId="0" applyNumberFormat="1" applyBorder="1" applyAlignment="1">
      <alignment horizontal="center" vertical="center"/>
    </xf>
    <xf numFmtId="0" fontId="0" fillId="0" borderId="111" xfId="0" applyBorder="1"/>
    <xf numFmtId="0" fontId="0" fillId="0" borderId="111" xfId="0" applyBorder="1" applyAlignment="1">
      <alignment horizontal="center"/>
    </xf>
    <xf numFmtId="0" fontId="0" fillId="0" borderId="98" xfId="0" applyBorder="1" applyAlignment="1">
      <alignment horizontal="center"/>
    </xf>
    <xf numFmtId="168" fontId="0" fillId="0" borderId="0" xfId="0" applyNumberFormat="1"/>
    <xf numFmtId="2" fontId="0" fillId="0" borderId="123" xfId="0" applyNumberFormat="1" applyBorder="1" applyAlignment="1">
      <alignment horizontal="center" vertical="center"/>
    </xf>
    <xf numFmtId="0" fontId="0" fillId="0" borderId="33" xfId="0" applyBorder="1"/>
    <xf numFmtId="0" fontId="0" fillId="0" borderId="33" xfId="0" applyBorder="1" applyAlignment="1">
      <alignment horizontal="center"/>
    </xf>
    <xf numFmtId="0" fontId="0" fillId="0" borderId="124" xfId="0" applyBorder="1" applyAlignment="1">
      <alignment horizontal="center"/>
    </xf>
    <xf numFmtId="2" fontId="0" fillId="0" borderId="97" xfId="0" applyNumberFormat="1" applyBorder="1" applyAlignment="1">
      <alignment horizontal="center" vertical="center"/>
    </xf>
    <xf numFmtId="0" fontId="38" fillId="2" borderId="3" xfId="0" applyFont="1" applyFill="1" applyBorder="1" applyAlignment="1">
      <alignment horizontal="center"/>
    </xf>
    <xf numFmtId="0" fontId="60" fillId="2" borderId="81" xfId="0" applyFont="1" applyFill="1" applyBorder="1" applyAlignment="1">
      <alignment horizontal="center"/>
    </xf>
    <xf numFmtId="0" fontId="11" fillId="6" borderId="30" xfId="28" applyFont="1" applyFill="1" applyBorder="1"/>
    <xf numFmtId="0" fontId="11" fillId="6" borderId="31" xfId="28" applyFont="1" applyFill="1" applyBorder="1"/>
    <xf numFmtId="0" fontId="11" fillId="6" borderId="32" xfId="28" applyFont="1" applyFill="1" applyBorder="1"/>
    <xf numFmtId="0" fontId="0" fillId="0" borderId="102" xfId="0" applyBorder="1" applyAlignment="1">
      <alignment horizontal="center"/>
    </xf>
    <xf numFmtId="0" fontId="0" fillId="0" borderId="103" xfId="0" applyBorder="1"/>
    <xf numFmtId="0" fontId="0" fillId="0" borderId="103" xfId="0" applyBorder="1" applyAlignment="1">
      <alignment horizontal="center"/>
    </xf>
    <xf numFmtId="0" fontId="0" fillId="0" borderId="104" xfId="0" applyBorder="1" applyAlignment="1">
      <alignment horizontal="center"/>
    </xf>
    <xf numFmtId="0" fontId="0" fillId="0" borderId="105" xfId="0" applyBorder="1" applyAlignment="1">
      <alignment horizontal="center"/>
    </xf>
    <xf numFmtId="0" fontId="0" fillId="0" borderId="8" xfId="0" applyBorder="1"/>
    <xf numFmtId="0" fontId="0" fillId="0" borderId="8" xfId="0" applyBorder="1" applyAlignment="1">
      <alignment horizont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xf numFmtId="0" fontId="0" fillId="0" borderId="108" xfId="0" applyBorder="1" applyAlignment="1">
      <alignment horizontal="center"/>
    </xf>
    <xf numFmtId="0" fontId="0" fillId="0" borderId="109" xfId="0" applyBorder="1" applyAlignment="1">
      <alignment horizontal="center"/>
    </xf>
    <xf numFmtId="167" fontId="0" fillId="5" borderId="7" xfId="15" applyNumberFormat="1" applyFont="1" applyFill="1" applyBorder="1" applyProtection="1">
      <protection locked="0"/>
    </xf>
    <xf numFmtId="0" fontId="0" fillId="0" borderId="18" xfId="0" applyBorder="1" applyAlignment="1">
      <alignment horizontal="center"/>
    </xf>
    <xf numFmtId="0" fontId="0" fillId="0" borderId="19" xfId="0" applyBorder="1" applyAlignment="1">
      <alignment horizontal="center"/>
    </xf>
    <xf numFmtId="167" fontId="0" fillId="5" borderId="18" xfId="15" applyNumberFormat="1" applyFont="1" applyFill="1" applyBorder="1" applyProtection="1">
      <protection locked="0"/>
    </xf>
    <xf numFmtId="0" fontId="0" fillId="0" borderId="21" xfId="0" applyBorder="1" applyAlignment="1">
      <alignment horizontal="center"/>
    </xf>
    <xf numFmtId="0" fontId="0" fillId="0" borderId="23" xfId="0" applyBorder="1" applyAlignment="1">
      <alignment horizontal="center"/>
    </xf>
    <xf numFmtId="2" fontId="0" fillId="0" borderId="91" xfId="0" applyNumberFormat="1" applyBorder="1" applyAlignment="1">
      <alignment horizontal="center"/>
    </xf>
    <xf numFmtId="0" fontId="0" fillId="0" borderId="93" xfId="0" applyBorder="1" applyAlignment="1">
      <alignment horizontal="center"/>
    </xf>
    <xf numFmtId="0" fontId="0" fillId="0" borderId="97" xfId="0" applyBorder="1" applyAlignment="1">
      <alignment horizontal="center"/>
    </xf>
    <xf numFmtId="167" fontId="0" fillId="5" borderId="107" xfId="15" applyNumberFormat="1" applyFont="1" applyFill="1" applyBorder="1" applyProtection="1">
      <protection locked="0"/>
    </xf>
    <xf numFmtId="0" fontId="0" fillId="0" borderId="18" xfId="0" applyBorder="1" applyAlignment="1">
      <alignment horizontal="center" vertical="center"/>
    </xf>
    <xf numFmtId="0" fontId="0" fillId="0" borderId="55" xfId="0" applyBorder="1" applyAlignment="1">
      <alignment vertical="center"/>
    </xf>
    <xf numFmtId="0" fontId="0" fillId="0" borderId="55" xfId="0" applyBorder="1" applyAlignment="1">
      <alignment horizontal="center" vertical="center"/>
    </xf>
    <xf numFmtId="0" fontId="0" fillId="0" borderId="19" xfId="0" applyBorder="1" applyAlignment="1">
      <alignment horizontal="center" vertical="center"/>
    </xf>
    <xf numFmtId="167" fontId="0" fillId="4" borderId="18" xfId="15" applyNumberFormat="1" applyFont="1" applyFill="1" applyBorder="1" applyProtection="1">
      <protection locked="0"/>
    </xf>
    <xf numFmtId="167" fontId="0" fillId="4" borderId="19" xfId="15" applyNumberFormat="1" applyFont="1" applyFill="1" applyBorder="1" applyProtection="1">
      <protection locked="0"/>
    </xf>
    <xf numFmtId="0" fontId="0" fillId="0" borderId="0" xfId="0" applyAlignment="1">
      <alignment horizontal="left" vertical="top"/>
    </xf>
    <xf numFmtId="0" fontId="0" fillId="0" borderId="61"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0" fillId="0" borderId="20" xfId="0" applyBorder="1" applyAlignment="1">
      <alignment horizontal="center" vertical="center"/>
    </xf>
    <xf numFmtId="167" fontId="0" fillId="4" borderId="7" xfId="15" applyNumberFormat="1" applyFont="1" applyFill="1" applyBorder="1" applyProtection="1">
      <protection locked="0"/>
    </xf>
    <xf numFmtId="167" fontId="0" fillId="4" borderId="20" xfId="15" applyNumberFormat="1" applyFont="1" applyFill="1" applyBorder="1" applyProtection="1">
      <protection locked="0"/>
    </xf>
    <xf numFmtId="0" fontId="0" fillId="0" borderId="7" xfId="0" applyBorder="1" applyAlignment="1">
      <alignment horizontal="center" vertical="center"/>
    </xf>
    <xf numFmtId="0" fontId="0" fillId="0" borderId="6" xfId="0" applyBorder="1" applyAlignment="1">
      <alignment horizontal="center" vertical="center" wrapText="1"/>
    </xf>
    <xf numFmtId="0" fontId="0" fillId="0" borderId="3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167" fontId="0" fillId="4" borderId="21" xfId="15" applyNumberFormat="1" applyFont="1" applyFill="1" applyBorder="1" applyProtection="1">
      <protection locked="0"/>
    </xf>
    <xf numFmtId="167" fontId="0" fillId="4" borderId="23" xfId="15" applyNumberFormat="1" applyFont="1" applyFill="1" applyBorder="1" applyProtection="1">
      <protection locked="0"/>
    </xf>
    <xf numFmtId="0" fontId="0" fillId="0" borderId="55" xfId="0" applyBorder="1" applyAlignment="1">
      <alignment horizontal="center" wrapText="1"/>
    </xf>
    <xf numFmtId="0" fontId="0" fillId="0" borderId="55" xfId="0" applyBorder="1" applyAlignment="1">
      <alignment horizontal="center" vertical="center" wrapText="1"/>
    </xf>
    <xf numFmtId="0" fontId="0" fillId="0" borderId="57" xfId="0" applyBorder="1" applyAlignment="1">
      <alignment horizontal="center" vertical="center"/>
    </xf>
    <xf numFmtId="2" fontId="0" fillId="0" borderId="7" xfId="0" applyNumberFormat="1" applyBorder="1" applyAlignment="1">
      <alignment horizontal="center" vertical="center"/>
    </xf>
    <xf numFmtId="0" fontId="0" fillId="0" borderId="6" xfId="0" applyBorder="1" applyAlignment="1">
      <alignment vertical="center" wrapText="1"/>
    </xf>
    <xf numFmtId="0" fontId="0" fillId="0" borderId="6" xfId="0" applyBorder="1" applyAlignment="1">
      <alignment horizontal="center" wrapText="1"/>
    </xf>
    <xf numFmtId="167" fontId="0" fillId="0" borderId="0" xfId="19" applyNumberFormat="1" applyFont="1"/>
    <xf numFmtId="0" fontId="0" fillId="0" borderId="0" xfId="0" applyAlignment="1">
      <alignment wrapText="1"/>
    </xf>
    <xf numFmtId="0" fontId="0" fillId="0" borderId="0" xfId="0" applyAlignment="1">
      <alignment vertical="top"/>
    </xf>
    <xf numFmtId="0" fontId="0" fillId="0" borderId="20" xfId="0" applyBorder="1" applyAlignment="1">
      <alignment horizontal="center"/>
    </xf>
    <xf numFmtId="2" fontId="0" fillId="0" borderId="102" xfId="0" applyNumberFormat="1" applyBorder="1" applyAlignment="1">
      <alignment horizontal="center" vertical="center"/>
    </xf>
    <xf numFmtId="0" fontId="0" fillId="0" borderId="104" xfId="0" applyBorder="1" applyAlignment="1">
      <alignment horizontal="center" vertical="center"/>
    </xf>
    <xf numFmtId="2" fontId="0" fillId="0" borderId="105" xfId="0" applyNumberFormat="1" applyBorder="1" applyAlignment="1">
      <alignment horizontal="center" vertical="center"/>
    </xf>
    <xf numFmtId="0" fontId="0" fillId="0" borderId="106"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0" fontId="61" fillId="0" borderId="0" xfId="0" applyFont="1"/>
    <xf numFmtId="0" fontId="0" fillId="0" borderId="8" xfId="0" applyBorder="1" applyAlignment="1">
      <alignment horizontal="center" vertical="center" wrapText="1"/>
    </xf>
    <xf numFmtId="0" fontId="9" fillId="0" borderId="8" xfId="0" applyFont="1" applyBorder="1" applyAlignment="1">
      <alignment horizontal="center" vertical="center"/>
    </xf>
    <xf numFmtId="2" fontId="0" fillId="0" borderId="107" xfId="0" applyNumberFormat="1" applyBorder="1" applyAlignment="1">
      <alignment horizontal="center" vertical="center"/>
    </xf>
    <xf numFmtId="0" fontId="0" fillId="0" borderId="108" xfId="0" applyBorder="1" applyAlignment="1">
      <alignment vertical="center"/>
    </xf>
    <xf numFmtId="0" fontId="0" fillId="0" borderId="108" xfId="0" applyBorder="1" applyAlignment="1">
      <alignment horizontal="center" vertical="center"/>
    </xf>
    <xf numFmtId="0" fontId="10" fillId="2" borderId="30" xfId="0" applyFont="1" applyFill="1" applyBorder="1" applyAlignment="1">
      <alignment horizontal="center" vertical="center"/>
    </xf>
    <xf numFmtId="0" fontId="11" fillId="2" borderId="31" xfId="0" applyFont="1" applyFill="1" applyBorder="1" applyAlignment="1">
      <alignment horizontal="center"/>
    </xf>
    <xf numFmtId="0" fontId="0" fillId="0" borderId="24" xfId="0" applyBorder="1" applyAlignment="1">
      <alignment horizontal="center" vertical="center"/>
    </xf>
    <xf numFmtId="0" fontId="0" fillId="0" borderId="25" xfId="0" applyBorder="1"/>
    <xf numFmtId="0" fontId="0" fillId="0" borderId="25" xfId="0" applyBorder="1" applyAlignment="1">
      <alignment horizontal="center"/>
    </xf>
    <xf numFmtId="0" fontId="0" fillId="0" borderId="26" xfId="0" applyBorder="1" applyAlignment="1">
      <alignment horizontal="center"/>
    </xf>
    <xf numFmtId="167" fontId="0" fillId="5" borderId="24" xfId="15" applyNumberFormat="1" applyFont="1" applyFill="1" applyBorder="1" applyProtection="1">
      <protection locked="0"/>
    </xf>
    <xf numFmtId="167" fontId="0" fillId="4" borderId="26" xfId="15" applyNumberFormat="1" applyFont="1" applyFill="1" applyBorder="1" applyProtection="1">
      <protection locked="0"/>
    </xf>
    <xf numFmtId="2" fontId="0" fillId="0" borderId="18" xfId="0" applyNumberFormat="1" applyBorder="1" applyAlignment="1">
      <alignment horizontal="center" vertical="center"/>
    </xf>
    <xf numFmtId="0" fontId="0" fillId="0" borderId="57" xfId="0" applyBorder="1" applyAlignment="1">
      <alignment wrapText="1"/>
    </xf>
    <xf numFmtId="167" fontId="0" fillId="3" borderId="18" xfId="15" applyNumberFormat="1" applyFont="1" applyFill="1" applyBorder="1" applyProtection="1">
      <protection locked="0"/>
    </xf>
    <xf numFmtId="167" fontId="0" fillId="3" borderId="19" xfId="15" applyNumberFormat="1" applyFont="1" applyFill="1" applyBorder="1" applyProtection="1">
      <protection locked="0"/>
    </xf>
    <xf numFmtId="2" fontId="0" fillId="0" borderId="21" xfId="0" applyNumberFormat="1" applyBorder="1" applyAlignment="1">
      <alignment horizontal="center" vertical="center"/>
    </xf>
    <xf numFmtId="0" fontId="0" fillId="0" borderId="22" xfId="0" applyBorder="1" applyAlignment="1">
      <alignment vertical="center" wrapText="1"/>
    </xf>
    <xf numFmtId="0" fontId="0" fillId="0" borderId="22" xfId="0" applyBorder="1" applyAlignment="1">
      <alignment horizontal="center" vertical="center" wrapText="1"/>
    </xf>
    <xf numFmtId="0" fontId="0" fillId="0" borderId="0" xfId="0" applyAlignment="1">
      <alignment horizontal="right"/>
    </xf>
    <xf numFmtId="2" fontId="0" fillId="0" borderId="0" xfId="0" applyNumberFormat="1" applyAlignment="1">
      <alignment horizontal="center" vertical="center"/>
    </xf>
    <xf numFmtId="0" fontId="0" fillId="0" borderId="0" xfId="0" applyAlignment="1">
      <alignment horizontal="center" vertical="center" wrapText="1"/>
    </xf>
    <xf numFmtId="167" fontId="0" fillId="3" borderId="26" xfId="15" applyNumberFormat="1" applyFont="1" applyFill="1" applyBorder="1" applyProtection="1">
      <protection locked="0"/>
    </xf>
    <xf numFmtId="0" fontId="0" fillId="0" borderId="3" xfId="0" applyBorder="1" applyAlignment="1">
      <alignment horizontal="center" vertical="center"/>
    </xf>
    <xf numFmtId="0" fontId="0" fillId="0" borderId="2" xfId="0" applyBorder="1"/>
    <xf numFmtId="0" fontId="9" fillId="0" borderId="2" xfId="0" applyFont="1" applyBorder="1" applyAlignment="1">
      <alignment horizontal="center"/>
    </xf>
    <xf numFmtId="0" fontId="0" fillId="0" borderId="2" xfId="0" applyBorder="1" applyAlignment="1">
      <alignment horizontal="center"/>
    </xf>
    <xf numFmtId="0" fontId="9" fillId="0" borderId="1" xfId="0" applyFont="1" applyBorder="1" applyAlignment="1">
      <alignment horizontal="center"/>
    </xf>
    <xf numFmtId="167" fontId="0" fillId="0" borderId="0" xfId="15" applyNumberFormat="1" applyFont="1" applyProtection="1">
      <protection locked="0"/>
    </xf>
    <xf numFmtId="167" fontId="0" fillId="3" borderId="7" xfId="15" applyNumberFormat="1" applyFont="1" applyFill="1" applyBorder="1" applyProtection="1">
      <protection locked="0"/>
    </xf>
    <xf numFmtId="167" fontId="0" fillId="3" borderId="20" xfId="15" applyNumberFormat="1" applyFont="1" applyFill="1" applyBorder="1" applyProtection="1">
      <protection locked="0"/>
    </xf>
    <xf numFmtId="167" fontId="0" fillId="0" borderId="0" xfId="15" applyNumberFormat="1" applyFont="1" applyAlignment="1">
      <alignment wrapText="1"/>
    </xf>
    <xf numFmtId="9" fontId="0" fillId="5" borderId="7" xfId="15" applyNumberFormat="1" applyFont="1" applyFill="1" applyBorder="1" applyProtection="1">
      <protection locked="0"/>
    </xf>
    <xf numFmtId="9" fontId="0" fillId="5" borderId="21" xfId="15" applyNumberFormat="1" applyFont="1" applyFill="1" applyBorder="1" applyProtection="1">
      <protection locked="0"/>
    </xf>
    <xf numFmtId="0" fontId="0" fillId="0" borderId="5" xfId="0" applyBorder="1" applyAlignment="1">
      <alignment horizontal="center" vertical="center"/>
    </xf>
    <xf numFmtId="0" fontId="11" fillId="0" borderId="103" xfId="0" applyFont="1" applyBorder="1" applyAlignment="1">
      <alignment horizontal="center"/>
    </xf>
    <xf numFmtId="0" fontId="0" fillId="0" borderId="105" xfId="0" applyBorder="1" applyAlignment="1">
      <alignment horizontal="center" vertical="center"/>
    </xf>
    <xf numFmtId="0" fontId="0" fillId="0" borderId="109" xfId="0" applyBorder="1" applyAlignment="1">
      <alignment horizontal="center" vertical="center"/>
    </xf>
    <xf numFmtId="167" fontId="0" fillId="3" borderId="61" xfId="15" applyNumberFormat="1" applyFont="1" applyFill="1" applyBorder="1" applyProtection="1">
      <protection locked="0"/>
    </xf>
    <xf numFmtId="167" fontId="0" fillId="0" borderId="0" xfId="15" applyNumberFormat="1" applyFont="1" applyFill="1" applyBorder="1" applyProtection="1">
      <protection locked="0"/>
    </xf>
    <xf numFmtId="167" fontId="0" fillId="4" borderId="91" xfId="15" applyNumberFormat="1" applyFont="1" applyFill="1" applyBorder="1" applyProtection="1">
      <protection locked="0"/>
    </xf>
    <xf numFmtId="167" fontId="0" fillId="4" borderId="92" xfId="15" applyNumberFormat="1" applyFont="1" applyFill="1" applyBorder="1" applyProtection="1">
      <protection locked="0"/>
    </xf>
    <xf numFmtId="167" fontId="0" fillId="3" borderId="97" xfId="15" applyNumberFormat="1" applyFont="1" applyFill="1" applyBorder="1" applyProtection="1">
      <protection locked="0"/>
    </xf>
    <xf numFmtId="167" fontId="0" fillId="3" borderId="98" xfId="15" applyNumberFormat="1" applyFont="1" applyFill="1" applyBorder="1" applyProtection="1">
      <protection locked="0"/>
    </xf>
    <xf numFmtId="0" fontId="0" fillId="0" borderId="0" xfId="2" applyFont="1"/>
    <xf numFmtId="0" fontId="0" fillId="10" borderId="56" xfId="2" applyFont="1" applyFill="1" applyBorder="1"/>
    <xf numFmtId="0" fontId="0" fillId="10" borderId="54" xfId="2" applyFont="1" applyFill="1" applyBorder="1"/>
    <xf numFmtId="0" fontId="0" fillId="10" borderId="2" xfId="2" applyFont="1" applyFill="1" applyBorder="1"/>
    <xf numFmtId="0" fontId="0" fillId="10" borderId="1" xfId="2" applyFont="1" applyFill="1" applyBorder="1"/>
    <xf numFmtId="0" fontId="0" fillId="10" borderId="89" xfId="2" applyFont="1" applyFill="1" applyBorder="1" applyAlignment="1">
      <alignment horizontal="center"/>
    </xf>
    <xf numFmtId="0" fontId="0" fillId="0" borderId="0" xfId="2" applyFont="1" applyAlignment="1">
      <alignment horizontal="left"/>
    </xf>
    <xf numFmtId="0" fontId="0" fillId="0" borderId="0" xfId="2" applyFont="1" applyAlignment="1">
      <alignment horizontal="center"/>
    </xf>
    <xf numFmtId="0" fontId="0" fillId="0" borderId="6" xfId="7" applyFont="1" applyBorder="1"/>
    <xf numFmtId="0" fontId="0" fillId="9" borderId="91" xfId="2" applyFont="1" applyFill="1" applyBorder="1"/>
    <xf numFmtId="0" fontId="0" fillId="9" borderId="92" xfId="2" applyFont="1" applyFill="1" applyBorder="1"/>
    <xf numFmtId="166" fontId="0" fillId="0" borderId="0" xfId="0" applyNumberFormat="1"/>
    <xf numFmtId="0" fontId="0" fillId="9" borderId="93" xfId="2" applyFont="1" applyFill="1" applyBorder="1"/>
    <xf numFmtId="0" fontId="0" fillId="9" borderId="94" xfId="2" applyFont="1" applyFill="1" applyBorder="1"/>
    <xf numFmtId="0" fontId="0" fillId="9" borderId="95" xfId="2" applyFont="1" applyFill="1" applyBorder="1"/>
    <xf numFmtId="0" fontId="0" fillId="9" borderId="96" xfId="2" applyFont="1" applyFill="1" applyBorder="1"/>
    <xf numFmtId="0" fontId="0" fillId="11" borderId="97" xfId="2" applyFont="1" applyFill="1" applyBorder="1"/>
    <xf numFmtId="0" fontId="0" fillId="9" borderId="98" xfId="2" applyFont="1" applyFill="1" applyBorder="1"/>
    <xf numFmtId="0" fontId="0" fillId="0" borderId="18" xfId="2" applyFont="1" applyBorder="1" applyAlignment="1">
      <alignment horizontal="center"/>
    </xf>
    <xf numFmtId="0" fontId="0" fillId="0" borderId="55" xfId="2" applyFont="1" applyBorder="1"/>
    <xf numFmtId="0" fontId="0" fillId="0" borderId="55" xfId="2" applyFont="1" applyBorder="1" applyAlignment="1">
      <alignment horizontal="center"/>
    </xf>
    <xf numFmtId="0" fontId="0" fillId="0" borderId="19" xfId="2" applyFont="1" applyBorder="1" applyAlignment="1">
      <alignment horizontal="center"/>
    </xf>
    <xf numFmtId="0" fontId="0" fillId="9" borderId="18" xfId="2" applyFont="1" applyFill="1" applyBorder="1"/>
    <xf numFmtId="0" fontId="0" fillId="9" borderId="19" xfId="2" applyFont="1" applyFill="1" applyBorder="1"/>
    <xf numFmtId="0" fontId="0" fillId="0" borderId="6" xfId="2" applyFont="1" applyBorder="1"/>
    <xf numFmtId="0" fontId="0" fillId="9" borderId="7" xfId="2" applyFont="1" applyFill="1" applyBorder="1"/>
    <xf numFmtId="0" fontId="0" fillId="9" borderId="20" xfId="2" applyFont="1" applyFill="1" applyBorder="1"/>
    <xf numFmtId="0" fontId="0" fillId="0" borderId="61" xfId="2" applyFont="1" applyBorder="1" applyAlignment="1">
      <alignment horizontal="center"/>
    </xf>
    <xf numFmtId="0" fontId="0" fillId="0" borderId="27" xfId="2" applyFont="1" applyBorder="1"/>
    <xf numFmtId="0" fontId="0" fillId="9" borderId="61" xfId="2" applyFont="1" applyFill="1" applyBorder="1"/>
    <xf numFmtId="0" fontId="0" fillId="9" borderId="62" xfId="2" applyFont="1" applyFill="1" applyBorder="1"/>
    <xf numFmtId="0" fontId="0" fillId="0" borderId="27" xfId="2" applyFont="1" applyBorder="1" applyAlignment="1">
      <alignment horizontal="center"/>
    </xf>
    <xf numFmtId="0" fontId="0" fillId="0" borderId="62" xfId="2" applyFont="1" applyBorder="1" applyAlignment="1">
      <alignment horizontal="center"/>
    </xf>
    <xf numFmtId="0" fontId="0" fillId="9" borderId="21" xfId="2" applyFont="1" applyFill="1" applyBorder="1"/>
    <xf numFmtId="0" fontId="0" fillId="9" borderId="23" xfId="2" applyFont="1" applyFill="1" applyBorder="1"/>
    <xf numFmtId="2" fontId="0" fillId="0" borderId="34" xfId="2" applyNumberFormat="1" applyFont="1" applyBorder="1" applyAlignment="1">
      <alignment horizontal="center"/>
    </xf>
    <xf numFmtId="0" fontId="0" fillId="0" borderId="33" xfId="2" applyFont="1" applyBorder="1"/>
    <xf numFmtId="0" fontId="0" fillId="0" borderId="33" xfId="2" applyFont="1" applyBorder="1" applyAlignment="1">
      <alignment horizontal="center"/>
    </xf>
    <xf numFmtId="0" fontId="0" fillId="0" borderId="52" xfId="2" applyFont="1" applyBorder="1" applyAlignment="1">
      <alignment horizontal="center"/>
    </xf>
    <xf numFmtId="2" fontId="0" fillId="0" borderId="7" xfId="2" applyNumberFormat="1" applyFont="1" applyBorder="1" applyAlignment="1">
      <alignment horizontal="center"/>
    </xf>
    <xf numFmtId="2" fontId="0" fillId="0" borderId="61" xfId="2" applyNumberFormat="1" applyFont="1" applyBorder="1" applyAlignment="1">
      <alignment horizontal="center"/>
    </xf>
    <xf numFmtId="0" fontId="0" fillId="0" borderId="34" xfId="2" applyFont="1" applyBorder="1" applyAlignment="1">
      <alignment horizontal="center"/>
    </xf>
    <xf numFmtId="0" fontId="0" fillId="0" borderId="5" xfId="2" applyFont="1" applyBorder="1"/>
    <xf numFmtId="0" fontId="10" fillId="0" borderId="5" xfId="2" applyFont="1" applyBorder="1"/>
    <xf numFmtId="2" fontId="0" fillId="0" borderId="34" xfId="0" applyNumberFormat="1" applyBorder="1" applyAlignment="1">
      <alignment horizontal="center" vertical="center"/>
    </xf>
    <xf numFmtId="0" fontId="0" fillId="0" borderId="33" xfId="0" applyBorder="1" applyAlignment="1">
      <alignment vertical="center"/>
    </xf>
    <xf numFmtId="0" fontId="0" fillId="0" borderId="33" xfId="0" applyBorder="1" applyAlignment="1">
      <alignment horizontal="center" vertical="center"/>
    </xf>
    <xf numFmtId="0" fontId="0" fillId="0" borderId="52" xfId="0" applyBorder="1" applyAlignment="1">
      <alignment horizontal="center" vertical="center"/>
    </xf>
    <xf numFmtId="2" fontId="0" fillId="0" borderId="136" xfId="0" applyNumberFormat="1" applyBorder="1" applyAlignment="1">
      <alignment horizontal="center" vertical="center"/>
    </xf>
    <xf numFmtId="0" fontId="0" fillId="0" borderId="137" xfId="0" applyBorder="1" applyAlignment="1">
      <alignment horizontal="center"/>
    </xf>
    <xf numFmtId="0" fontId="0" fillId="0" borderId="72" xfId="0" applyBorder="1" applyAlignment="1">
      <alignment horizontal="center" vertical="center"/>
    </xf>
    <xf numFmtId="0" fontId="0" fillId="0" borderId="133" xfId="0" applyBorder="1"/>
    <xf numFmtId="0" fontId="0" fillId="0" borderId="133" xfId="0" applyBorder="1" applyAlignment="1">
      <alignment horizontal="center"/>
    </xf>
    <xf numFmtId="0" fontId="0" fillId="0" borderId="99" xfId="0" applyBorder="1" applyAlignment="1">
      <alignment horizontal="center"/>
    </xf>
    <xf numFmtId="0" fontId="35" fillId="0" borderId="138" xfId="0" applyFont="1" applyBorder="1" applyAlignment="1">
      <alignment horizontal="center" vertical="center"/>
    </xf>
    <xf numFmtId="0" fontId="35" fillId="0" borderId="139" xfId="0" applyFont="1" applyBorder="1"/>
    <xf numFmtId="0" fontId="35" fillId="0" borderId="139" xfId="0" applyFont="1" applyBorder="1" applyAlignment="1">
      <alignment horizontal="center"/>
    </xf>
    <xf numFmtId="0" fontId="35" fillId="0" borderId="17" xfId="0" applyFont="1" applyBorder="1" applyAlignment="1">
      <alignment horizontal="center"/>
    </xf>
    <xf numFmtId="0" fontId="48" fillId="0" borderId="0" xfId="0" applyFont="1"/>
    <xf numFmtId="0" fontId="34" fillId="0" borderId="0" xfId="0" applyFont="1"/>
    <xf numFmtId="0" fontId="30" fillId="0" borderId="33" xfId="0" applyFont="1" applyBorder="1" applyAlignment="1">
      <alignment horizontal="left" vertical="center" wrapText="1"/>
    </xf>
    <xf numFmtId="0" fontId="30" fillId="0" borderId="33" xfId="0" applyFont="1" applyBorder="1" applyAlignment="1">
      <alignment wrapText="1"/>
    </xf>
    <xf numFmtId="0" fontId="25" fillId="0" borderId="2" xfId="0" applyFont="1" applyBorder="1" applyAlignment="1">
      <alignment wrapText="1"/>
    </xf>
    <xf numFmtId="0" fontId="31" fillId="0" borderId="3" xfId="0" applyFont="1" applyBorder="1" applyAlignment="1">
      <alignment horizontal="left" vertical="top" wrapText="1"/>
    </xf>
    <xf numFmtId="0" fontId="25" fillId="0" borderId="2" xfId="0" applyFont="1" applyBorder="1" applyAlignment="1">
      <alignment horizontal="left" vertical="top" wrapText="1"/>
    </xf>
    <xf numFmtId="2" fontId="30" fillId="0" borderId="33" xfId="0" applyNumberFormat="1" applyFont="1" applyBorder="1" applyAlignment="1">
      <alignment horizontal="left" vertical="center" wrapText="1"/>
    </xf>
    <xf numFmtId="0" fontId="48" fillId="2" borderId="41" xfId="0" applyFont="1" applyFill="1" applyBorder="1" applyAlignment="1">
      <alignment horizontal="left" vertical="center"/>
    </xf>
    <xf numFmtId="0" fontId="62" fillId="2" borderId="46" xfId="0" applyFont="1" applyFill="1" applyBorder="1" applyAlignment="1">
      <alignment wrapText="1"/>
    </xf>
    <xf numFmtId="0" fontId="48" fillId="2" borderId="44" xfId="0" applyFont="1" applyFill="1" applyBorder="1"/>
    <xf numFmtId="0" fontId="25" fillId="0" borderId="2" xfId="0" applyFont="1" applyBorder="1"/>
    <xf numFmtId="0" fontId="0" fillId="11" borderId="61" xfId="2" applyFont="1" applyFill="1" applyBorder="1"/>
    <xf numFmtId="0" fontId="0" fillId="11" borderId="21" xfId="2" applyFont="1" applyFill="1" applyBorder="1"/>
    <xf numFmtId="1" fontId="0" fillId="8" borderId="18" xfId="0" applyNumberFormat="1" applyFill="1" applyBorder="1" applyAlignment="1">
      <alignment horizontal="right"/>
    </xf>
    <xf numFmtId="0" fontId="0" fillId="4" borderId="92" xfId="0" applyFill="1" applyBorder="1"/>
    <xf numFmtId="0" fontId="0" fillId="4" borderId="94" xfId="0" applyFill="1" applyBorder="1"/>
    <xf numFmtId="1" fontId="0" fillId="8" borderId="93" xfId="0" applyNumberFormat="1" applyFill="1" applyBorder="1" applyAlignment="1">
      <alignment horizontal="right"/>
    </xf>
    <xf numFmtId="1" fontId="0" fillId="8" borderId="21" xfId="0" applyNumberFormat="1" applyFill="1" applyBorder="1" applyAlignment="1">
      <alignment horizontal="right"/>
    </xf>
    <xf numFmtId="0" fontId="0" fillId="4" borderId="98" xfId="0" applyFill="1" applyBorder="1"/>
    <xf numFmtId="0" fontId="0" fillId="4" borderId="19" xfId="0" applyFill="1" applyBorder="1"/>
    <xf numFmtId="0" fontId="0" fillId="4" borderId="20" xfId="0" applyFill="1" applyBorder="1"/>
    <xf numFmtId="0" fontId="0" fillId="4" borderId="23" xfId="0" applyFill="1" applyBorder="1"/>
    <xf numFmtId="1" fontId="0" fillId="8" borderId="102" xfId="0" applyNumberFormat="1" applyFill="1" applyBorder="1" applyAlignment="1">
      <alignment horizontal="right"/>
    </xf>
    <xf numFmtId="1" fontId="0" fillId="8" borderId="104" xfId="0" applyNumberFormat="1" applyFill="1" applyBorder="1" applyAlignment="1">
      <alignment horizontal="right"/>
    </xf>
    <xf numFmtId="1" fontId="0" fillId="8" borderId="105" xfId="0" applyNumberFormat="1" applyFill="1" applyBorder="1" applyAlignment="1">
      <alignment horizontal="right"/>
    </xf>
    <xf numFmtId="1" fontId="0" fillId="8" borderId="106" xfId="0" applyNumberFormat="1" applyFill="1" applyBorder="1" applyAlignment="1">
      <alignment horizontal="right"/>
    </xf>
    <xf numFmtId="0" fontId="0" fillId="4" borderId="105" xfId="0" applyFill="1" applyBorder="1"/>
    <xf numFmtId="0" fontId="0" fillId="4" borderId="106" xfId="0" applyFill="1" applyBorder="1"/>
    <xf numFmtId="166" fontId="35" fillId="3" borderId="7" xfId="0" applyNumberFormat="1" applyFont="1" applyFill="1" applyBorder="1" applyProtection="1">
      <protection locked="0"/>
    </xf>
    <xf numFmtId="166" fontId="35" fillId="3" borderId="111" xfId="0" applyNumberFormat="1" applyFont="1" applyFill="1" applyBorder="1" applyProtection="1">
      <protection locked="0"/>
    </xf>
    <xf numFmtId="166" fontId="0" fillId="3" borderId="18" xfId="0" applyNumberFormat="1" applyFill="1" applyBorder="1" applyProtection="1">
      <protection locked="0"/>
    </xf>
    <xf numFmtId="0" fontId="17" fillId="0" borderId="0" xfId="2" applyFont="1" applyProtection="1">
      <protection locked="0"/>
    </xf>
    <xf numFmtId="0" fontId="8" fillId="0" borderId="54" xfId="2" applyFont="1" applyBorder="1" applyProtection="1">
      <protection locked="0"/>
    </xf>
    <xf numFmtId="0" fontId="8" fillId="0" borderId="1" xfId="2" applyFont="1" applyBorder="1" applyProtection="1">
      <protection locked="0"/>
    </xf>
    <xf numFmtId="169" fontId="0" fillId="4" borderId="21" xfId="15" applyNumberFormat="1" applyFont="1" applyFill="1" applyBorder="1" applyProtection="1">
      <protection locked="0"/>
    </xf>
    <xf numFmtId="169" fontId="0" fillId="0" borderId="0" xfId="0" applyNumberFormat="1"/>
    <xf numFmtId="169" fontId="7" fillId="3" borderId="6" xfId="0" applyNumberFormat="1" applyFont="1" applyFill="1" applyBorder="1" applyProtection="1">
      <protection locked="0"/>
    </xf>
    <xf numFmtId="0" fontId="0" fillId="0" borderId="107" xfId="0" applyBorder="1" applyAlignment="1">
      <alignment horizontal="center" vertical="center"/>
    </xf>
    <xf numFmtId="0" fontId="9" fillId="0" borderId="108" xfId="0" applyFont="1" applyBorder="1" applyAlignment="1">
      <alignment horizontal="center"/>
    </xf>
    <xf numFmtId="165" fontId="0" fillId="3" borderId="24" xfId="15" applyNumberFormat="1" applyFont="1" applyFill="1" applyBorder="1" applyProtection="1">
      <protection locked="0"/>
    </xf>
    <xf numFmtId="166" fontId="0" fillId="3" borderId="129" xfId="0" applyNumberFormat="1" applyFont="1" applyFill="1" applyBorder="1" applyProtection="1">
      <protection locked="0"/>
    </xf>
    <xf numFmtId="166" fontId="0" fillId="3" borderId="27" xfId="0" applyNumberFormat="1" applyFont="1" applyFill="1" applyBorder="1" applyProtection="1">
      <protection locked="0"/>
    </xf>
    <xf numFmtId="166" fontId="0" fillId="3" borderId="96" xfId="0" applyNumberFormat="1" applyFont="1" applyFill="1" applyBorder="1" applyProtection="1">
      <protection locked="0"/>
    </xf>
    <xf numFmtId="0" fontId="0" fillId="9" borderId="6" xfId="0" applyFill="1" applyBorder="1"/>
    <xf numFmtId="0" fontId="0" fillId="9" borderId="18" xfId="0" applyFill="1" applyBorder="1"/>
    <xf numFmtId="0" fontId="0" fillId="9" borderId="19" xfId="0" applyFill="1" applyBorder="1"/>
    <xf numFmtId="0" fontId="0" fillId="9" borderId="7" xfId="0" applyFill="1" applyBorder="1"/>
    <xf numFmtId="0" fontId="0" fillId="9" borderId="20" xfId="0" applyFill="1" applyBorder="1"/>
    <xf numFmtId="0" fontId="0" fillId="9" borderId="21" xfId="0" applyFill="1" applyBorder="1"/>
    <xf numFmtId="0" fontId="0" fillId="9" borderId="23" xfId="0" applyFill="1" applyBorder="1"/>
    <xf numFmtId="0" fontId="7" fillId="0" borderId="4" xfId="0" applyFont="1" applyBorder="1"/>
    <xf numFmtId="0" fontId="57" fillId="0" borderId="0" xfId="0" applyFont="1" applyAlignment="1">
      <alignment vertical="center" wrapText="1"/>
    </xf>
    <xf numFmtId="0" fontId="25" fillId="0" borderId="0" xfId="0" applyFont="1" applyAlignment="1">
      <alignment horizontal="left" vertical="top" wrapText="1"/>
    </xf>
    <xf numFmtId="0" fontId="23" fillId="0" borderId="5" xfId="2" quotePrefix="1" applyFont="1" applyBorder="1" applyAlignment="1" applyProtection="1">
      <alignment horizontal="left"/>
      <protection locked="0"/>
    </xf>
    <xf numFmtId="0" fontId="23" fillId="0" borderId="0" xfId="2" applyFont="1" applyAlignment="1" applyProtection="1">
      <alignment horizontal="left"/>
      <protection locked="0"/>
    </xf>
    <xf numFmtId="0" fontId="23" fillId="0" borderId="5" xfId="2" applyFont="1" applyBorder="1" applyProtection="1">
      <protection locked="0"/>
    </xf>
    <xf numFmtId="0" fontId="23" fillId="0" borderId="53" xfId="2" applyFont="1" applyBorder="1" applyAlignment="1" applyProtection="1">
      <alignment horizontal="left" vertical="center"/>
      <protection locked="0"/>
    </xf>
    <xf numFmtId="0" fontId="23" fillId="0" borderId="54" xfId="2" applyFont="1" applyBorder="1" applyProtection="1">
      <protection locked="0"/>
    </xf>
    <xf numFmtId="0" fontId="23" fillId="0" borderId="5" xfId="2" quotePrefix="1" applyFont="1" applyBorder="1" applyAlignment="1" applyProtection="1">
      <alignment horizontal="left" vertical="center"/>
      <protection locked="0"/>
    </xf>
    <xf numFmtId="0" fontId="23" fillId="0" borderId="0" xfId="2" applyFont="1" applyBorder="1" applyProtection="1">
      <protection locked="0"/>
    </xf>
    <xf numFmtId="0" fontId="23" fillId="0" borderId="0" xfId="2" applyFont="1" applyBorder="1" applyAlignment="1" applyProtection="1">
      <alignment horizontal="left"/>
      <protection locked="0"/>
    </xf>
    <xf numFmtId="0" fontId="23" fillId="0" borderId="5" xfId="2" applyFont="1" applyBorder="1" applyAlignment="1" applyProtection="1">
      <alignment horizontal="left" vertical="center"/>
      <protection locked="0"/>
    </xf>
    <xf numFmtId="0" fontId="23" fillId="0" borderId="0" xfId="0" applyFont="1" applyBorder="1" applyProtection="1">
      <protection locked="0"/>
    </xf>
    <xf numFmtId="0" fontId="23" fillId="0" borderId="4" xfId="2" applyFont="1" applyBorder="1" applyAlignment="1" applyProtection="1">
      <alignment horizontal="left"/>
      <protection locked="0"/>
    </xf>
    <xf numFmtId="0" fontId="23" fillId="0" borderId="3" xfId="2" applyFont="1" applyBorder="1" applyAlignment="1" applyProtection="1">
      <alignment horizontal="left" vertical="center"/>
      <protection locked="0"/>
    </xf>
    <xf numFmtId="0" fontId="23" fillId="0" borderId="1" xfId="2" applyFont="1" applyBorder="1" applyProtection="1">
      <protection locked="0"/>
    </xf>
    <xf numFmtId="0" fontId="8" fillId="0" borderId="5" xfId="2" quotePrefix="1" applyFont="1" applyBorder="1" applyAlignment="1" applyProtection="1">
      <alignment horizontal="left" vertical="center"/>
      <protection locked="0"/>
    </xf>
    <xf numFmtId="0" fontId="8" fillId="0" borderId="0" xfId="2" applyFont="1" applyBorder="1" applyProtection="1">
      <protection locked="0"/>
    </xf>
    <xf numFmtId="0" fontId="8" fillId="0" borderId="4" xfId="2" applyFont="1" applyBorder="1" applyProtection="1">
      <protection locked="0"/>
    </xf>
    <xf numFmtId="0" fontId="8" fillId="0" borderId="5" xfId="2" applyFont="1" applyBorder="1" applyAlignment="1" applyProtection="1">
      <alignment horizontal="left" vertical="center"/>
      <protection locked="0"/>
    </xf>
    <xf numFmtId="0" fontId="8" fillId="0" borderId="0" xfId="0" applyFont="1" applyBorder="1" applyProtection="1">
      <protection locked="0"/>
    </xf>
    <xf numFmtId="0" fontId="35" fillId="0" borderId="43" xfId="0" applyFont="1" applyBorder="1" applyAlignment="1"/>
    <xf numFmtId="0" fontId="36" fillId="10" borderId="99" xfId="2" applyFont="1" applyFill="1" applyBorder="1" applyAlignment="1">
      <alignment horizontal="center"/>
    </xf>
    <xf numFmtId="0" fontId="25" fillId="0" borderId="0" xfId="0" applyFont="1" applyAlignment="1">
      <alignment vertical="top" wrapText="1"/>
    </xf>
    <xf numFmtId="167" fontId="0" fillId="4" borderId="7" xfId="15" applyNumberFormat="1" applyFont="1" applyFill="1" applyBorder="1" applyAlignment="1" applyProtection="1">
      <alignment horizontal="right"/>
      <protection locked="0"/>
    </xf>
    <xf numFmtId="167" fontId="0" fillId="4" borderId="91" xfId="15" applyNumberFormat="1" applyFont="1" applyFill="1" applyBorder="1" applyAlignment="1" applyProtection="1">
      <alignment horizontal="right"/>
      <protection locked="0"/>
    </xf>
    <xf numFmtId="167" fontId="0" fillId="3" borderId="97" xfId="15" applyNumberFormat="1" applyFont="1" applyFill="1" applyBorder="1" applyAlignment="1" applyProtection="1">
      <alignment horizontal="right"/>
      <protection locked="0"/>
    </xf>
    <xf numFmtId="167" fontId="0" fillId="5" borderId="7" xfId="15" applyNumberFormat="1" applyFont="1" applyFill="1" applyBorder="1" applyAlignment="1" applyProtection="1">
      <alignment vertical="center"/>
      <protection locked="0"/>
    </xf>
    <xf numFmtId="167" fontId="0" fillId="4" borderId="20" xfId="15" applyNumberFormat="1" applyFont="1" applyFill="1" applyBorder="1" applyAlignment="1" applyProtection="1">
      <alignment vertical="center"/>
      <protection locked="0"/>
    </xf>
    <xf numFmtId="167" fontId="0" fillId="4" borderId="7" xfId="15" applyNumberFormat="1" applyFont="1" applyFill="1" applyBorder="1" applyAlignment="1" applyProtection="1">
      <alignment horizontal="right" vertical="center"/>
      <protection locked="0"/>
    </xf>
    <xf numFmtId="167" fontId="0" fillId="5" borderId="21" xfId="15" applyNumberFormat="1" applyFont="1" applyFill="1" applyBorder="1" applyAlignment="1" applyProtection="1">
      <alignment vertical="center"/>
      <protection locked="0"/>
    </xf>
    <xf numFmtId="167" fontId="0" fillId="4" borderId="23" xfId="15" applyNumberFormat="1" applyFont="1" applyFill="1" applyBorder="1" applyAlignment="1" applyProtection="1">
      <alignment vertical="center"/>
      <protection locked="0"/>
    </xf>
    <xf numFmtId="167" fontId="0" fillId="4" borderId="18" xfId="15" applyNumberFormat="1" applyFont="1" applyFill="1" applyBorder="1" applyAlignment="1" applyProtection="1">
      <alignment vertical="center"/>
      <protection locked="0"/>
    </xf>
    <xf numFmtId="167" fontId="0" fillId="4" borderId="19" xfId="15" applyNumberFormat="1" applyFont="1" applyFill="1" applyBorder="1" applyAlignment="1" applyProtection="1">
      <alignment vertical="center"/>
      <protection locked="0"/>
    </xf>
    <xf numFmtId="0" fontId="7" fillId="0" borderId="56" xfId="2" applyFont="1" applyBorder="1" applyProtection="1">
      <protection locked="0"/>
    </xf>
    <xf numFmtId="0" fontId="7" fillId="0" borderId="0" xfId="2" applyFont="1" applyProtection="1">
      <protection locked="0"/>
    </xf>
    <xf numFmtId="0" fontId="7" fillId="0" borderId="2" xfId="2" applyFont="1" applyBorder="1" applyProtection="1">
      <protection locked="0"/>
    </xf>
    <xf numFmtId="0" fontId="38" fillId="6" borderId="53" xfId="0" applyFont="1" applyFill="1" applyBorder="1" applyAlignment="1">
      <alignment horizontal="center" vertical="center" wrapText="1"/>
    </xf>
    <xf numFmtId="0" fontId="38" fillId="6" borderId="56" xfId="0" applyFont="1" applyFill="1" applyBorder="1" applyAlignment="1">
      <alignment horizontal="center" vertical="center" wrapText="1"/>
    </xf>
    <xf numFmtId="0" fontId="38" fillId="6" borderId="54"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38" fillId="6" borderId="2"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38" fillId="6" borderId="5" xfId="0" applyFont="1" applyFill="1" applyBorder="1" applyAlignment="1">
      <alignment horizontal="center" vertical="center" wrapText="1"/>
    </xf>
    <xf numFmtId="0" fontId="38" fillId="6" borderId="0" xfId="0" applyFont="1" applyFill="1" applyAlignment="1">
      <alignment horizontal="center" vertical="center" wrapText="1"/>
    </xf>
    <xf numFmtId="0" fontId="38" fillId="6" borderId="4" xfId="0" applyFont="1" applyFill="1" applyBorder="1" applyAlignment="1">
      <alignment horizontal="center" vertical="center" wrapText="1"/>
    </xf>
    <xf numFmtId="0" fontId="60" fillId="2" borderId="79" xfId="0" applyFont="1" applyFill="1" applyBorder="1" applyAlignment="1">
      <alignment horizontal="center" vertical="center"/>
    </xf>
    <xf numFmtId="0" fontId="60" fillId="2" borderId="80" xfId="0" applyFont="1" applyFill="1" applyBorder="1" applyAlignment="1">
      <alignment horizontal="center" vertical="center"/>
    </xf>
    <xf numFmtId="0" fontId="38" fillId="2" borderId="53" xfId="0" applyFont="1" applyFill="1" applyBorder="1" applyAlignment="1">
      <alignment horizontal="center" vertical="center"/>
    </xf>
    <xf numFmtId="0" fontId="38" fillId="2" borderId="3"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79" xfId="0" applyFont="1" applyFill="1" applyBorder="1" applyAlignment="1">
      <alignment horizontal="center" vertical="center" wrapText="1"/>
    </xf>
    <xf numFmtId="0" fontId="38" fillId="2" borderId="80"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38" fillId="6" borderId="46" xfId="0" applyFont="1" applyFill="1" applyBorder="1" applyAlignment="1">
      <alignment horizontal="center" vertical="center" wrapText="1"/>
    </xf>
    <xf numFmtId="0" fontId="38" fillId="6" borderId="44" xfId="0" applyFont="1" applyFill="1" applyBorder="1" applyAlignment="1">
      <alignment horizontal="center" vertical="center" wrapText="1"/>
    </xf>
    <xf numFmtId="0" fontId="38" fillId="2" borderId="119" xfId="0" applyFont="1" applyFill="1" applyBorder="1" applyAlignment="1">
      <alignment horizontal="center" vertical="center"/>
    </xf>
    <xf numFmtId="0" fontId="38" fillId="2" borderId="120" xfId="0" applyFont="1" applyFill="1" applyBorder="1" applyAlignment="1">
      <alignment horizontal="center" vertical="center"/>
    </xf>
    <xf numFmtId="0" fontId="38" fillId="2" borderId="0" xfId="0" applyFont="1" applyFill="1" applyAlignment="1">
      <alignment horizontal="center" vertical="center"/>
    </xf>
    <xf numFmtId="0" fontId="38" fillId="2" borderId="112" xfId="0" applyFont="1" applyFill="1" applyBorder="1" applyAlignment="1">
      <alignment horizontal="center" vertical="center" wrapText="1"/>
    </xf>
    <xf numFmtId="0" fontId="38" fillId="2" borderId="53" xfId="0" applyFont="1" applyFill="1" applyBorder="1" applyAlignment="1">
      <alignment horizontal="center" vertical="center" wrapText="1"/>
    </xf>
    <xf numFmtId="0" fontId="38" fillId="2" borderId="56" xfId="0" applyFont="1" applyFill="1" applyBorder="1" applyAlignment="1">
      <alignment horizontal="center" vertical="center" wrapText="1"/>
    </xf>
    <xf numFmtId="0" fontId="38" fillId="2" borderId="54"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21" fillId="10" borderId="53" xfId="2" applyFont="1" applyFill="1" applyBorder="1" applyAlignment="1">
      <alignment horizontal="center" vertical="center" wrapText="1"/>
    </xf>
    <xf numFmtId="0" fontId="21" fillId="10" borderId="54" xfId="2" applyFont="1" applyFill="1" applyBorder="1" applyAlignment="1">
      <alignment horizontal="center" vertical="center" wrapText="1"/>
    </xf>
    <xf numFmtId="0" fontId="21" fillId="10" borderId="5" xfId="2" applyFont="1" applyFill="1" applyBorder="1" applyAlignment="1">
      <alignment horizontal="center" vertical="center" wrapText="1"/>
    </xf>
    <xf numFmtId="0" fontId="21" fillId="10" borderId="4" xfId="2" applyFont="1" applyFill="1" applyBorder="1" applyAlignment="1">
      <alignment horizontal="center" vertical="center" wrapText="1"/>
    </xf>
    <xf numFmtId="0" fontId="0" fillId="0" borderId="5" xfId="2" applyFont="1" applyBorder="1" applyAlignment="1"/>
    <xf numFmtId="0" fontId="0" fillId="0" borderId="0" xfId="2" applyFont="1" applyAlignment="1"/>
    <xf numFmtId="0" fontId="10" fillId="0" borderId="5" xfId="2" applyFont="1" applyBorder="1" applyAlignment="1"/>
    <xf numFmtId="0" fontId="10" fillId="0" borderId="0" xfId="2" applyFont="1" applyAlignment="1"/>
    <xf numFmtId="0" fontId="25" fillId="0" borderId="0" xfId="0" applyFont="1" applyAlignment="1">
      <alignment horizontal="left" vertical="top" wrapText="1"/>
    </xf>
    <xf numFmtId="0" fontId="25" fillId="0" borderId="5" xfId="0" applyFont="1" applyBorder="1" applyAlignment="1">
      <alignment horizontal="left" vertical="top" wrapText="1"/>
    </xf>
    <xf numFmtId="0" fontId="45" fillId="0" borderId="0" xfId="0" applyFont="1" applyAlignment="1">
      <alignment horizontal="left" vertical="top" wrapText="1"/>
    </xf>
    <xf numFmtId="0" fontId="53" fillId="0" borderId="0" xfId="0" applyFont="1" applyAlignment="1">
      <alignment horizontal="left" vertical="top" wrapText="1"/>
    </xf>
    <xf numFmtId="0" fontId="53" fillId="0" borderId="65" xfId="0" applyFont="1" applyBorder="1" applyAlignment="1">
      <alignment horizontal="left" vertical="top" wrapText="1"/>
    </xf>
  </cellXfs>
  <cellStyles count="32">
    <cellStyle name="%" xfId="1" xr:uid="{00000000-0005-0000-0000-000000000000}"/>
    <cellStyle name="%_E2" xfId="3" xr:uid="{00000000-0005-0000-0000-000001000000}"/>
    <cellStyle name="Comma" xfId="15" builtinId="3"/>
    <cellStyle name="Comma 2" xfId="4" xr:uid="{00000000-0005-0000-0000-000002000000}"/>
    <cellStyle name="Comma 2 2" xfId="12" xr:uid="{00000000-0005-0000-0000-000003000000}"/>
    <cellStyle name="Comma 2 2 2" xfId="14" xr:uid="{00000000-0005-0000-0000-000004000000}"/>
    <cellStyle name="Comma 2 2 2 2" xfId="24" xr:uid="{07422A7A-C9A3-45EF-AF8D-36F19B07BD27}"/>
    <cellStyle name="Comma 2 2 3" xfId="22" xr:uid="{12CCB55D-4C4D-4D2E-AF1E-1311E8298DE3}"/>
    <cellStyle name="Comma 2 3" xfId="18" xr:uid="{48F869D9-7433-498D-B0FB-D2566AF3C748}"/>
    <cellStyle name="Comma 3" xfId="5" xr:uid="{00000000-0005-0000-0000-000005000000}"/>
    <cellStyle name="Comma 3 2" xfId="19" xr:uid="{47CE60B6-660D-4C56-949B-AF97AC609EF7}"/>
    <cellStyle name="Comma 4" xfId="17" xr:uid="{9F129FEF-2CF7-418A-9791-00B8DFD29563}"/>
    <cellStyle name="Comma 4 2" xfId="27" xr:uid="{CF8E9FC8-D16A-4E2F-9774-A04FD426B61C}"/>
    <cellStyle name="Comma 5" xfId="25" xr:uid="{DC80A749-074C-4EA6-B45C-6DC7921F8EE5}"/>
    <cellStyle name="Currency 2" xfId="29" xr:uid="{755A246A-DD9F-4297-B9B5-4E881D5347EA}"/>
    <cellStyle name="Normal" xfId="0" builtinId="0"/>
    <cellStyle name="Normal 2" xfId="2" xr:uid="{00000000-0005-0000-0000-000007000000}"/>
    <cellStyle name="Normal 2 2" xfId="6" xr:uid="{00000000-0005-0000-0000-000008000000}"/>
    <cellStyle name="Normal 3" xfId="7" xr:uid="{00000000-0005-0000-0000-000009000000}"/>
    <cellStyle name="Normal 3 2" xfId="11" xr:uid="{00000000-0005-0000-0000-00000A000000}"/>
    <cellStyle name="Normal 3 2 2" xfId="13" xr:uid="{00000000-0005-0000-0000-00000B000000}"/>
    <cellStyle name="Normal 3 2 2 2" xfId="23" xr:uid="{F6348CAB-66CA-4F2F-9178-B801FEC28388}"/>
    <cellStyle name="Normal 3 2 3" xfId="21" xr:uid="{EDF03D13-272D-4775-9D1B-47D522694863}"/>
    <cellStyle name="Normal 3 3" xfId="20" xr:uid="{C8356B42-A631-4831-A49A-5A2048DF55D7}"/>
    <cellStyle name="Normal 4" xfId="8" xr:uid="{00000000-0005-0000-0000-00000C000000}"/>
    <cellStyle name="Normal 5" xfId="9" xr:uid="{00000000-0005-0000-0000-00000D000000}"/>
    <cellStyle name="Normal 6" xfId="16" xr:uid="{789E24C6-BDF8-4D43-BFB4-4A506F85D4D6}"/>
    <cellStyle name="Normal 6 2" xfId="26" xr:uid="{E1E1A2C5-8F7D-45FD-B36C-17B5FACDB983}"/>
    <cellStyle name="Normal 7" xfId="28" xr:uid="{AC13EFBF-06C6-4F8E-B497-A1B952BB0DAD}"/>
    <cellStyle name="Percent" xfId="31" builtinId="5"/>
    <cellStyle name="Percent 2" xfId="10" xr:uid="{00000000-0005-0000-0000-00000E000000}"/>
    <cellStyle name="Percent 3" xfId="30" xr:uid="{D40290AA-E4DD-48AD-8E75-F8314621277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134056</xdr:colOff>
      <xdr:row>0</xdr:row>
      <xdr:rowOff>155223</xdr:rowOff>
    </xdr:from>
    <xdr:to>
      <xdr:col>10</xdr:col>
      <xdr:colOff>194360</xdr:colOff>
      <xdr:row>3</xdr:row>
      <xdr:rowOff>1862</xdr:rowOff>
    </xdr:to>
    <xdr:pic>
      <xdr:nvPicPr>
        <xdr:cNvPr id="3" name="Picture 2" descr="A picture containing text, light&#10;&#10;Description automatically generated">
          <a:extLst>
            <a:ext uri="{FF2B5EF4-FFF2-40B4-BE49-F238E27FC236}">
              <a16:creationId xmlns:a16="http://schemas.microsoft.com/office/drawing/2014/main" id="{A85628B0-9830-45D8-914D-91904EA6768A}"/>
            </a:ext>
          </a:extLst>
        </xdr:cNvPr>
        <xdr:cNvPicPr/>
      </xdr:nvPicPr>
      <xdr:blipFill>
        <a:blip xmlns:r="http://schemas.openxmlformats.org/officeDocument/2006/relationships" r:embed="rId1"/>
        <a:stretch>
          <a:fillRect/>
        </a:stretch>
      </xdr:blipFill>
      <xdr:spPr>
        <a:xfrm>
          <a:off x="11183056" y="155223"/>
          <a:ext cx="2037080" cy="590859"/>
        </a:xfrm>
        <a:prstGeom prst="rect">
          <a:avLst/>
        </a:prstGeom>
      </xdr:spPr>
    </xdr:pic>
    <xdr:clientData/>
  </xdr:twoCellAnchor>
  <xdr:twoCellAnchor editAs="oneCell">
    <xdr:from>
      <xdr:col>1</xdr:col>
      <xdr:colOff>0</xdr:colOff>
      <xdr:row>36</xdr:row>
      <xdr:rowOff>0</xdr:rowOff>
    </xdr:from>
    <xdr:to>
      <xdr:col>1</xdr:col>
      <xdr:colOff>304800</xdr:colOff>
      <xdr:row>37</xdr:row>
      <xdr:rowOff>137160</xdr:rowOff>
    </xdr:to>
    <xdr:sp macro="" textlink="">
      <xdr:nvSpPr>
        <xdr:cNvPr id="1025" name="AutoShape 1" descr="data:image/png;base64,iVBORw0KGgoAAAANSUhEUgAAAIIAAAAeCAYAAADgp8bFAAAAAXNSR0IArs4c6QAAECtJREFUaEPlm3dzVFcSxXuCckQSAiGJnEPZYDAOZa/tctnfcxf7O+xi2LL/YJ2wyUEYLBBJOYMmaGbr1/f1mzt33gwSXtd6vVOlGuaFG7pPn3PufY/Ul1/8rSwNPuvr6zVny+XaW9Lp9IauS6VSdXuzc/41/jH6Teq70fj9c/79cTuMJ2qXY9pfqazH+DTqk2v9P+urZo50kTBvf27h3JP69Y+loxS8TkySYpjygZB0QalU2lCCk5KRlPTfAwjhuBv1odeS+GjAdq//neLknwQISbH4UwKhHkO8CgxJADAG+L8Hwmaq3wIZ0pufmETk/YelIYkaja4bSYbdF47XGEPB0EAawnnz26TljyQNG5Zsk4ZQP20yBg6bKA3bhPEP/M7lcpLP56W1tVVaWlqqdHwztJ3sEVxCIin32sYvWLKSUx4CQn/rPRX9L5Ui36FWIfq3ykfltx3nfubrj5PfFiOLSxh87S0lkk6lpVQuxb6iMuoUp3WSFRBVfIpd5+couqOhh3FN1nqyutLgVweTIMGZTEY7YZIGAhrmuB2zAExOTsrjx49laGhIRkZG9Hq7ZjNGzhJXCWRoSl3yKxMxMDQ2oLGhK2s+4o8/b1yDY4NqADAPv9L5Dej5a2pqkq6urni+xiDEKDSpjIHjxDabzerpGgYGaA0YswoI0XVJjBj2HebAwFHVHoxgBxiYAcAq3z/HBJiIBdaSvbCwIE+fPpXBwUHZtm1bPEEfQD6qfaT6g7Jr6Nv6DycRMlfcbu2FVY6eABvdhxXm+4UqcESFYEB48eKFzMzMaLuwnyUeFmTuXGdFlFQANldiXCwWdY7hJ+lYIiP83kAg2ZZgWzrawO0cEw6BYhVClViik9BqQbXJ1VtZJOm8sYGfOErYsb1HpVGQYiaIKu23AGF1dVWmp6c1gX19fbJlyxZlBQqAWBw8eFBBwNis4pNAbIVWj7Z/CxA2KgOJwAoZwaqeiwuFgkxMTMjo6Kg0NzfHFBkarEQtjsyTVY3dk1TpBhijTcaQTmdYfPtErrkuldY18Qqo6LtUrux1+MHwpYZrXxcIFMbz589leXlZdu3apWxgErmysqJx6u/vr/IPfrBtzgBnbW1NATMwMBAzig8Y8yBWjD6r+lJtbfryEoLIJDoJkGFeUl+c+6tKg2mWr+9Q4Q8//CBnzpyR9vb2KkmwTn0v4JsoKoePBQym4Jg/cF9irLoIKNWWyTQ5cxVptOmrBsYYQETWS0VZX3d9WUUyNqtK02YFgv45cDWSA18O6Z8/PBDxOHr0qLZt47LkMD/fSFsCLSZcbxLKXI4cOVJlOn2GoE3foxmL0oaZU4sd54gr/ftFEHq0epIaM3MIBAsQjVIBX3/9tXz88cfS0dFRMwiu8bXOn7wl3BBuALPrzY/YdfR17do12bNnj+zcuVOymSbRmsfgOUutyYOi+SP5aHN7R7tkMikFAdVJsHt6ehRMvgyRvEwqHe8iNgKDJZlvA9ezZ89kdnZW9u7dq21b4Vgf4WrC9z62usJU//LLL9Ld3S1vvPGGJs6vbAOAFQ/fsI3PCmbmfeag/RAI1fJZvUPqM/qGgXDx4kX55JNPpLOzM9Z+gjo3N6dBIii+NNjE+CZRVLoN3oymLTn5ff/+fQUcS1CCffbsWdm3b5+k01kpl0QIXrG4Llu3Dkgul1edZtJPnz5Rqdizd7f09fVKsVhQI4eUDQ8Py44dO+JVD8BB2no6ncMPQaA+Q2XHrRCSgEAbsALJwQ+YVPoB5z7AAhjxESTcTxB+4vbt27qyOnHiRGy8GQ8xoUi4l2/Gb0AwsPlFauxgPo5YW7GZYbVCDWXgtYBw/vx5ZQQm5gfw+vXrilaQzSQIjMnB0tKSBpTznMNRx8iLlpacI7iXLl3SwMM4z549ldOnzyhtwgirq2ty//4DbQeWWFkBMA5Y9+6NKciOnzguO3Zsk0IhLw8fPtRE7N69W7Zv366BAWCAg0DtHBmVlubmeB4Vunw1ELiJtklmb2+vgq2tra1KYjg/Pj6ux2ElrrMCoi+AdOvWLZ3foUOHNF4cJ3HMkfufPHmix99//32VIEu0sYIl0Y4T66mpKY2fMmk2q23ZEtauey1pMARCtV99dUE+/PAD2bp1UCmahtmE+f7772RtLSfvvHM2Nk8Ea2lpWW5cvy5d3V3S29MrM7MzarCc7rOORnNdG0wcQI2MDOv57777Xvbs2S3Hjh2X5qZWWV19KQ8ePFCgYFhhDCba1tYujx49ktXVFTly9LAMDvbL2tpLuXnzplbg/v37nZSl0vLy5UsZGxvT34cOHlQgWFA2AwSrWMY8Pz+vyQZs7e0dCjik6tdfx2V2dkaTjCmkT1jBKhMgIA1vvvmmDA3BWO45Dt4DMwqIMKK0/9lnn2m8AMX8/IJeyz4Nv80vAXLHmG4pir/ChBrzmnxtihF8pNm/GeA//n5ePvgAIGyN172lcln+demSTuLUqVPS2taq1MpaHXRiMA8fPiwjI6MyPv6rDmz/gQPS1toqqVRGCsWiFPIFmZqalEcTE5qgru5uuXjhggLo5MlT0tnRqYxx585tyWSysmvXThkff6hBABQEDgbh3sHBAaXUq9euaiWSCDW3ktKEQMfdXV1y9OgRBVI9o+gbQJMI/5gZUqoQQMAyJBRQ0M+jRxPCuRMnjmsyAQLjIUkUDczEmJE/o3LaRBoBPLFDFmENGIF7ycHdu2MKBO4j6QY8QE5BAPzl5RVZXFzQuJuBNGPpAyFJFtSBmVk0l2n0zg1M7sJX/5TTp0/HmkVS+fvmm29UDt566y2dMPdx/N69e6rjrDSoBnT7zp07qolMDCCg+aCZoFHFTD6VTsndu3clk84oxfX39+nEABIg5BhtkQB+mwPfOToqfVu2aFv0i1wQGKrHMZTro6OjXcfQ1dUZm68KM2Cm3OrAp1BbMfgMYjoMSKempqW1tU3HxvyRJqoeQwlDDA+PxPLBuDiPtHz00UfxyoOYUdV4JaSEtogh/z5w4ICeu3Hjhh4H4HycpKzHAIKZaAc2QbJ8WQ7Zb8NAMJdsjd25PaaDJojQLhMiGZcvX1akAxLoCOSCaFDP8bffflsHZj7g2LFjuusIcwAEAvXixUttB0ozLbMKamlpjozXvJozJkjfVICvj/lcTrKZjG710h/Bptqc4UwreAwghw4dlH379tYAwSg0BILPCr4/MjA8fz4pMzOzOj5nYJ8q6CkAVj8kyMwzVQ/QiR1FghlEywEqbACA3n33XfVi09MzWgAsVZELfMOnn34as5mT56IsLi7Kzz//rAWJ7yBG9Mef+QQ/nz7IY9MW/aOKEfwlkVXD0uKKXLlyRd577z3tkM6hZZICMtF2/gACk4W6Sf7Jkyfjgf/4448aHFDe3NyiPkGEPfuizM3NqgEkkAMD/VrtqVRalpYWZXLyubISgQYsfPhN+6afU5OTOpatA/2q14CRxGPSzDjBWAS6u7tTAQ1g/MqoJwM+IxhIzLQRaBI0PT2rHocNsFxuTSuY9kgMbKHvuZRKCkhWWhSBATWfz8nCwqLGAB/wl798qP6HON64cV3vhzlpl0JyS0ke+pV0lWQsRDw4DxORIzPJZjZrPVEIg0AaDPUWAH7n1gry7bffKjWhu4CAhIJoBokW2oqB43QO6s3BMgjTVL47O7ukvb1NUYv2AwBAlM1mtBpsIwVmISAEjVUAFe8v68wgqePO5eIqp10Cg37yIemA4vHjCQXJ/v37tHLsY0Hyk+7HwUBCfyTCJBAjDTuR2KEhTGN7tLNI/ysaG+Jiu6UkFZADZADk+i1pEREzPMTo6Ihks25jCP9EbLu7e/RpKe0xJ851dXXrvdxHXBgHeYFBMObGCOYRXhsI/pJlvVhWuiW4thSC9uyZglGfv/lBUP0nbFxroOE4Fcr16bTbCDJQMDmkI1/IK10WC0WVEyjWdvNsA8qAUCwUdJOINmzPwt/EsjU1oLp69Yr09HSra7elX1LVh4HjGsZPVeNNnFlb1/46Ozukt3eLbNs2qMDmXhIG6FjusjrCl2zfPqQeiXYAEQxFHIaHd2iVG6Xb5pDtEwAC2Ia+AAbHYUf/wRXHYF0KkNUG7Es/trrYEBB41uBro0+BakwKPDZt0smRDCrM38qs0RrvmbpPv/6WKM/k3fPe6D0D/H20NHXBLMn83Lzk8wWtGH8t7lewLpOiAZS9x8W+ntv4mNetWzdVcpAtW4qF5tBv38ZvQCARAIE4kFQCjpdxcsGc3PsE3GeJ5dtWG3YNBUByzd3zbbuMtaRtR7jHzdZJq5McYkDSAR47s59//rkyj+1IhiuhUBLtd82zhtBQlMspdfJ8rCrrD9a9CBHu3lVfT/b1sZF3uBI8u5+lHysMG2hIc7F82TuI0UsljUC6sDAvY2N3VdbQVFsB+WBJAoJd55jLxcIFmHc13N3hvG0cryqaMi/KagP1XyKxFZ3Jpntw5Z5H4NmQGvqhaGBritWX93qM4OdagWAVFN6gkxM3cUuIvw5PAsSrgJDS129r34I2KqxsUWejl0RcgOqZO3v8bGNvlAAS99NPl7Wa2f+gavx2k5jRrzz+bbLjkqNnNYuu8t3LLSmce/SIq8x5plvvLWYLRb13awCIOCnKZDOSz+Vlbn5OigXHBvgrGAH5xCyadNpqISm3lrdEILgbWEtHT/iVrkTKJZLgAhAi/7WAABsEjGDt28CUVpUNXKkYONjI4tkj30gB+hsCIYlmHTjKqtls1rDlzerBnoYa0JKAEBaH0b7JAY/AoWxYE8njPJWqffL8QicRvSafEDBXbMwqAlEAGJMMBZ6k1Css4z3W3ZwwpBhwe1HGMTeewm3vb1gavjx3Li5PvckholIp0bt8WgkRMxgoqueV/P8afG/grg/eF4sOOf1zAVHzRECivitSUxKoNE4OV/Nbg+Q2Wtib4HoCY1VKQ86gTWgg2aihgixIoTTUYwafGQ1cVHw4R7a2lerjt+LrA6FyoQtEkpT4jEhs3HUsIytPZgmXsRWejmcvztQ6P1Gpfv9dz0qeU1+e+6IKCNU3kRvXkE/5ibpX3igQasvCb9vOukpw7GT07VenjVODVHRvBkGHrA4wtqxUWBlwjPU763tkDfpkJZIkcb4/aFRJ/gxS4dsudV4YbeQVqtur//5leJ3JgBlTzmcyvFzrcpHkE3wwV0nDHxcIIu71gdr/ceQfg6dKutNWcdJovy2BMVb8JvHsU7BksyAZ7YZ9NGKEahgn+516VZ0kpeGxzQDGZNBnJJtTWNB+0pNi+gdmhMq7Zf7AQ0SbR7A3j8IkuirJKEMABqPZpICHfsBvKzmJblNoI8ncTII3AxjfHPvGN5Sr/2EgOC8RgiAEglZA2T0et489hrXlFm0ABBJrYLCNpor/SJag0EeEjPDfAgLjME9QUxyBlCexQ3hMGcFHUojGUtm9D+h/Es1igkdIqoJwmegnoqqTmr2GOv8hVRch1Um0avCrhbaNNuv1GTJCGKzaSk2Who1UdL1rLBev9GQJDdSTpBDMSfn+N8G8fLY4jURHAAAAAElFTkSuQmCC">
          <a:extLst>
            <a:ext uri="{FF2B5EF4-FFF2-40B4-BE49-F238E27FC236}">
              <a16:creationId xmlns:a16="http://schemas.microsoft.com/office/drawing/2014/main" id="{DB5B742A-6770-45AC-A462-A7212E3976CC}"/>
            </a:ext>
          </a:extLst>
        </xdr:cNvPr>
        <xdr:cNvSpPr>
          <a:spLocks noChangeAspect="1" noChangeArrowheads="1"/>
        </xdr:cNvSpPr>
      </xdr:nvSpPr>
      <xdr:spPr bwMode="auto">
        <a:xfrm>
          <a:off x="390525" y="633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37</xdr:row>
      <xdr:rowOff>137160</xdr:rowOff>
    </xdr:to>
    <xdr:sp macro="" textlink="">
      <xdr:nvSpPr>
        <xdr:cNvPr id="1027" name="AutoShape 3" descr="data:image/png;base64,iVBORw0KGgoAAAANSUhEUgAAAIIAAAAeCAYAAADgp8bFAAAAAXNSR0IArs4c6QAAECtJREFUaEPlm3dzVFcSxXuCckQSAiGJnEPZYDAOZa/tctnfcxf7O+xi2LL/YJ2wyUEYLBBJOYMmaGbr1/f1mzt33gwSXtd6vVOlGuaFG7pPn3PufY/Ul1/8rSwNPuvr6zVny+XaW9Lp9IauS6VSdXuzc/41/jH6Teq70fj9c/79cTuMJ2qXY9pfqazH+DTqk2v9P+urZo50kTBvf27h3JP69Y+loxS8TkySYpjygZB0QalU2lCCk5KRlPTfAwjhuBv1odeS+GjAdq//neLknwQISbH4UwKhHkO8CgxJADAG+L8Hwmaq3wIZ0pufmETk/YelIYkaja4bSYbdF47XGEPB0EAawnnz26TljyQNG5Zsk4ZQP20yBg6bKA3bhPEP/M7lcpLP56W1tVVaWlqqdHwztJ3sEVxCIin32sYvWLKSUx4CQn/rPRX9L5Ui36FWIfq3ykfltx3nfubrj5PfFiOLSxh87S0lkk6lpVQuxb6iMuoUp3WSFRBVfIpd5+couqOhh3FN1nqyutLgVweTIMGZTEY7YZIGAhrmuB2zAExOTsrjx49laGhIRkZG9Hq7ZjNGzhJXCWRoSl3yKxMxMDQ2oLGhK2s+4o8/b1yDY4NqADAPv9L5Dej5a2pqkq6urni+xiDEKDSpjIHjxDabzerpGgYGaA0YswoI0XVJjBj2HebAwFHVHoxgBxiYAcAq3z/HBJiIBdaSvbCwIE+fPpXBwUHZtm1bPEEfQD6qfaT6g7Jr6Nv6DycRMlfcbu2FVY6eABvdhxXm+4UqcESFYEB48eKFzMzMaLuwnyUeFmTuXGdFlFQANldiXCwWdY7hJ+lYIiP83kAg2ZZgWzrawO0cEw6BYhVClViik9BqQbXJ1VtZJOm8sYGfOErYsb1HpVGQYiaIKu23AGF1dVWmp6c1gX19fbJlyxZlBQqAWBw8eFBBwNis4pNAbIVWj7Z/CxA2KgOJwAoZwaqeiwuFgkxMTMjo6Kg0NzfHFBkarEQtjsyTVY3dk1TpBhijTcaQTmdYfPtErrkuldY18Qqo6LtUrux1+MHwpYZrXxcIFMbz589leXlZdu3apWxgErmysqJx6u/vr/IPfrBtzgBnbW1NATMwMBAzig8Y8yBWjD6r+lJtbfryEoLIJDoJkGFeUl+c+6tKg2mWr+9Q4Q8//CBnzpyR9vb2KkmwTn0v4JsoKoePBQym4Jg/cF9irLoIKNWWyTQ5cxVptOmrBsYYQETWS0VZX3d9WUUyNqtK02YFgv45cDWSA18O6Z8/PBDxOHr0qLZt47LkMD/fSFsCLSZcbxLKXI4cOVJlOn2GoE3foxmL0oaZU4sd54gr/ftFEHq0epIaM3MIBAsQjVIBX3/9tXz88cfS0dFRMwiu8bXOn7wl3BBuALPrzY/YdfR17do12bNnj+zcuVOymSbRmsfgOUutyYOi+SP5aHN7R7tkMikFAdVJsHt6ehRMvgyRvEwqHe8iNgKDJZlvA9ezZ89kdnZW9u7dq21b4Vgf4WrC9z62usJU//LLL9Ld3S1vvPGGJs6vbAOAFQ/fsI3PCmbmfeag/RAI1fJZvUPqM/qGgXDx4kX55JNPpLOzM9Z+gjo3N6dBIii+NNjE+CZRVLoN3oymLTn5ff/+fQUcS1CCffbsWdm3b5+k01kpl0QIXrG4Llu3Dkgul1edZtJPnz5Rqdizd7f09fVKsVhQI4eUDQ8Py44dO+JVD8BB2no6ncMPQaA+Q2XHrRCSgEAbsALJwQ+YVPoB5z7AAhjxESTcTxB+4vbt27qyOnHiRGy8GQ8xoUi4l2/Gb0AwsPlFauxgPo5YW7GZYbVCDWXgtYBw/vx5ZQQm5gfw+vXrilaQzSQIjMnB0tKSBpTznMNRx8iLlpacI7iXLl3SwMM4z549ldOnzyhtwgirq2ty//4DbQeWWFkBMA5Y9+6NKciOnzguO3Zsk0IhLw8fPtRE7N69W7Zv366BAWCAg0DtHBmVlubmeB4Vunw1ELiJtklmb2+vgq2tra1KYjg/Pj6ux2ElrrMCoi+AdOvWLZ3foUOHNF4cJ3HMkfufPHmix99//32VIEu0sYIl0Y4T66mpKY2fMmk2q23ZEtauey1pMARCtV99dUE+/PAD2bp1UCmahtmE+f7772RtLSfvvHM2Nk8Ea2lpWW5cvy5d3V3S29MrM7MzarCc7rOORnNdG0wcQI2MDOv57777Xvbs2S3Hjh2X5qZWWV19KQ8ePFCgYFhhDCba1tYujx49ktXVFTly9LAMDvbL2tpLuXnzplbg/v37nZSl0vLy5UsZGxvT34cOHlQgWFA2AwSrWMY8Pz+vyQZs7e0dCjik6tdfx2V2dkaTjCmkT1jBKhMgIA1vvvmmDA3BWO45Dt4DMwqIMKK0/9lnn2m8AMX8/IJeyz4Nv80vAXLHmG4pir/ChBrzmnxtihF8pNm/GeA//n5ePvgAIGyN172lcln+demSTuLUqVPS2taq1MpaHXRiMA8fPiwjI6MyPv6rDmz/gQPS1toqqVRGCsWiFPIFmZqalEcTE5qgru5uuXjhggLo5MlT0tnRqYxx585tyWSysmvXThkff6hBABQEDgbh3sHBAaXUq9euaiWSCDW3ktKEQMfdXV1y9OgRBVI9o+gbQJMI/5gZUqoQQMAyJBRQ0M+jRxPCuRMnjmsyAQLjIUkUDczEmJE/o3LaRBoBPLFDFmENGIF7ycHdu2MKBO4j6QY8QE5BAPzl5RVZXFzQuJuBNGPpAyFJFtSBmVk0l2n0zg1M7sJX/5TTp0/HmkVS+fvmm29UDt566y2dMPdx/N69e6rjrDSoBnT7zp07qolMDCCg+aCZoFHFTD6VTsndu3clk84oxfX39+nEABIg5BhtkQB+mwPfOToqfVu2aFv0i1wQGKrHMZTro6OjXcfQ1dUZm68KM2Cm3OrAp1BbMfgMYjoMSKempqW1tU3HxvyRJqoeQwlDDA+PxPLBuDiPtHz00UfxyoOYUdV4JaSEtogh/z5w4ICeu3Hjhh4H4HycpKzHAIKZaAc2QbJ8WQ7Zb8NAMJdsjd25PaaDJojQLhMiGZcvX1akAxLoCOSCaFDP8bffflsHZj7g2LFjuusIcwAEAvXixUttB0ozLbMKamlpjozXvJozJkjfVICvj/lcTrKZjG710h/Bptqc4UwreAwghw4dlH379tYAwSg0BILPCr4/MjA8fz4pMzOzOj5nYJ8q6CkAVj8kyMwzVQ/QiR1FghlEywEqbACA3n33XfVi09MzWgAsVZELfMOnn34as5mT56IsLi7Kzz//rAWJ7yBG9Mef+QQ/nz7IY9MW/aOKEfwlkVXD0uKKXLlyRd577z3tkM6hZZICMtF2/gACk4W6Sf7Jkyfjgf/4448aHFDe3NyiPkGEPfuizM3NqgEkkAMD/VrtqVRalpYWZXLyubISgQYsfPhN+6afU5OTOpatA/2q14CRxGPSzDjBWAS6u7tTAQ1g/MqoJwM+IxhIzLQRaBI0PT2rHocNsFxuTSuY9kgMbKHvuZRKCkhWWhSBATWfz8nCwqLGAB/wl798qP6HON64cV3vhzlpl0JyS0ke+pV0lWQsRDw4DxORIzPJZjZrPVEIg0AaDPUWAH7n1gry7bffKjWhu4CAhIJoBokW2oqB43QO6s3BMgjTVL47O7ukvb1NUYv2AwBAlM1mtBpsIwVmISAEjVUAFe8v68wgqePO5eIqp10Cg37yIemA4vHjCQXJ/v37tHLsY0Hyk+7HwUBCfyTCJBAjDTuR2KEhTGN7tLNI/ysaG+Jiu6UkFZADZADk+i1pEREzPMTo6Ihks25jCP9EbLu7e/RpKe0xJ851dXXrvdxHXBgHeYFBMObGCOYRXhsI/pJlvVhWuiW4thSC9uyZglGfv/lBUP0nbFxroOE4Fcr16bTbCDJQMDmkI1/IK10WC0WVEyjWdvNsA8qAUCwUdJOINmzPwt/EsjU1oLp69Yr09HSra7elX1LVh4HjGsZPVeNNnFlb1/46Ozukt3eLbNs2qMDmXhIG6FjusjrCl2zfPqQeiXYAEQxFHIaHd2iVG6Xb5pDtEwAC2Ia+AAbHYUf/wRXHYF0KkNUG7Es/trrYEBB41uBro0+BakwKPDZt0smRDCrM38qs0RrvmbpPv/6WKM/k3fPe6D0D/H20NHXBLMn83Lzk8wWtGH8t7lewLpOiAZS9x8W+ntv4mNetWzdVcpAtW4qF5tBv38ZvQCARAIE4kFQCjpdxcsGc3PsE3GeJ5dtWG3YNBUByzd3zbbuMtaRtR7jHzdZJq5McYkDSAR47s59//rkyj+1IhiuhUBLtd82zhtBQlMspdfJ8rCrrD9a9CBHu3lVfT/b1sZF3uBI8u5+lHysMG2hIc7F82TuI0UsljUC6sDAvY2N3VdbQVFsB+WBJAoJd55jLxcIFmHc13N3hvG0cryqaMi/KagP1XyKxFZ3Jpntw5Z5H4NmQGvqhaGBritWX93qM4OdagWAVFN6gkxM3cUuIvw5PAsSrgJDS129r34I2KqxsUWejl0RcgOqZO3v8bGNvlAAS99NPl7Wa2f+gavx2k5jRrzz+bbLjkqNnNYuu8t3LLSmce/SIq8x5plvvLWYLRb13awCIOCnKZDOSz+Vlbn5OigXHBvgrGAH5xCyadNpqISm3lrdEILgbWEtHT/iVrkTKJZLgAhAi/7WAABsEjGDt28CUVpUNXKkYONjI4tkj30gB+hsCIYlmHTjKqtls1rDlzerBnoYa0JKAEBaH0b7JAY/AoWxYE8njPJWqffL8QicRvSafEDBXbMwqAlEAGJMMBZ6k1Css4z3W3ZwwpBhwe1HGMTeewm3vb1gavjx3Li5PvckholIp0bt8WgkRMxgoqueV/P8afG/grg/eF4sOOf1zAVHzRECivitSUxKoNE4OV/Nbg+Q2Wtib4HoCY1VKQ86gTWgg2aihgixIoTTUYwafGQ1cVHw4R7a2lerjt+LrA6FyoQtEkpT4jEhs3HUsIytPZgmXsRWejmcvztQ6P1Gpfv9dz0qeU1+e+6IKCNU3kRvXkE/5ibpX3igQasvCb9vOukpw7GT07VenjVODVHRvBkGHrA4wtqxUWBlwjPU763tkDfpkJZIkcb4/aFRJ/gxS4dsudV4YbeQVqtur//5leJ3JgBlTzmcyvFzrcpHkE3wwV0nDHxcIIu71gdr/ceQfg6dKutNWcdJovy2BMVb8JvHsU7BksyAZ7YZ9NGKEahgn+516VZ0kpeGxzQDGZNBnJJtTWNB+0pNi+gdmhMq7Zf7AQ0SbR7A3j8IkuirJKEMABqPZpICHfsBvKzmJblNoI8ncTII3AxjfHPvGN5Sr/2EgOC8RgiAEglZA2T0et489hrXlFm0ABBJrYLCNpor/SJag0EeEjPDfAgLjME9QUxyBlCexQ3hMGcFHUojGUtm9D+h/Es1igkdIqoJwmegnoqqTmr2GOv8hVRch1Um0avCrhbaNNuv1GTJCGKzaSk2Who1UdL1rLBev9GQJDdSTpBDMSfn+N8G8fLY4jURHAAAAAElFTkSuQmCC">
          <a:extLst>
            <a:ext uri="{FF2B5EF4-FFF2-40B4-BE49-F238E27FC236}">
              <a16:creationId xmlns:a16="http://schemas.microsoft.com/office/drawing/2014/main" id="{6C1C59DE-EB33-4D5A-913C-150857C684BB}"/>
            </a:ext>
          </a:extLst>
        </xdr:cNvPr>
        <xdr:cNvSpPr>
          <a:spLocks noChangeAspect="1" noChangeArrowheads="1"/>
        </xdr:cNvSpPr>
      </xdr:nvSpPr>
      <xdr:spPr bwMode="auto">
        <a:xfrm>
          <a:off x="390525" y="633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714375</xdr:colOff>
      <xdr:row>0</xdr:row>
      <xdr:rowOff>158750</xdr:rowOff>
    </xdr:from>
    <xdr:to>
      <xdr:col>12</xdr:col>
      <xdr:colOff>109537</xdr:colOff>
      <xdr:row>2</xdr:row>
      <xdr:rowOff>233354</xdr:rowOff>
    </xdr:to>
    <xdr:pic>
      <xdr:nvPicPr>
        <xdr:cNvPr id="3" name="Picture 2" descr="A picture containing text, light&#10;&#10;Description automatically generated">
          <a:extLst>
            <a:ext uri="{FF2B5EF4-FFF2-40B4-BE49-F238E27FC236}">
              <a16:creationId xmlns:a16="http://schemas.microsoft.com/office/drawing/2014/main" id="{361D365E-CC70-4C96-93F5-4C1FA0FF364E}"/>
            </a:ext>
          </a:extLst>
        </xdr:cNvPr>
        <xdr:cNvPicPr/>
      </xdr:nvPicPr>
      <xdr:blipFill>
        <a:blip xmlns:r="http://schemas.openxmlformats.org/officeDocument/2006/relationships" r:embed="rId1"/>
        <a:stretch>
          <a:fillRect/>
        </a:stretch>
      </xdr:blipFill>
      <xdr:spPr>
        <a:xfrm>
          <a:off x="11684000" y="158750"/>
          <a:ext cx="2037080" cy="5908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11953</xdr:colOff>
      <xdr:row>1</xdr:row>
      <xdr:rowOff>27642</xdr:rowOff>
    </xdr:from>
    <xdr:to>
      <xdr:col>10</xdr:col>
      <xdr:colOff>1280</xdr:colOff>
      <xdr:row>3</xdr:row>
      <xdr:rowOff>111136</xdr:rowOff>
    </xdr:to>
    <xdr:pic>
      <xdr:nvPicPr>
        <xdr:cNvPr id="3" name="Picture 2" descr="A picture containing text, light&#10;&#10;Description automatically generated">
          <a:extLst>
            <a:ext uri="{FF2B5EF4-FFF2-40B4-BE49-F238E27FC236}">
              <a16:creationId xmlns:a16="http://schemas.microsoft.com/office/drawing/2014/main" id="{23882798-034A-4989-870A-B5ECC1E0A49D}"/>
            </a:ext>
          </a:extLst>
        </xdr:cNvPr>
        <xdr:cNvPicPr/>
      </xdr:nvPicPr>
      <xdr:blipFill>
        <a:blip xmlns:r="http://schemas.openxmlformats.org/officeDocument/2006/relationships" r:embed="rId1"/>
        <a:stretch>
          <a:fillRect/>
        </a:stretch>
      </xdr:blipFill>
      <xdr:spPr>
        <a:xfrm>
          <a:off x="12578603" y="281642"/>
          <a:ext cx="2038200" cy="5908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231587</xdr:colOff>
      <xdr:row>0</xdr:row>
      <xdr:rowOff>186766</xdr:rowOff>
    </xdr:from>
    <xdr:to>
      <xdr:col>20</xdr:col>
      <xdr:colOff>188407</xdr:colOff>
      <xdr:row>3</xdr:row>
      <xdr:rowOff>3560</xdr:rowOff>
    </xdr:to>
    <xdr:pic>
      <xdr:nvPicPr>
        <xdr:cNvPr id="3" name="Picture 2" descr="A picture containing text, light&#10;&#10;Description automatically generated">
          <a:extLst>
            <a:ext uri="{FF2B5EF4-FFF2-40B4-BE49-F238E27FC236}">
              <a16:creationId xmlns:a16="http://schemas.microsoft.com/office/drawing/2014/main" id="{769CDD0C-78D5-4FDB-8A1B-451C97A21FA5}"/>
            </a:ext>
          </a:extLst>
        </xdr:cNvPr>
        <xdr:cNvPicPr/>
      </xdr:nvPicPr>
      <xdr:blipFill>
        <a:blip xmlns:r="http://schemas.openxmlformats.org/officeDocument/2006/relationships" r:embed="rId1"/>
        <a:stretch>
          <a:fillRect/>
        </a:stretch>
      </xdr:blipFill>
      <xdr:spPr>
        <a:xfrm>
          <a:off x="18975293" y="186766"/>
          <a:ext cx="2037080" cy="5908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349250</xdr:colOff>
      <xdr:row>0</xdr:row>
      <xdr:rowOff>184150</xdr:rowOff>
    </xdr:from>
    <xdr:to>
      <xdr:col>6</xdr:col>
      <xdr:colOff>98425</xdr:colOff>
      <xdr:row>3</xdr:row>
      <xdr:rowOff>4119</xdr:rowOff>
    </xdr:to>
    <xdr:pic>
      <xdr:nvPicPr>
        <xdr:cNvPr id="4" name="Picture 3" descr="A picture containing text, light&#10;&#10;Description automatically generated">
          <a:extLst>
            <a:ext uri="{FF2B5EF4-FFF2-40B4-BE49-F238E27FC236}">
              <a16:creationId xmlns:a16="http://schemas.microsoft.com/office/drawing/2014/main" id="{1985E506-93E3-4C56-8F2D-F8FF13FDFCFB}"/>
            </a:ext>
          </a:extLst>
        </xdr:cNvPr>
        <xdr:cNvPicPr/>
      </xdr:nvPicPr>
      <xdr:blipFill>
        <a:blip xmlns:r="http://schemas.openxmlformats.org/officeDocument/2006/relationships" r:embed="rId1"/>
        <a:stretch>
          <a:fillRect/>
        </a:stretch>
      </xdr:blipFill>
      <xdr:spPr>
        <a:xfrm>
          <a:off x="7086600" y="184150"/>
          <a:ext cx="2037080" cy="5908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4173-A856-4FFC-B5A9-396136B48CFD}">
  <sheetPr codeName="Sheet1">
    <pageSetUpPr fitToPage="1"/>
  </sheetPr>
  <dimension ref="A1:N47"/>
  <sheetViews>
    <sheetView tabSelected="1" zoomScaleNormal="100" workbookViewId="0">
      <selection sqref="A1:XFD1048576"/>
    </sheetView>
  </sheetViews>
  <sheetFormatPr defaultColWidth="8.81640625" defaultRowHeight="12.5"/>
  <cols>
    <col min="1" max="1" width="5.81640625" customWidth="1"/>
    <col min="2" max="2" width="58" customWidth="1"/>
    <col min="3" max="3" width="16.81640625" customWidth="1"/>
    <col min="4" max="4" width="19.6328125" customWidth="1"/>
    <col min="5" max="5" width="10.1796875" customWidth="1"/>
    <col min="6" max="6" width="12.1796875" customWidth="1"/>
    <col min="7" max="7" width="3.6328125" customWidth="1"/>
    <col min="8" max="9" width="11.453125" bestFit="1" customWidth="1"/>
    <col min="10" max="10" width="17" customWidth="1"/>
    <col min="11" max="11" width="4.08984375" customWidth="1"/>
    <col min="12" max="16" width="8.81640625" customWidth="1"/>
  </cols>
  <sheetData>
    <row r="1" spans="1:13" ht="20">
      <c r="A1" s="16" t="s">
        <v>0</v>
      </c>
    </row>
    <row r="2" spans="1:13" ht="20">
      <c r="A2" s="17"/>
    </row>
    <row r="3" spans="1:13" ht="20">
      <c r="A3" s="19" t="s">
        <v>1</v>
      </c>
    </row>
    <row r="5" spans="1:13" ht="20">
      <c r="A5" s="137" t="s">
        <v>2</v>
      </c>
      <c r="B5" s="460"/>
      <c r="C5" s="461"/>
      <c r="D5" s="461"/>
      <c r="E5" s="460"/>
      <c r="F5" s="462"/>
    </row>
    <row r="6" spans="1:13" ht="20">
      <c r="A6" s="21" t="s">
        <v>3</v>
      </c>
      <c r="B6" s="463"/>
      <c r="C6" s="464"/>
      <c r="D6" s="464"/>
      <c r="E6" s="463"/>
      <c r="F6" s="465"/>
    </row>
    <row r="7" spans="1:13">
      <c r="A7" s="466"/>
      <c r="C7" s="14"/>
      <c r="D7" s="14"/>
    </row>
    <row r="8" spans="1:13" ht="15.65" customHeight="1">
      <c r="A8" s="156" t="s">
        <v>4</v>
      </c>
      <c r="B8" s="98" t="s">
        <v>5</v>
      </c>
      <c r="C8" s="99" t="s">
        <v>6</v>
      </c>
      <c r="D8" s="99" t="s">
        <v>6</v>
      </c>
      <c r="E8" s="99" t="s">
        <v>7</v>
      </c>
      <c r="F8" s="100" t="s">
        <v>8</v>
      </c>
      <c r="H8" s="750" t="s">
        <v>9</v>
      </c>
      <c r="I8" s="751"/>
      <c r="J8" s="751"/>
      <c r="K8" s="752"/>
    </row>
    <row r="9" spans="1:13" ht="15.5">
      <c r="A9" s="25" t="s">
        <v>10</v>
      </c>
      <c r="B9" s="26"/>
      <c r="C9" s="27" t="s">
        <v>11</v>
      </c>
      <c r="D9" s="27" t="s">
        <v>11</v>
      </c>
      <c r="E9" s="27"/>
      <c r="F9" s="28" t="s">
        <v>12</v>
      </c>
      <c r="H9" s="753"/>
      <c r="I9" s="754"/>
      <c r="J9" s="754"/>
      <c r="K9" s="755"/>
    </row>
    <row r="10" spans="1:13" ht="15.5">
      <c r="A10" s="29"/>
      <c r="B10" s="467"/>
      <c r="C10" s="468" t="s">
        <v>13</v>
      </c>
      <c r="D10" s="468" t="s">
        <v>14</v>
      </c>
      <c r="E10" s="31"/>
      <c r="F10" s="32"/>
      <c r="H10" s="493" t="s">
        <v>15</v>
      </c>
      <c r="I10" s="493" t="s">
        <v>16</v>
      </c>
      <c r="J10" s="493" t="s">
        <v>17</v>
      </c>
      <c r="K10" s="494" t="s">
        <v>18</v>
      </c>
    </row>
    <row r="12" spans="1:13" ht="15.5">
      <c r="A12" s="495"/>
      <c r="B12" s="496" t="s">
        <v>19</v>
      </c>
      <c r="C12" s="496"/>
      <c r="D12" s="496"/>
      <c r="E12" s="496"/>
      <c r="F12" s="497"/>
    </row>
    <row r="13" spans="1:13" ht="13">
      <c r="M13" s="3"/>
    </row>
    <row r="14" spans="1:13">
      <c r="A14" s="498" t="s">
        <v>20</v>
      </c>
      <c r="B14" s="499" t="s">
        <v>21</v>
      </c>
      <c r="C14" s="500"/>
      <c r="D14" s="499"/>
      <c r="E14" s="500" t="s">
        <v>22</v>
      </c>
      <c r="F14" s="501" t="s">
        <v>23</v>
      </c>
      <c r="J14" s="276">
        <f>'C1'!L63+'C1'!L69</f>
        <v>248567</v>
      </c>
      <c r="K14" s="677" t="s">
        <v>24</v>
      </c>
    </row>
    <row r="15" spans="1:13">
      <c r="A15" s="502" t="s">
        <v>25</v>
      </c>
      <c r="B15" s="503" t="s">
        <v>26</v>
      </c>
      <c r="C15" s="504"/>
      <c r="D15" s="503"/>
      <c r="E15" s="504" t="s">
        <v>22</v>
      </c>
      <c r="F15" s="505" t="s">
        <v>23</v>
      </c>
      <c r="J15" s="294">
        <f>SUM('C1'!L64:L66)</f>
        <v>-18564</v>
      </c>
      <c r="K15" s="678" t="s">
        <v>24</v>
      </c>
    </row>
    <row r="16" spans="1:13">
      <c r="A16" s="502" t="s">
        <v>27</v>
      </c>
      <c r="B16" s="503" t="s">
        <v>28</v>
      </c>
      <c r="C16" s="504"/>
      <c r="D16" s="503"/>
      <c r="E16" s="504" t="s">
        <v>22</v>
      </c>
      <c r="F16" s="505" t="s">
        <v>29</v>
      </c>
      <c r="J16" s="679">
        <f>'C1'!L70</f>
        <v>899</v>
      </c>
      <c r="K16" s="678" t="s">
        <v>30</v>
      </c>
    </row>
    <row r="17" spans="1:14">
      <c r="A17" s="506" t="s">
        <v>31</v>
      </c>
      <c r="B17" s="507" t="s">
        <v>32</v>
      </c>
      <c r="C17" s="508"/>
      <c r="D17" s="507"/>
      <c r="E17" s="508" t="s">
        <v>22</v>
      </c>
      <c r="F17" s="509" t="s">
        <v>29</v>
      </c>
      <c r="J17" s="680">
        <f>'C1'!L50</f>
        <v>230900.78000000003</v>
      </c>
      <c r="K17" s="681" t="s">
        <v>24</v>
      </c>
    </row>
    <row r="18" spans="1:14">
      <c r="A18" s="14"/>
      <c r="C18" s="14"/>
      <c r="E18" s="14"/>
      <c r="F18" s="14"/>
    </row>
    <row r="19" spans="1:14">
      <c r="A19" s="14"/>
      <c r="C19" s="14"/>
      <c r="F19" s="14"/>
    </row>
    <row r="20" spans="1:14">
      <c r="A20" s="498" t="s">
        <v>33</v>
      </c>
      <c r="B20" s="499" t="s">
        <v>34</v>
      </c>
      <c r="C20" s="500"/>
      <c r="D20" s="499"/>
      <c r="E20" s="500" t="s">
        <v>22</v>
      </c>
      <c r="F20" s="501" t="s">
        <v>29</v>
      </c>
      <c r="J20" s="676" t="str">
        <f>'C4'!F45</f>
        <v>-</v>
      </c>
      <c r="K20" s="682" t="s">
        <v>35</v>
      </c>
    </row>
    <row r="21" spans="1:14">
      <c r="A21" s="502" t="s">
        <v>36</v>
      </c>
      <c r="B21" s="503" t="s">
        <v>37</v>
      </c>
      <c r="C21" s="504"/>
      <c r="D21" s="503"/>
      <c r="E21" s="504" t="s">
        <v>22</v>
      </c>
      <c r="F21" s="505" t="s">
        <v>23</v>
      </c>
      <c r="J21" s="510" t="e">
        <f>J22-J20</f>
        <v>#VALUE!</v>
      </c>
      <c r="K21" s="683" t="s">
        <v>35</v>
      </c>
    </row>
    <row r="22" spans="1:14" ht="13" thickBot="1">
      <c r="A22" s="506" t="s">
        <v>38</v>
      </c>
      <c r="B22" s="507" t="s">
        <v>39</v>
      </c>
      <c r="C22" s="508"/>
      <c r="D22" s="507"/>
      <c r="E22" s="508" t="s">
        <v>22</v>
      </c>
      <c r="F22" s="509" t="s">
        <v>29</v>
      </c>
      <c r="J22" s="680">
        <f>'C4'!F23</f>
        <v>0</v>
      </c>
      <c r="K22" s="684" t="s">
        <v>35</v>
      </c>
    </row>
    <row r="23" spans="1:14">
      <c r="A23" s="14"/>
      <c r="C23" s="14"/>
      <c r="F23" s="14"/>
    </row>
    <row r="24" spans="1:14">
      <c r="A24" s="14"/>
      <c r="C24" s="14"/>
      <c r="F24" s="14"/>
    </row>
    <row r="25" spans="1:14">
      <c r="A25" s="511" t="s">
        <v>40</v>
      </c>
      <c r="B25" s="480" t="s">
        <v>41</v>
      </c>
      <c r="C25" s="481"/>
      <c r="D25" s="480"/>
      <c r="E25" s="481" t="s">
        <v>22</v>
      </c>
      <c r="F25" s="512" t="s">
        <v>23</v>
      </c>
      <c r="J25" s="513" t="e">
        <f>J14-J20</f>
        <v>#VALUE!</v>
      </c>
      <c r="K25" s="682" t="s">
        <v>35</v>
      </c>
    </row>
    <row r="26" spans="1:14">
      <c r="A26" s="514" t="s">
        <v>42</v>
      </c>
      <c r="B26" s="41" t="s">
        <v>43</v>
      </c>
      <c r="C26" s="42"/>
      <c r="D26" s="41"/>
      <c r="E26" s="42" t="s">
        <v>22</v>
      </c>
      <c r="F26" s="515" t="s">
        <v>23</v>
      </c>
      <c r="J26" s="48">
        <f>J17-J22</f>
        <v>230900.78000000003</v>
      </c>
      <c r="K26" s="684" t="s">
        <v>24</v>
      </c>
    </row>
    <row r="28" spans="1:14" ht="15.5">
      <c r="A28" s="495"/>
      <c r="B28" s="496" t="s">
        <v>44</v>
      </c>
      <c r="C28" s="496"/>
      <c r="D28" s="496"/>
      <c r="E28" s="496"/>
      <c r="F28" s="497"/>
    </row>
    <row r="30" spans="1:14">
      <c r="A30" s="516" t="s">
        <v>45</v>
      </c>
      <c r="B30" s="470" t="s">
        <v>46</v>
      </c>
      <c r="C30" s="470"/>
      <c r="D30" s="470"/>
      <c r="E30" s="471" t="s">
        <v>22</v>
      </c>
      <c r="F30" s="472" t="s">
        <v>29</v>
      </c>
      <c r="H30" s="685">
        <f>'C2'!J28</f>
        <v>13827243.551523762</v>
      </c>
      <c r="I30" s="686">
        <f>'C2'!J29</f>
        <v>21039067.782079622</v>
      </c>
      <c r="N30" s="46"/>
    </row>
    <row r="31" spans="1:14">
      <c r="A31" s="517" t="s">
        <v>47</v>
      </c>
      <c r="B31" s="12" t="s">
        <v>48</v>
      </c>
      <c r="C31" s="13"/>
      <c r="D31" s="12"/>
      <c r="E31" s="13" t="s">
        <v>22</v>
      </c>
      <c r="F31" s="474" t="s">
        <v>29</v>
      </c>
      <c r="H31" s="687">
        <f>'C2'!J16</f>
        <v>159796.59999999998</v>
      </c>
      <c r="I31" s="688">
        <f>'C2'!J17</f>
        <v>239694.9</v>
      </c>
    </row>
    <row r="32" spans="1:14">
      <c r="A32" s="517" t="s">
        <v>49</v>
      </c>
      <c r="B32" s="12" t="s">
        <v>50</v>
      </c>
      <c r="C32" s="13"/>
      <c r="D32" s="12"/>
      <c r="E32" s="13" t="s">
        <v>22</v>
      </c>
      <c r="F32" s="474" t="s">
        <v>51</v>
      </c>
      <c r="H32" s="689">
        <v>0</v>
      </c>
      <c r="I32" s="690">
        <v>0</v>
      </c>
    </row>
    <row r="33" spans="1:12">
      <c r="A33" s="518" t="s">
        <v>52</v>
      </c>
      <c r="B33" s="484" t="s">
        <v>53</v>
      </c>
      <c r="C33" s="485"/>
      <c r="D33" s="484"/>
      <c r="E33" s="485" t="s">
        <v>22</v>
      </c>
      <c r="F33" s="486" t="s">
        <v>23</v>
      </c>
      <c r="H33" s="519">
        <f>H30+H31+H32</f>
        <v>13987040.151523761</v>
      </c>
      <c r="I33" s="268">
        <f>I30+I31+I32</f>
        <v>21278762.682079621</v>
      </c>
    </row>
    <row r="34" spans="1:12">
      <c r="A34" s="14"/>
      <c r="C34" s="14"/>
      <c r="F34" s="14"/>
    </row>
    <row r="35" spans="1:12" ht="13" thickBot="1"/>
    <row r="36" spans="1:12">
      <c r="A36" s="110"/>
      <c r="B36" s="111"/>
      <c r="C36" s="111"/>
      <c r="D36" s="112"/>
      <c r="E36" s="112"/>
      <c r="F36" s="113"/>
    </row>
    <row r="37" spans="1:12">
      <c r="A37" s="716" t="s">
        <v>54</v>
      </c>
      <c r="B37" s="1"/>
      <c r="C37" s="56"/>
      <c r="D37" s="717"/>
      <c r="E37" s="1"/>
      <c r="F37" s="49"/>
    </row>
    <row r="38" spans="1:12">
      <c r="A38" s="718"/>
      <c r="B38" s="56"/>
      <c r="C38" s="56"/>
      <c r="D38" s="55"/>
      <c r="E38" s="1"/>
      <c r="F38" s="49"/>
    </row>
    <row r="39" spans="1:12">
      <c r="A39" s="716" t="s">
        <v>55</v>
      </c>
      <c r="B39" s="56"/>
      <c r="C39" s="56"/>
      <c r="D39" s="717"/>
      <c r="E39" s="1"/>
      <c r="F39" s="49"/>
    </row>
    <row r="40" spans="1:12">
      <c r="A40" s="718"/>
      <c r="B40" s="56"/>
      <c r="C40" s="56"/>
      <c r="D40" s="55"/>
      <c r="E40" s="1"/>
      <c r="F40" s="49"/>
    </row>
    <row r="41" spans="1:12">
      <c r="A41" s="716" t="s">
        <v>533</v>
      </c>
      <c r="B41" s="56"/>
      <c r="C41" s="56"/>
      <c r="D41" s="717" t="s">
        <v>534</v>
      </c>
      <c r="E41" s="1"/>
      <c r="F41" s="50"/>
    </row>
    <row r="42" spans="1:12" ht="13" thickBot="1">
      <c r="A42" s="51"/>
      <c r="B42" s="52"/>
      <c r="C42" s="52"/>
      <c r="D42" s="53"/>
      <c r="E42" s="53"/>
      <c r="F42" s="54"/>
    </row>
    <row r="43" spans="1:12">
      <c r="L43" s="698"/>
    </row>
    <row r="47" spans="1:12" s="14" customFormat="1"/>
  </sheetData>
  <mergeCells count="1">
    <mergeCell ref="H8:K9"/>
  </mergeCells>
  <pageMargins left="0.7" right="0.7" top="0.75" bottom="0.75" header="0.3" footer="0.3"/>
  <pageSetup paperSize="9" scale="65" orientation="landscape" r:id="rId1"/>
  <headerFooter>
    <oddFooter>&amp;L&amp;1#&amp;"Arial"&amp;11&amp;K000000SW Public Published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DF11-17BE-4044-A005-65EAAC31B9C2}">
  <sheetPr codeName="Sheet2">
    <pageSetUpPr fitToPage="1"/>
  </sheetPr>
  <dimension ref="A1:GM88"/>
  <sheetViews>
    <sheetView zoomScaleNormal="100" workbookViewId="0">
      <selection sqref="A1:XFD1048576"/>
    </sheetView>
  </sheetViews>
  <sheetFormatPr defaultColWidth="9.1796875" defaultRowHeight="12.5"/>
  <cols>
    <col min="1" max="1" width="9.1796875" style="466" customWidth="1"/>
    <col min="2" max="2" width="70.1796875" customWidth="1"/>
    <col min="3" max="3" width="15.54296875" style="14" bestFit="1" customWidth="1"/>
    <col min="4" max="4" width="26.54296875" style="14" bestFit="1" customWidth="1"/>
    <col min="5" max="5" width="13.1796875" customWidth="1"/>
    <col min="6" max="6" width="8.1796875" customWidth="1"/>
    <col min="7" max="7" width="3.6328125" customWidth="1"/>
    <col min="8" max="8" width="8" bestFit="1" customWidth="1"/>
    <col min="9" max="9" width="4.81640625" bestFit="1" customWidth="1"/>
    <col min="10" max="10" width="14.1796875" bestFit="1" customWidth="1"/>
    <col min="11" max="11" width="4.81640625" customWidth="1"/>
    <col min="12" max="12" width="19" customWidth="1"/>
    <col min="13" max="13" width="4.81640625" bestFit="1" customWidth="1"/>
    <col min="14" max="15" width="8.7265625" customWidth="1"/>
    <col min="16" max="17" width="8.81640625" customWidth="1"/>
  </cols>
  <sheetData>
    <row r="1" spans="1:195" s="9" customFormat="1" ht="20">
      <c r="A1" s="16" t="s">
        <v>0</v>
      </c>
      <c r="B1" s="457"/>
      <c r="C1" s="458"/>
      <c r="D1" s="458"/>
    </row>
    <row r="2" spans="1:195" s="9" customFormat="1" ht="20">
      <c r="A2" s="17"/>
      <c r="B2" s="457"/>
      <c r="C2" s="458"/>
      <c r="D2" s="458"/>
    </row>
    <row r="3" spans="1:195" s="9" customFormat="1" ht="20">
      <c r="A3" s="19" t="s">
        <v>1</v>
      </c>
      <c r="B3" s="457"/>
      <c r="C3" s="458"/>
      <c r="D3" s="458"/>
    </row>
    <row r="4" spans="1:195" ht="20">
      <c r="A4" s="78"/>
      <c r="B4" s="5"/>
      <c r="C4" s="459"/>
      <c r="D4" s="459"/>
      <c r="I4" s="9"/>
      <c r="J4" s="9"/>
      <c r="K4" s="9"/>
      <c r="L4" s="9"/>
      <c r="M4" s="9"/>
    </row>
    <row r="5" spans="1:195" ht="20">
      <c r="A5" s="137" t="s">
        <v>2</v>
      </c>
      <c r="B5" s="460"/>
      <c r="C5" s="461"/>
      <c r="D5" s="461"/>
      <c r="E5" s="460"/>
      <c r="F5" s="462"/>
      <c r="I5" s="9"/>
      <c r="J5" s="9"/>
      <c r="K5" s="9"/>
      <c r="L5" s="9"/>
      <c r="M5" s="9"/>
    </row>
    <row r="6" spans="1:195" ht="20">
      <c r="A6" s="21" t="s">
        <v>56</v>
      </c>
      <c r="B6" s="463"/>
      <c r="C6" s="464"/>
      <c r="D6" s="464"/>
      <c r="E6" s="463"/>
      <c r="F6" s="465"/>
    </row>
    <row r="7" spans="1:195" ht="23" thickBot="1">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row>
    <row r="8" spans="1:195" s="24" customFormat="1" ht="15.65" customHeight="1">
      <c r="A8" s="156" t="s">
        <v>4</v>
      </c>
      <c r="B8" s="98" t="s">
        <v>5</v>
      </c>
      <c r="C8" s="99" t="s">
        <v>6</v>
      </c>
      <c r="D8" s="99" t="s">
        <v>6</v>
      </c>
      <c r="E8" s="99" t="s">
        <v>7</v>
      </c>
      <c r="F8" s="100" t="s">
        <v>8</v>
      </c>
      <c r="G8" s="5"/>
      <c r="H8" s="750" t="s">
        <v>57</v>
      </c>
      <c r="I8" s="751"/>
      <c r="J8" s="751"/>
      <c r="K8" s="751"/>
      <c r="L8" s="751"/>
      <c r="M8" s="752"/>
      <c r="N8" s="23"/>
      <c r="R8" s="5"/>
    </row>
    <row r="9" spans="1:195" s="24" customFormat="1" ht="16" thickBot="1">
      <c r="A9" s="25" t="s">
        <v>10</v>
      </c>
      <c r="B9" s="26"/>
      <c r="C9" s="27" t="s">
        <v>11</v>
      </c>
      <c r="D9" s="27" t="s">
        <v>11</v>
      </c>
      <c r="E9" s="27"/>
      <c r="F9" s="28" t="s">
        <v>12</v>
      </c>
      <c r="G9" s="5"/>
      <c r="H9" s="756"/>
      <c r="I9" s="757"/>
      <c r="J9" s="757"/>
      <c r="K9" s="757"/>
      <c r="L9" s="757"/>
      <c r="M9" s="758"/>
      <c r="N9" s="23"/>
    </row>
    <row r="10" spans="1:195" ht="16" thickBot="1">
      <c r="A10" s="29"/>
      <c r="B10" s="467"/>
      <c r="C10" s="468" t="s">
        <v>13</v>
      </c>
      <c r="D10" s="468" t="s">
        <v>14</v>
      </c>
      <c r="E10" s="31"/>
      <c r="F10" s="32"/>
      <c r="G10" s="5"/>
      <c r="H10" s="761" t="s">
        <v>58</v>
      </c>
      <c r="I10" s="759" t="s">
        <v>18</v>
      </c>
      <c r="J10" s="763" t="s">
        <v>59</v>
      </c>
      <c r="K10" s="759" t="s">
        <v>18</v>
      </c>
      <c r="L10" s="765" t="s">
        <v>60</v>
      </c>
      <c r="M10" s="759" t="s">
        <v>18</v>
      </c>
      <c r="N10" s="23"/>
      <c r="P10" s="3"/>
    </row>
    <row r="11" spans="1:195" ht="13.5" thickBot="1">
      <c r="A11" s="77"/>
      <c r="E11" s="14"/>
      <c r="F11" s="14"/>
      <c r="H11" s="762"/>
      <c r="I11" s="760"/>
      <c r="J11" s="764"/>
      <c r="K11" s="760"/>
      <c r="L11" s="766"/>
      <c r="M11" s="760"/>
    </row>
    <row r="12" spans="1:195" s="24" customFormat="1" ht="15.5">
      <c r="A12" s="105"/>
      <c r="B12" s="107" t="s">
        <v>61</v>
      </c>
      <c r="C12" s="108"/>
      <c r="D12" s="108"/>
      <c r="E12" s="109"/>
      <c r="F12" s="106"/>
    </row>
    <row r="13" spans="1:195">
      <c r="A13" s="520" t="s">
        <v>62</v>
      </c>
      <c r="B13" s="521" t="s">
        <v>63</v>
      </c>
      <c r="C13" s="522"/>
      <c r="D13" s="522" t="s">
        <v>64</v>
      </c>
      <c r="E13" s="522" t="s">
        <v>22</v>
      </c>
      <c r="F13" s="523" t="s">
        <v>51</v>
      </c>
      <c r="L13" s="524">
        <v>3734.46</v>
      </c>
      <c r="M13" s="525" t="s">
        <v>24</v>
      </c>
      <c r="N13" s="46"/>
      <c r="O13" s="526"/>
    </row>
    <row r="14" spans="1:195">
      <c r="A14" s="527" t="s">
        <v>65</v>
      </c>
      <c r="B14" s="528" t="s">
        <v>66</v>
      </c>
      <c r="C14" s="529"/>
      <c r="D14" s="529" t="s">
        <v>64</v>
      </c>
      <c r="E14" s="529" t="s">
        <v>22</v>
      </c>
      <c r="F14" s="530" t="s">
        <v>51</v>
      </c>
      <c r="L14" s="531">
        <v>21610.16</v>
      </c>
      <c r="M14" s="532" t="s">
        <v>67</v>
      </c>
      <c r="N14" s="46"/>
      <c r="O14" s="526"/>
    </row>
    <row r="15" spans="1:195">
      <c r="A15" s="533" t="s">
        <v>68</v>
      </c>
      <c r="B15" s="528" t="s">
        <v>69</v>
      </c>
      <c r="C15" s="529"/>
      <c r="D15" s="529" t="s">
        <v>64</v>
      </c>
      <c r="E15" s="529" t="s">
        <v>22</v>
      </c>
      <c r="F15" s="530" t="s">
        <v>51</v>
      </c>
      <c r="L15" s="531">
        <v>11244.21</v>
      </c>
      <c r="M15" s="532" t="s">
        <v>24</v>
      </c>
      <c r="N15" s="46"/>
      <c r="O15" s="526"/>
    </row>
    <row r="16" spans="1:195" ht="34.5" customHeight="1">
      <c r="A16" s="533" t="s">
        <v>70</v>
      </c>
      <c r="B16" s="528" t="s">
        <v>71</v>
      </c>
      <c r="C16" s="529"/>
      <c r="D16" s="534" t="s">
        <v>72</v>
      </c>
      <c r="E16" s="529" t="s">
        <v>22</v>
      </c>
      <c r="F16" s="530" t="s">
        <v>23</v>
      </c>
      <c r="L16" s="740">
        <f>SUM(L13:L15)</f>
        <v>36588.83</v>
      </c>
      <c r="M16" s="741" t="s">
        <v>73</v>
      </c>
      <c r="N16" s="46"/>
      <c r="O16" s="526"/>
    </row>
    <row r="17" spans="1:25" ht="12.65" customHeight="1">
      <c r="A17" s="533" t="s">
        <v>74</v>
      </c>
      <c r="B17" s="528" t="s">
        <v>75</v>
      </c>
      <c r="C17" s="529"/>
      <c r="D17" s="529" t="s">
        <v>64</v>
      </c>
      <c r="E17" s="529" t="s">
        <v>22</v>
      </c>
      <c r="F17" s="530" t="s">
        <v>51</v>
      </c>
      <c r="L17" s="531">
        <v>14781.88</v>
      </c>
      <c r="M17" s="532" t="s">
        <v>73</v>
      </c>
      <c r="N17" s="46"/>
      <c r="O17" s="526"/>
    </row>
    <row r="18" spans="1:25" ht="12.65" customHeight="1">
      <c r="A18" s="533" t="s">
        <v>76</v>
      </c>
      <c r="B18" s="528" t="s">
        <v>77</v>
      </c>
      <c r="C18" s="529"/>
      <c r="D18" s="529" t="s">
        <v>64</v>
      </c>
      <c r="E18" s="529" t="s">
        <v>22</v>
      </c>
      <c r="F18" s="530" t="s">
        <v>51</v>
      </c>
      <c r="L18" s="531">
        <v>2353</v>
      </c>
      <c r="M18" s="532" t="s">
        <v>73</v>
      </c>
      <c r="N18" s="46"/>
      <c r="O18" s="526"/>
    </row>
    <row r="19" spans="1:25" ht="13" customHeight="1">
      <c r="A19" s="535" t="s">
        <v>78</v>
      </c>
      <c r="B19" s="528" t="s">
        <v>79</v>
      </c>
      <c r="C19" s="529"/>
      <c r="D19" s="529" t="s">
        <v>64</v>
      </c>
      <c r="E19" s="529" t="s">
        <v>22</v>
      </c>
      <c r="F19" s="530" t="s">
        <v>51</v>
      </c>
      <c r="L19" s="531">
        <v>19431.919999999998</v>
      </c>
      <c r="M19" s="532" t="s">
        <v>73</v>
      </c>
      <c r="N19" s="46"/>
      <c r="O19" s="526"/>
    </row>
    <row r="20" spans="1:25">
      <c r="A20" s="536" t="s">
        <v>80</v>
      </c>
      <c r="B20" s="537" t="s">
        <v>81</v>
      </c>
      <c r="C20" s="538"/>
      <c r="D20" s="538" t="s">
        <v>64</v>
      </c>
      <c r="E20" s="538" t="s">
        <v>22</v>
      </c>
      <c r="F20" s="539" t="s">
        <v>51</v>
      </c>
      <c r="L20" s="540">
        <v>22.12</v>
      </c>
      <c r="M20" s="541" t="s">
        <v>73</v>
      </c>
      <c r="N20" s="46"/>
      <c r="O20" s="526"/>
    </row>
    <row r="21" spans="1:25" ht="13">
      <c r="A21" s="77"/>
      <c r="E21" s="14"/>
      <c r="F21" s="14"/>
      <c r="L21" s="46"/>
      <c r="M21" s="46"/>
      <c r="N21" s="46"/>
      <c r="O21" s="526"/>
    </row>
    <row r="22" spans="1:25" ht="16" thickBot="1">
      <c r="A22" s="105"/>
      <c r="B22" s="107" t="s">
        <v>82</v>
      </c>
      <c r="C22" s="108"/>
      <c r="D22" s="108"/>
      <c r="E22" s="109"/>
      <c r="F22" s="106"/>
      <c r="G22" s="24"/>
      <c r="L22" s="46"/>
      <c r="M22" s="46"/>
      <c r="N22" s="46"/>
      <c r="O22" s="526"/>
    </row>
    <row r="23" spans="1:25" ht="40.5" customHeight="1">
      <c r="A23" s="520" t="s">
        <v>83</v>
      </c>
      <c r="B23" s="521" t="s">
        <v>84</v>
      </c>
      <c r="C23" s="542"/>
      <c r="D23" s="543" t="s">
        <v>85</v>
      </c>
      <c r="E23" s="544" t="s">
        <v>22</v>
      </c>
      <c r="F23" s="523" t="s">
        <v>51</v>
      </c>
      <c r="L23" s="745">
        <v>94663.3</v>
      </c>
      <c r="M23" s="746" t="s">
        <v>30</v>
      </c>
      <c r="N23" s="46"/>
      <c r="O23" s="526"/>
      <c r="P23" s="141"/>
    </row>
    <row r="24" spans="1:25">
      <c r="A24" s="545" t="s">
        <v>86</v>
      </c>
      <c r="B24" s="546" t="s">
        <v>87</v>
      </c>
      <c r="C24" s="547"/>
      <c r="D24" s="13" t="s">
        <v>64</v>
      </c>
      <c r="E24" s="529" t="s">
        <v>22</v>
      </c>
      <c r="F24" s="530" t="s">
        <v>51</v>
      </c>
      <c r="L24" s="737" t="s">
        <v>88</v>
      </c>
      <c r="M24" s="532" t="s">
        <v>35</v>
      </c>
      <c r="N24" s="46"/>
      <c r="O24" s="526"/>
    </row>
    <row r="25" spans="1:25" ht="22.5" customHeight="1">
      <c r="A25" s="533" t="s">
        <v>89</v>
      </c>
      <c r="B25" s="546" t="s">
        <v>90</v>
      </c>
      <c r="C25" s="547"/>
      <c r="D25" s="529" t="s">
        <v>64</v>
      </c>
      <c r="E25" s="529" t="s">
        <v>22</v>
      </c>
      <c r="F25" s="530" t="s">
        <v>51</v>
      </c>
      <c r="L25" s="742" t="s">
        <v>88</v>
      </c>
      <c r="M25" s="741" t="s">
        <v>35</v>
      </c>
      <c r="N25" s="46"/>
      <c r="O25" s="526"/>
    </row>
    <row r="26" spans="1:25" ht="15.5">
      <c r="A26" s="533" t="s">
        <v>91</v>
      </c>
      <c r="B26" s="546" t="s">
        <v>92</v>
      </c>
      <c r="C26" s="547"/>
      <c r="D26" s="13" t="s">
        <v>64</v>
      </c>
      <c r="E26" s="529" t="s">
        <v>22</v>
      </c>
      <c r="F26" s="530" t="s">
        <v>23</v>
      </c>
      <c r="H26" s="24"/>
      <c r="I26" s="24"/>
      <c r="J26" s="24"/>
      <c r="K26" s="24"/>
      <c r="L26" s="510">
        <f>SUM(L23:L25)</f>
        <v>94663.3</v>
      </c>
      <c r="M26" s="532" t="s">
        <v>30</v>
      </c>
      <c r="N26" s="548"/>
      <c r="W26" s="549"/>
      <c r="Y26" s="550"/>
    </row>
    <row r="27" spans="1:25">
      <c r="A27" s="533" t="s">
        <v>93</v>
      </c>
      <c r="B27" s="528" t="s">
        <v>94</v>
      </c>
      <c r="C27" s="13"/>
      <c r="D27" s="13" t="s">
        <v>64</v>
      </c>
      <c r="E27" s="13" t="s">
        <v>22</v>
      </c>
      <c r="F27" s="551" t="s">
        <v>51</v>
      </c>
      <c r="L27" s="531">
        <v>93183.22</v>
      </c>
      <c r="M27" s="532" t="s">
        <v>30</v>
      </c>
      <c r="N27" s="46"/>
      <c r="O27" s="526"/>
    </row>
    <row r="28" spans="1:25">
      <c r="A28" s="533" t="s">
        <v>95</v>
      </c>
      <c r="B28" s="528" t="s">
        <v>96</v>
      </c>
      <c r="C28" s="13"/>
      <c r="D28" s="13" t="s">
        <v>64</v>
      </c>
      <c r="E28" s="13" t="s">
        <v>22</v>
      </c>
      <c r="F28" s="551" t="s">
        <v>51</v>
      </c>
      <c r="L28" s="531">
        <v>354.71</v>
      </c>
      <c r="M28" s="532" t="s">
        <v>30</v>
      </c>
      <c r="N28" s="46"/>
      <c r="O28" s="526"/>
    </row>
    <row r="29" spans="1:25">
      <c r="A29" s="533" t="s">
        <v>97</v>
      </c>
      <c r="B29" s="528" t="s">
        <v>98</v>
      </c>
      <c r="C29" s="13"/>
      <c r="D29" s="13" t="s">
        <v>64</v>
      </c>
      <c r="E29" s="13" t="s">
        <v>22</v>
      </c>
      <c r="F29" s="551" t="s">
        <v>51</v>
      </c>
      <c r="L29" s="531">
        <v>607.45000000000005</v>
      </c>
      <c r="M29" s="532" t="s">
        <v>30</v>
      </c>
      <c r="N29" s="46"/>
      <c r="O29" s="526"/>
    </row>
    <row r="30" spans="1:25">
      <c r="A30" s="536" t="s">
        <v>99</v>
      </c>
      <c r="B30" s="537" t="s">
        <v>100</v>
      </c>
      <c r="C30" s="42"/>
      <c r="D30" s="42" t="s">
        <v>64</v>
      </c>
      <c r="E30" s="42" t="s">
        <v>22</v>
      </c>
      <c r="F30" s="515" t="s">
        <v>51</v>
      </c>
      <c r="L30" s="540">
        <v>518</v>
      </c>
      <c r="M30" s="541" t="s">
        <v>30</v>
      </c>
      <c r="N30" s="46"/>
      <c r="O30" s="526"/>
    </row>
    <row r="31" spans="1:25">
      <c r="L31" s="46"/>
      <c r="M31" s="46"/>
      <c r="N31" s="46"/>
      <c r="O31" s="526"/>
    </row>
    <row r="32" spans="1:25" s="24" customFormat="1" ht="15.5">
      <c r="A32" s="105"/>
      <c r="B32" s="107" t="s">
        <v>101</v>
      </c>
      <c r="C32" s="108"/>
      <c r="D32" s="108"/>
      <c r="E32" s="109"/>
      <c r="F32" s="106"/>
      <c r="H32"/>
      <c r="I32"/>
      <c r="J32"/>
      <c r="K32"/>
      <c r="L32" s="47"/>
      <c r="M32" s="47"/>
      <c r="N32" s="46"/>
      <c r="O32" s="526"/>
    </row>
    <row r="33" spans="1:19">
      <c r="A33" s="552" t="s">
        <v>102</v>
      </c>
      <c r="B33" s="499" t="s">
        <v>103</v>
      </c>
      <c r="C33" s="500"/>
      <c r="D33" s="500" t="s">
        <v>64</v>
      </c>
      <c r="E33" s="500" t="s">
        <v>22</v>
      </c>
      <c r="F33" s="553" t="s">
        <v>51</v>
      </c>
      <c r="L33" s="524">
        <v>264.08999999999997</v>
      </c>
      <c r="M33" s="525" t="s">
        <v>24</v>
      </c>
      <c r="N33" s="46"/>
      <c r="O33" s="526"/>
    </row>
    <row r="34" spans="1:19">
      <c r="A34" s="554" t="s">
        <v>104</v>
      </c>
      <c r="B34" s="503" t="s">
        <v>105</v>
      </c>
      <c r="C34" s="504"/>
      <c r="D34" s="504" t="s">
        <v>64</v>
      </c>
      <c r="E34" s="504" t="s">
        <v>22</v>
      </c>
      <c r="F34" s="555" t="s">
        <v>51</v>
      </c>
      <c r="L34" s="737" t="s">
        <v>88</v>
      </c>
      <c r="M34" s="532" t="s">
        <v>35</v>
      </c>
      <c r="N34" s="46"/>
      <c r="O34" s="526"/>
    </row>
    <row r="35" spans="1:19">
      <c r="A35" s="554" t="s">
        <v>106</v>
      </c>
      <c r="B35" s="503" t="s">
        <v>107</v>
      </c>
      <c r="C35" s="504"/>
      <c r="D35" s="504" t="s">
        <v>64</v>
      </c>
      <c r="E35" s="504" t="s">
        <v>22</v>
      </c>
      <c r="F35" s="555" t="s">
        <v>51</v>
      </c>
      <c r="L35" s="531">
        <v>92716</v>
      </c>
      <c r="M35" s="532" t="s">
        <v>73</v>
      </c>
      <c r="N35" s="46"/>
      <c r="O35" s="526"/>
    </row>
    <row r="36" spans="1:19">
      <c r="A36" s="554" t="s">
        <v>108</v>
      </c>
      <c r="B36" s="556" t="s">
        <v>109</v>
      </c>
      <c r="C36" s="557"/>
      <c r="D36" s="557" t="s">
        <v>64</v>
      </c>
      <c r="E36" s="504" t="s">
        <v>22</v>
      </c>
      <c r="F36" s="555" t="s">
        <v>51</v>
      </c>
      <c r="L36" s="531">
        <v>1237.33</v>
      </c>
      <c r="M36" s="532" t="s">
        <v>24</v>
      </c>
      <c r="N36" s="46"/>
      <c r="O36" s="526"/>
    </row>
    <row r="37" spans="1:19" ht="13">
      <c r="A37" s="554" t="s">
        <v>110</v>
      </c>
      <c r="B37" s="556" t="s">
        <v>111</v>
      </c>
      <c r="C37" s="557"/>
      <c r="D37" s="557" t="s">
        <v>64</v>
      </c>
      <c r="E37" s="504" t="s">
        <v>22</v>
      </c>
      <c r="F37" s="555" t="s">
        <v>51</v>
      </c>
      <c r="L37" s="531">
        <v>8331.33</v>
      </c>
      <c r="M37" s="532" t="s">
        <v>30</v>
      </c>
      <c r="N37" s="46"/>
      <c r="O37" s="526"/>
      <c r="P37" s="558"/>
    </row>
    <row r="38" spans="1:19">
      <c r="A38" s="554" t="s">
        <v>112</v>
      </c>
      <c r="B38" s="556" t="s">
        <v>113</v>
      </c>
      <c r="C38" s="557"/>
      <c r="D38" s="557" t="s">
        <v>64</v>
      </c>
      <c r="E38" s="504" t="s">
        <v>22</v>
      </c>
      <c r="F38" s="555" t="s">
        <v>51</v>
      </c>
      <c r="L38" s="531">
        <v>1122.9000000000001</v>
      </c>
      <c r="M38" s="532" t="s">
        <v>73</v>
      </c>
      <c r="N38" s="46"/>
      <c r="O38" s="526"/>
    </row>
    <row r="39" spans="1:19" ht="31.5" customHeight="1">
      <c r="A39" s="554" t="s">
        <v>114</v>
      </c>
      <c r="B39" s="556" t="s">
        <v>115</v>
      </c>
      <c r="C39" s="557"/>
      <c r="D39" s="559" t="s">
        <v>116</v>
      </c>
      <c r="E39" s="557" t="s">
        <v>22</v>
      </c>
      <c r="F39" s="555" t="s">
        <v>23</v>
      </c>
      <c r="L39" s="740">
        <f>SUM(L33:L38)</f>
        <v>103671.65</v>
      </c>
      <c r="M39" s="741" t="s">
        <v>73</v>
      </c>
      <c r="N39" s="46"/>
      <c r="O39" s="526"/>
      <c r="P39" s="549"/>
    </row>
    <row r="40" spans="1:19">
      <c r="A40" s="554" t="s">
        <v>117</v>
      </c>
      <c r="B40" s="556" t="s">
        <v>118</v>
      </c>
      <c r="C40" s="557"/>
      <c r="D40" s="557" t="s">
        <v>64</v>
      </c>
      <c r="E40" s="504" t="s">
        <v>22</v>
      </c>
      <c r="F40" s="555" t="s">
        <v>51</v>
      </c>
      <c r="L40" s="531">
        <v>65519.519999999997</v>
      </c>
      <c r="M40" s="532" t="s">
        <v>73</v>
      </c>
      <c r="N40" s="46"/>
      <c r="O40" s="526"/>
    </row>
    <row r="41" spans="1:19">
      <c r="A41" s="554" t="s">
        <v>119</v>
      </c>
      <c r="B41" s="556" t="s">
        <v>120</v>
      </c>
      <c r="C41" s="557"/>
      <c r="D41" s="557" t="s">
        <v>64</v>
      </c>
      <c r="E41" s="504" t="s">
        <v>22</v>
      </c>
      <c r="F41" s="555" t="s">
        <v>51</v>
      </c>
      <c r="L41" s="531">
        <v>13743.62</v>
      </c>
      <c r="M41" s="532" t="s">
        <v>73</v>
      </c>
      <c r="N41" s="46"/>
      <c r="O41" s="526"/>
    </row>
    <row r="42" spans="1:19" s="3" customFormat="1" ht="13">
      <c r="A42" s="554" t="s">
        <v>121</v>
      </c>
      <c r="B42" s="556" t="s">
        <v>122</v>
      </c>
      <c r="C42" s="560"/>
      <c r="D42" s="557" t="s">
        <v>64</v>
      </c>
      <c r="E42" s="504" t="s">
        <v>22</v>
      </c>
      <c r="F42" s="555" t="s">
        <v>51</v>
      </c>
      <c r="H42"/>
      <c r="I42"/>
      <c r="J42"/>
      <c r="K42"/>
      <c r="L42" s="531">
        <v>24410.14</v>
      </c>
      <c r="M42" s="532" t="s">
        <v>73</v>
      </c>
      <c r="N42" s="46"/>
      <c r="O42" s="526"/>
      <c r="S42"/>
    </row>
    <row r="43" spans="1:19">
      <c r="A43" s="561" t="s">
        <v>123</v>
      </c>
      <c r="B43" s="562" t="s">
        <v>124</v>
      </c>
      <c r="C43" s="563"/>
      <c r="D43" s="563" t="s">
        <v>64</v>
      </c>
      <c r="E43" s="508" t="s">
        <v>22</v>
      </c>
      <c r="F43" s="509" t="s">
        <v>51</v>
      </c>
      <c r="L43" s="697">
        <v>0</v>
      </c>
      <c r="M43" s="541" t="s">
        <v>125</v>
      </c>
      <c r="N43" s="46"/>
    </row>
    <row r="44" spans="1:19">
      <c r="L44" s="46"/>
      <c r="M44" s="46"/>
      <c r="N44" s="46"/>
    </row>
    <row r="45" spans="1:19" s="24" customFormat="1" ht="15.5">
      <c r="A45" s="564"/>
      <c r="B45" s="36" t="s">
        <v>126</v>
      </c>
      <c r="C45" s="565"/>
      <c r="D45" s="565"/>
      <c r="E45" s="37"/>
      <c r="F45" s="38"/>
      <c r="H45"/>
      <c r="I45"/>
      <c r="J45"/>
      <c r="K45"/>
      <c r="L45" s="47"/>
      <c r="M45" s="47"/>
      <c r="N45" s="46"/>
    </row>
    <row r="46" spans="1:19">
      <c r="A46" s="566" t="s">
        <v>127</v>
      </c>
      <c r="B46" s="567" t="s">
        <v>128</v>
      </c>
      <c r="C46" s="568">
        <v>7.1</v>
      </c>
      <c r="D46" s="568" t="s">
        <v>64</v>
      </c>
      <c r="E46" s="568" t="s">
        <v>22</v>
      </c>
      <c r="F46" s="569" t="s">
        <v>23</v>
      </c>
      <c r="L46" s="570">
        <f>SUM(L39,L26,L16)</f>
        <v>234923.78000000003</v>
      </c>
      <c r="M46" s="571" t="s">
        <v>73</v>
      </c>
      <c r="N46" s="46"/>
      <c r="O46" s="526"/>
    </row>
    <row r="47" spans="1:19">
      <c r="H47" s="46"/>
      <c r="I47" s="46"/>
      <c r="J47" s="46"/>
      <c r="K47" s="46"/>
      <c r="L47" s="46"/>
      <c r="M47" s="46"/>
      <c r="N47" s="46"/>
    </row>
    <row r="48" spans="1:19" ht="15.5">
      <c r="A48" s="564"/>
      <c r="B48" s="36" t="s">
        <v>19</v>
      </c>
      <c r="C48" s="565"/>
      <c r="D48" s="565"/>
      <c r="E48" s="37"/>
      <c r="F48" s="38"/>
      <c r="H48" s="46"/>
      <c r="I48" s="46"/>
      <c r="J48" s="46"/>
      <c r="K48" s="46"/>
      <c r="L48" s="46"/>
      <c r="M48" s="46"/>
      <c r="N48" s="46"/>
      <c r="P48" s="558"/>
    </row>
    <row r="49" spans="1:22">
      <c r="A49" s="572" t="s">
        <v>130</v>
      </c>
      <c r="B49" s="573" t="s">
        <v>131</v>
      </c>
      <c r="C49" s="481">
        <v>7.2</v>
      </c>
      <c r="D49" s="481" t="s">
        <v>64</v>
      </c>
      <c r="E49" s="481" t="s">
        <v>22</v>
      </c>
      <c r="F49" s="512" t="s">
        <v>51</v>
      </c>
      <c r="L49" s="574">
        <v>-4023</v>
      </c>
      <c r="M49" s="575" t="s">
        <v>30</v>
      </c>
      <c r="N49" s="46"/>
    </row>
    <row r="50" spans="1:22" s="3" customFormat="1" ht="36.75" customHeight="1" thickBot="1">
      <c r="A50" s="576" t="s">
        <v>132</v>
      </c>
      <c r="B50" s="577" t="s">
        <v>133</v>
      </c>
      <c r="C50" s="538">
        <v>7.3</v>
      </c>
      <c r="D50" s="578" t="s">
        <v>134</v>
      </c>
      <c r="E50" s="538" t="s">
        <v>22</v>
      </c>
      <c r="F50" s="539" t="s">
        <v>23</v>
      </c>
      <c r="H50"/>
      <c r="I50"/>
      <c r="J50"/>
      <c r="K50"/>
      <c r="L50" s="743">
        <f>L46+L49</f>
        <v>230900.78000000003</v>
      </c>
      <c r="M50" s="744" t="s">
        <v>73</v>
      </c>
      <c r="N50" s="46"/>
      <c r="O50" s="579"/>
      <c r="R50"/>
      <c r="S50"/>
      <c r="V50"/>
    </row>
    <row r="51" spans="1:22" s="3" customFormat="1" ht="13.5" thickBot="1">
      <c r="A51" s="580"/>
      <c r="B51" s="141"/>
      <c r="C51" s="466"/>
      <c r="D51" s="581"/>
      <c r="E51" s="466"/>
      <c r="F51" s="466"/>
      <c r="H51"/>
      <c r="I51" s="579"/>
      <c r="J51" s="579"/>
      <c r="K51" s="579"/>
      <c r="L51" s="579"/>
      <c r="M51" s="579"/>
      <c r="N51" s="579"/>
      <c r="O51" s="579"/>
      <c r="R51"/>
      <c r="S51"/>
      <c r="V51"/>
    </row>
    <row r="52" spans="1:22" s="24" customFormat="1" ht="15.5">
      <c r="A52" s="105"/>
      <c r="B52" s="107" t="s">
        <v>135</v>
      </c>
      <c r="C52" s="108"/>
      <c r="D52" s="108"/>
      <c r="E52" s="109"/>
      <c r="F52" s="106"/>
      <c r="H52" s="47"/>
      <c r="I52" s="47"/>
      <c r="J52" s="47"/>
      <c r="K52" s="47"/>
      <c r="L52" s="47"/>
      <c r="M52" s="47"/>
      <c r="N52" s="46"/>
    </row>
    <row r="53" spans="1:22">
      <c r="A53" s="552" t="s">
        <v>136</v>
      </c>
      <c r="B53" s="499" t="s">
        <v>137</v>
      </c>
      <c r="C53" s="500"/>
      <c r="D53" s="500" t="s">
        <v>138</v>
      </c>
      <c r="E53" s="500" t="s">
        <v>139</v>
      </c>
      <c r="F53" s="501" t="s">
        <v>51</v>
      </c>
      <c r="H53" s="702">
        <v>0.09</v>
      </c>
      <c r="I53" s="582" t="s">
        <v>73</v>
      </c>
      <c r="N53" s="46"/>
    </row>
    <row r="54" spans="1:22" ht="13">
      <c r="A54" s="700" t="s">
        <v>140</v>
      </c>
      <c r="B54" s="507" t="s">
        <v>141</v>
      </c>
      <c r="C54" s="701"/>
      <c r="D54" s="508" t="s">
        <v>142</v>
      </c>
      <c r="E54" s="508" t="s">
        <v>139</v>
      </c>
      <c r="F54" s="509" t="s">
        <v>51</v>
      </c>
      <c r="J54" s="702">
        <v>0.2</v>
      </c>
      <c r="K54" s="582" t="s">
        <v>73</v>
      </c>
      <c r="N54" s="46"/>
    </row>
    <row r="55" spans="1:22" ht="13">
      <c r="A55" s="583"/>
      <c r="B55" s="584"/>
      <c r="C55" s="585"/>
      <c r="D55" s="585"/>
      <c r="E55" s="586"/>
      <c r="F55" s="587"/>
      <c r="N55" s="46"/>
    </row>
    <row r="56" spans="1:22" ht="15.5">
      <c r="A56" s="105"/>
      <c r="B56" s="107" t="s">
        <v>143</v>
      </c>
      <c r="C56" s="108"/>
      <c r="D56" s="108"/>
      <c r="E56" s="109"/>
      <c r="F56" s="106"/>
      <c r="H56" s="588"/>
      <c r="I56" s="46"/>
      <c r="J56" s="46"/>
      <c r="K56" s="46"/>
      <c r="L56" s="46"/>
      <c r="M56" s="46"/>
      <c r="N56" s="46"/>
    </row>
    <row r="57" spans="1:22">
      <c r="A57" s="520" t="s">
        <v>144</v>
      </c>
      <c r="B57" s="480" t="s">
        <v>145</v>
      </c>
      <c r="C57" s="481">
        <v>7.4</v>
      </c>
      <c r="D57" s="481"/>
      <c r="E57" s="481" t="s">
        <v>22</v>
      </c>
      <c r="F57" s="512" t="s">
        <v>51</v>
      </c>
      <c r="H57" s="588"/>
      <c r="I57" s="46"/>
      <c r="J57" s="46"/>
      <c r="K57" s="46"/>
      <c r="L57" s="524">
        <v>462000</v>
      </c>
      <c r="M57" s="525" t="s">
        <v>73</v>
      </c>
      <c r="N57" s="46"/>
    </row>
    <row r="58" spans="1:22">
      <c r="A58" s="545" t="s">
        <v>146</v>
      </c>
      <c r="B58" s="12" t="s">
        <v>147</v>
      </c>
      <c r="C58" s="13">
        <v>7.5</v>
      </c>
      <c r="D58" s="13"/>
      <c r="E58" s="13" t="s">
        <v>22</v>
      </c>
      <c r="F58" s="551" t="s">
        <v>51</v>
      </c>
      <c r="H58" s="588"/>
      <c r="I58" s="46"/>
      <c r="J58" s="46"/>
      <c r="K58" s="46"/>
      <c r="L58" s="589">
        <v>462000</v>
      </c>
      <c r="M58" s="590" t="s">
        <v>73</v>
      </c>
      <c r="N58" s="46"/>
    </row>
    <row r="59" spans="1:22">
      <c r="A59" s="533" t="s">
        <v>148</v>
      </c>
      <c r="B59" s="12" t="s">
        <v>149</v>
      </c>
      <c r="C59" s="13"/>
      <c r="D59" s="13"/>
      <c r="E59" s="13" t="s">
        <v>150</v>
      </c>
      <c r="F59" s="551" t="s">
        <v>23</v>
      </c>
      <c r="H59" s="588"/>
      <c r="I59" s="46"/>
      <c r="J59" s="591"/>
      <c r="K59" s="46"/>
      <c r="L59" s="592">
        <f>(L57-L46)/L57</f>
        <v>0.49150696969696961</v>
      </c>
      <c r="M59" s="532" t="s">
        <v>73</v>
      </c>
      <c r="N59" s="46"/>
    </row>
    <row r="60" spans="1:22">
      <c r="A60" s="536" t="s">
        <v>151</v>
      </c>
      <c r="B60" s="41" t="s">
        <v>152</v>
      </c>
      <c r="C60" s="42"/>
      <c r="D60" s="42"/>
      <c r="E60" s="42" t="s">
        <v>150</v>
      </c>
      <c r="F60" s="515" t="s">
        <v>23</v>
      </c>
      <c r="H60" s="588"/>
      <c r="I60" s="46"/>
      <c r="J60" s="591"/>
      <c r="K60" s="46"/>
      <c r="L60" s="593">
        <f>(L58-L50)/L58</f>
        <v>0.50021476190476188</v>
      </c>
      <c r="M60" s="541" t="s">
        <v>73</v>
      </c>
      <c r="N60" s="46"/>
    </row>
    <row r="61" spans="1:22">
      <c r="A61" s="594"/>
      <c r="E61" s="14"/>
      <c r="F61" s="588"/>
      <c r="G61" s="588"/>
      <c r="H61" s="588"/>
      <c r="I61" s="46"/>
      <c r="J61" s="591"/>
      <c r="K61" s="46"/>
      <c r="L61" s="46"/>
      <c r="M61" s="46"/>
      <c r="N61" s="46"/>
    </row>
    <row r="62" spans="1:22" ht="15.5">
      <c r="A62" s="105"/>
      <c r="B62" s="107" t="s">
        <v>153</v>
      </c>
      <c r="C62" s="108"/>
      <c r="D62" s="108"/>
      <c r="E62" s="109"/>
      <c r="F62" s="106"/>
    </row>
    <row r="63" spans="1:22" ht="15.5">
      <c r="A63" s="552" t="s">
        <v>154</v>
      </c>
      <c r="B63" s="499" t="s">
        <v>155</v>
      </c>
      <c r="C63" s="595"/>
      <c r="D63" s="595"/>
      <c r="E63" s="500" t="s">
        <v>22</v>
      </c>
      <c r="F63" s="501" t="s">
        <v>51</v>
      </c>
      <c r="L63" s="524">
        <v>253488</v>
      </c>
      <c r="M63" s="525" t="s">
        <v>73</v>
      </c>
    </row>
    <row r="64" spans="1:22">
      <c r="A64" s="596" t="s">
        <v>156</v>
      </c>
      <c r="B64" s="503" t="s">
        <v>157</v>
      </c>
      <c r="C64" s="503"/>
      <c r="D64" s="503"/>
      <c r="E64" s="504" t="s">
        <v>22</v>
      </c>
      <c r="F64" s="505" t="s">
        <v>51</v>
      </c>
      <c r="L64" s="589">
        <v>-2563</v>
      </c>
      <c r="M64" s="590" t="s">
        <v>73</v>
      </c>
    </row>
    <row r="65" spans="1:16">
      <c r="A65" s="554" t="s">
        <v>158</v>
      </c>
      <c r="B65" s="503" t="s">
        <v>159</v>
      </c>
      <c r="C65" s="503"/>
      <c r="D65" s="503"/>
      <c r="E65" s="504" t="s">
        <v>22</v>
      </c>
      <c r="F65" s="505" t="s">
        <v>51</v>
      </c>
      <c r="L65" s="531">
        <v>-11856</v>
      </c>
      <c r="M65" s="532" t="s">
        <v>30</v>
      </c>
    </row>
    <row r="66" spans="1:16">
      <c r="A66" s="596" t="s">
        <v>160</v>
      </c>
      <c r="B66" s="503" t="s">
        <v>161</v>
      </c>
      <c r="C66" s="503"/>
      <c r="D66" s="503"/>
      <c r="E66" s="504" t="s">
        <v>22</v>
      </c>
      <c r="F66" s="505" t="s">
        <v>51</v>
      </c>
      <c r="L66" s="589">
        <v>-4145</v>
      </c>
      <c r="M66" s="590" t="s">
        <v>73</v>
      </c>
    </row>
    <row r="67" spans="1:16">
      <c r="A67" s="561" t="s">
        <v>162</v>
      </c>
      <c r="B67" s="562" t="s">
        <v>163</v>
      </c>
      <c r="C67" s="562"/>
      <c r="D67" s="562"/>
      <c r="E67" s="563" t="s">
        <v>22</v>
      </c>
      <c r="F67" s="597" t="s">
        <v>23</v>
      </c>
      <c r="L67" s="48">
        <f>SUM(L63:L66)</f>
        <v>234924</v>
      </c>
      <c r="M67" s="541" t="s">
        <v>73</v>
      </c>
      <c r="P67" s="549"/>
    </row>
    <row r="68" spans="1:16">
      <c r="C68"/>
      <c r="D68"/>
    </row>
    <row r="69" spans="1:16">
      <c r="A69" s="520" t="s">
        <v>164</v>
      </c>
      <c r="B69" s="480" t="s">
        <v>165</v>
      </c>
      <c r="C69" s="480"/>
      <c r="D69" s="480"/>
      <c r="E69" s="481" t="s">
        <v>22</v>
      </c>
      <c r="F69" s="512" t="s">
        <v>51</v>
      </c>
      <c r="L69" s="524">
        <v>-4921</v>
      </c>
      <c r="M69" s="525" t="s">
        <v>30</v>
      </c>
    </row>
    <row r="70" spans="1:16">
      <c r="A70" s="545" t="s">
        <v>166</v>
      </c>
      <c r="B70" s="12" t="s">
        <v>28</v>
      </c>
      <c r="C70" s="12"/>
      <c r="D70" s="12"/>
      <c r="E70" s="13" t="s">
        <v>22</v>
      </c>
      <c r="F70" s="551" t="s">
        <v>51</v>
      </c>
      <c r="L70" s="598">
        <v>899</v>
      </c>
      <c r="M70" s="590" t="s">
        <v>30</v>
      </c>
    </row>
    <row r="71" spans="1:16">
      <c r="A71" s="576" t="s">
        <v>167</v>
      </c>
      <c r="B71" s="41" t="s">
        <v>168</v>
      </c>
      <c r="C71" s="41"/>
      <c r="D71" s="41"/>
      <c r="E71" s="42" t="s">
        <v>22</v>
      </c>
      <c r="F71" s="515" t="s">
        <v>23</v>
      </c>
      <c r="L71" s="48">
        <f>L69+L70</f>
        <v>-4022</v>
      </c>
      <c r="M71" s="541" t="s">
        <v>30</v>
      </c>
    </row>
    <row r="72" spans="1:16" ht="13" thickBot="1">
      <c r="A72" s="580"/>
      <c r="C72"/>
      <c r="D72"/>
      <c r="E72" s="14"/>
      <c r="F72" s="14"/>
      <c r="L72" s="599"/>
      <c r="M72" s="599"/>
    </row>
    <row r="73" spans="1:16" ht="16" thickBot="1">
      <c r="A73" s="105"/>
      <c r="B73" s="107" t="s">
        <v>169</v>
      </c>
      <c r="C73" s="108"/>
      <c r="D73" s="108"/>
      <c r="E73" s="109"/>
      <c r="F73" s="106"/>
      <c r="L73" s="599"/>
      <c r="M73" s="599"/>
    </row>
    <row r="74" spans="1:16" ht="15.5">
      <c r="A74" s="652" t="s">
        <v>170</v>
      </c>
      <c r="B74" s="499" t="s">
        <v>171</v>
      </c>
      <c r="C74" s="595"/>
      <c r="D74" s="595"/>
      <c r="E74" s="500" t="s">
        <v>22</v>
      </c>
      <c r="F74" s="653" t="s">
        <v>51</v>
      </c>
      <c r="L74" s="600">
        <v>1435</v>
      </c>
      <c r="M74" s="601" t="s">
        <v>24</v>
      </c>
    </row>
    <row r="75" spans="1:16" ht="13" thickBot="1">
      <c r="A75" s="654" t="s">
        <v>172</v>
      </c>
      <c r="B75" s="655" t="s">
        <v>173</v>
      </c>
      <c r="C75" s="655"/>
      <c r="D75" s="655"/>
      <c r="E75" s="656" t="s">
        <v>22</v>
      </c>
      <c r="F75" s="657" t="s">
        <v>51</v>
      </c>
      <c r="L75" s="602">
        <v>417</v>
      </c>
      <c r="M75" s="603" t="s">
        <v>24</v>
      </c>
    </row>
    <row r="76" spans="1:16" ht="13" thickBot="1">
      <c r="A76"/>
      <c r="C76"/>
      <c r="D76"/>
    </row>
    <row r="77" spans="1:16" ht="16" thickBot="1">
      <c r="A77" s="564"/>
      <c r="B77" s="36" t="s">
        <v>169</v>
      </c>
      <c r="C77" s="565"/>
      <c r="D77" s="565"/>
      <c r="E77" s="37"/>
      <c r="F77" s="38"/>
      <c r="L77" s="599"/>
      <c r="M77" s="599"/>
    </row>
    <row r="78" spans="1:16">
      <c r="A78" s="648" t="s">
        <v>174</v>
      </c>
      <c r="B78" s="489" t="s">
        <v>175</v>
      </c>
      <c r="C78" s="649"/>
      <c r="D78" s="649"/>
      <c r="E78" s="650" t="s">
        <v>22</v>
      </c>
      <c r="F78" s="651" t="s">
        <v>51</v>
      </c>
      <c r="L78" s="738" t="s">
        <v>88</v>
      </c>
      <c r="M78" s="601" t="s">
        <v>35</v>
      </c>
    </row>
    <row r="79" spans="1:16" ht="13" thickBot="1">
      <c r="A79" s="536" t="s">
        <v>176</v>
      </c>
      <c r="B79" s="41" t="s">
        <v>177</v>
      </c>
      <c r="C79" s="41"/>
      <c r="D79" s="41"/>
      <c r="E79" s="42" t="s">
        <v>22</v>
      </c>
      <c r="F79" s="515" t="s">
        <v>51</v>
      </c>
      <c r="L79" s="739" t="s">
        <v>88</v>
      </c>
      <c r="M79" s="603" t="s">
        <v>35</v>
      </c>
    </row>
    <row r="80" spans="1:16">
      <c r="A80" s="580"/>
      <c r="C80"/>
      <c r="D80"/>
      <c r="E80" s="14"/>
      <c r="F80" s="14"/>
      <c r="L80" s="599"/>
      <c r="M80" s="599"/>
    </row>
    <row r="81" spans="1:6" ht="13" thickBot="1"/>
    <row r="82" spans="1:6">
      <c r="A82" s="110"/>
      <c r="B82" s="111"/>
      <c r="C82" s="111"/>
      <c r="D82" s="112"/>
      <c r="E82" s="112"/>
      <c r="F82" s="113"/>
    </row>
    <row r="83" spans="1:6">
      <c r="A83" s="716" t="s">
        <v>54</v>
      </c>
      <c r="B83" s="56"/>
      <c r="C83" s="56"/>
      <c r="D83" s="717"/>
      <c r="E83" s="1"/>
      <c r="F83" s="49"/>
    </row>
    <row r="84" spans="1:6">
      <c r="A84" s="718"/>
      <c r="B84" s="56"/>
      <c r="C84" s="56"/>
      <c r="D84" s="55"/>
      <c r="E84" s="1"/>
      <c r="F84" s="49"/>
    </row>
    <row r="85" spans="1:6">
      <c r="A85" s="716" t="s">
        <v>55</v>
      </c>
      <c r="B85" s="56"/>
      <c r="C85" s="56"/>
      <c r="D85" s="717"/>
      <c r="E85" s="1"/>
      <c r="F85" s="49"/>
    </row>
    <row r="86" spans="1:6">
      <c r="A86" s="718"/>
      <c r="B86" s="56"/>
      <c r="C86" s="56"/>
      <c r="D86" s="4"/>
      <c r="E86" s="1"/>
      <c r="F86" s="49"/>
    </row>
    <row r="87" spans="1:6">
      <c r="A87" s="716" t="s">
        <v>533</v>
      </c>
      <c r="B87" s="56"/>
      <c r="C87" s="56"/>
      <c r="D87" s="717" t="s">
        <v>534</v>
      </c>
      <c r="E87" s="1"/>
      <c r="F87" s="50"/>
    </row>
    <row r="88" spans="1:6" ht="13" thickBot="1">
      <c r="A88" s="51"/>
      <c r="B88" s="52"/>
      <c r="C88" s="52"/>
      <c r="D88" s="53"/>
      <c r="E88" s="53"/>
      <c r="F88" s="54"/>
    </row>
  </sheetData>
  <mergeCells count="7">
    <mergeCell ref="H8:M9"/>
    <mergeCell ref="M10:M11"/>
    <mergeCell ref="H10:H11"/>
    <mergeCell ref="I10:I11"/>
    <mergeCell ref="J10:J11"/>
    <mergeCell ref="K10:K11"/>
    <mergeCell ref="L10:L11"/>
  </mergeCells>
  <pageMargins left="0.7" right="0.7" top="0.75" bottom="0.75" header="0.3" footer="0.3"/>
  <pageSetup paperSize="9" scale="35" orientation="landscape" r:id="rId1"/>
  <headerFooter>
    <oddFooter>&amp;L&amp;1#&amp;"Arial"&amp;11&amp;K000000SW Public Published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1B28F-8011-4243-8C93-B3E29CD00392}">
  <sheetPr>
    <pageSetUpPr fitToPage="1"/>
  </sheetPr>
  <dimension ref="A1:GJ43"/>
  <sheetViews>
    <sheetView zoomScaleNormal="100" workbookViewId="0">
      <selection sqref="A1:XFD1048576"/>
    </sheetView>
  </sheetViews>
  <sheetFormatPr defaultColWidth="8.81640625" defaultRowHeight="12.5"/>
  <cols>
    <col min="1" max="1" width="7.1796875" customWidth="1"/>
    <col min="2" max="2" width="65.1796875" customWidth="1"/>
    <col min="3" max="3" width="15.54296875" bestFit="1" customWidth="1"/>
    <col min="4" max="4" width="19.453125" bestFit="1" customWidth="1"/>
    <col min="5" max="5" width="9.54296875" customWidth="1"/>
    <col min="7" max="7" width="3.6328125" customWidth="1"/>
    <col min="8" max="9" width="14.54296875" customWidth="1"/>
    <col min="10" max="10" width="15.54296875" customWidth="1"/>
  </cols>
  <sheetData>
    <row r="1" spans="1:192" s="9" customFormat="1" ht="20">
      <c r="A1" s="16" t="s">
        <v>0</v>
      </c>
      <c r="B1" s="457"/>
      <c r="C1" s="458"/>
      <c r="D1" s="458"/>
    </row>
    <row r="2" spans="1:192" s="9" customFormat="1" ht="20">
      <c r="A2" s="17"/>
      <c r="B2" s="457"/>
      <c r="C2" s="458"/>
      <c r="D2" s="458"/>
    </row>
    <row r="3" spans="1:192" s="9" customFormat="1" ht="20">
      <c r="A3" s="19" t="s">
        <v>1</v>
      </c>
      <c r="B3" s="457"/>
      <c r="C3" s="458"/>
      <c r="D3" s="458"/>
    </row>
    <row r="4" spans="1:192" ht="20">
      <c r="A4" s="78"/>
      <c r="B4" s="5"/>
      <c r="C4" s="459"/>
      <c r="D4" s="459"/>
      <c r="I4" s="9"/>
      <c r="J4" s="9"/>
      <c r="K4" s="9"/>
      <c r="L4" s="9"/>
      <c r="M4" s="9"/>
    </row>
    <row r="5" spans="1:192" ht="20">
      <c r="A5" s="137" t="s">
        <v>2</v>
      </c>
      <c r="B5" s="460"/>
      <c r="C5" s="461"/>
      <c r="D5" s="461"/>
      <c r="E5" s="460"/>
      <c r="F5" s="462"/>
      <c r="I5" s="9"/>
      <c r="J5" s="9"/>
      <c r="K5" s="9"/>
      <c r="L5" s="9"/>
      <c r="M5" s="9"/>
    </row>
    <row r="6" spans="1:192" ht="20">
      <c r="A6" s="21" t="s">
        <v>178</v>
      </c>
      <c r="B6" s="463"/>
      <c r="C6" s="464"/>
      <c r="D6" s="464"/>
      <c r="E6" s="463"/>
      <c r="F6" s="465"/>
    </row>
    <row r="7" spans="1:192" ht="22.5">
      <c r="A7" s="466"/>
      <c r="C7" s="14"/>
      <c r="D7" s="14"/>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row>
    <row r="8" spans="1:192" s="24" customFormat="1" ht="15.65" customHeight="1">
      <c r="A8" s="156" t="s">
        <v>4</v>
      </c>
      <c r="B8" s="98" t="s">
        <v>5</v>
      </c>
      <c r="C8" s="99" t="s">
        <v>6</v>
      </c>
      <c r="D8" s="99" t="s">
        <v>6</v>
      </c>
      <c r="E8" s="99" t="s">
        <v>7</v>
      </c>
      <c r="F8" s="100" t="s">
        <v>8</v>
      </c>
      <c r="G8" s="5"/>
      <c r="H8" s="767" t="s">
        <v>57</v>
      </c>
      <c r="I8" s="768"/>
      <c r="J8" s="769"/>
      <c r="K8" s="23"/>
      <c r="O8" s="5"/>
    </row>
    <row r="9" spans="1:192" s="24" customFormat="1" ht="15.5">
      <c r="A9" s="25" t="s">
        <v>10</v>
      </c>
      <c r="B9" s="26"/>
      <c r="C9" s="27" t="s">
        <v>11</v>
      </c>
      <c r="D9" s="27" t="s">
        <v>11</v>
      </c>
      <c r="E9" s="27"/>
      <c r="F9" s="28" t="s">
        <v>12</v>
      </c>
      <c r="G9" s="5"/>
      <c r="H9" s="770" t="s">
        <v>58</v>
      </c>
      <c r="I9" s="772" t="s">
        <v>59</v>
      </c>
      <c r="J9" s="773" t="s">
        <v>60</v>
      </c>
      <c r="K9" s="23"/>
    </row>
    <row r="10" spans="1:192" ht="15.75" customHeight="1">
      <c r="A10" s="29"/>
      <c r="B10" s="467"/>
      <c r="C10" s="468" t="s">
        <v>13</v>
      </c>
      <c r="D10" s="468" t="s">
        <v>14</v>
      </c>
      <c r="E10" s="31"/>
      <c r="F10" s="32"/>
      <c r="G10" s="5"/>
      <c r="H10" s="771"/>
      <c r="I10" s="764"/>
      <c r="J10" s="766"/>
      <c r="K10" s="5"/>
      <c r="M10" s="3"/>
    </row>
    <row r="11" spans="1:192" ht="16" customHeight="1">
      <c r="A11" s="77"/>
      <c r="C11" s="14"/>
      <c r="D11" s="14"/>
      <c r="E11" s="14"/>
      <c r="F11" s="14"/>
    </row>
    <row r="12" spans="1:192" s="24" customFormat="1" ht="15.5">
      <c r="A12" s="105"/>
      <c r="B12" s="107" t="s">
        <v>179</v>
      </c>
      <c r="C12" s="108"/>
      <c r="D12" s="108"/>
      <c r="E12" s="109"/>
      <c r="F12" s="106"/>
      <c r="J12" s="47"/>
      <c r="K12" s="46"/>
    </row>
    <row r="13" spans="1:192">
      <c r="A13" s="469" t="s">
        <v>180</v>
      </c>
      <c r="B13" s="470" t="s">
        <v>181</v>
      </c>
      <c r="C13" s="471"/>
      <c r="D13" s="471"/>
      <c r="E13" s="471" t="s">
        <v>182</v>
      </c>
      <c r="F13" s="472" t="s">
        <v>51</v>
      </c>
      <c r="H13" s="271">
        <v>200</v>
      </c>
      <c r="I13" s="272">
        <v>200</v>
      </c>
      <c r="J13" s="308">
        <v>200</v>
      </c>
      <c r="K13" s="46"/>
    </row>
    <row r="14" spans="1:192">
      <c r="A14" s="473" t="s">
        <v>183</v>
      </c>
      <c r="B14" s="12" t="s">
        <v>184</v>
      </c>
      <c r="C14" s="13"/>
      <c r="D14" s="13"/>
      <c r="E14" s="13" t="s">
        <v>182</v>
      </c>
      <c r="F14" s="474" t="s">
        <v>51</v>
      </c>
      <c r="H14" s="309">
        <v>300</v>
      </c>
      <c r="I14" s="307">
        <v>300</v>
      </c>
      <c r="J14" s="310">
        <v>300</v>
      </c>
      <c r="K14" s="46"/>
    </row>
    <row r="15" spans="1:192">
      <c r="A15" s="473" t="s">
        <v>185</v>
      </c>
      <c r="B15" s="12" t="s">
        <v>186</v>
      </c>
      <c r="C15" s="13"/>
      <c r="D15" s="13"/>
      <c r="E15" s="13" t="s">
        <v>187</v>
      </c>
      <c r="F15" s="474" t="s">
        <v>51</v>
      </c>
      <c r="H15" s="309">
        <v>469.50547</v>
      </c>
      <c r="I15" s="307">
        <v>329.47750000000002</v>
      </c>
      <c r="J15" s="311">
        <v>798.98299999999995</v>
      </c>
      <c r="K15" s="46"/>
    </row>
    <row r="16" spans="1:192">
      <c r="A16" s="473" t="s">
        <v>188</v>
      </c>
      <c r="B16" s="12" t="s">
        <v>189</v>
      </c>
      <c r="C16" s="13"/>
      <c r="D16" s="13"/>
      <c r="E16" s="13" t="s">
        <v>22</v>
      </c>
      <c r="F16" s="474" t="s">
        <v>23</v>
      </c>
      <c r="H16" s="312">
        <f t="shared" ref="H16:I16" si="0">H13*H$15</f>
        <v>93901.093999999997</v>
      </c>
      <c r="I16" s="267">
        <f t="shared" si="0"/>
        <v>65895.5</v>
      </c>
      <c r="J16" s="311">
        <f>J13*J$15</f>
        <v>159796.59999999998</v>
      </c>
      <c r="K16" s="46"/>
    </row>
    <row r="17" spans="1:11" ht="13" thickBot="1">
      <c r="A17" s="475" t="s">
        <v>190</v>
      </c>
      <c r="B17" s="476" t="s">
        <v>191</v>
      </c>
      <c r="C17" s="477"/>
      <c r="D17" s="477"/>
      <c r="E17" s="477" t="s">
        <v>22</v>
      </c>
      <c r="F17" s="478" t="s">
        <v>23</v>
      </c>
      <c r="H17" s="313">
        <f t="shared" ref="H17:I17" si="1">H14*H$15</f>
        <v>140851.641</v>
      </c>
      <c r="I17" s="273">
        <f t="shared" si="1"/>
        <v>98843.25</v>
      </c>
      <c r="J17" s="268">
        <f>J14*J$15</f>
        <v>239694.9</v>
      </c>
    </row>
    <row r="18" spans="1:11" ht="15" customHeight="1">
      <c r="A18" s="479" t="s">
        <v>192</v>
      </c>
      <c r="B18" s="480" t="s">
        <v>193</v>
      </c>
      <c r="C18" s="481"/>
      <c r="D18" s="481"/>
      <c r="E18" s="481" t="s">
        <v>182</v>
      </c>
      <c r="F18" s="482" t="s">
        <v>51</v>
      </c>
      <c r="H18" s="269">
        <v>260</v>
      </c>
    </row>
    <row r="19" spans="1:11" ht="14.15" customHeight="1" thickBot="1">
      <c r="A19" s="473" t="s">
        <v>194</v>
      </c>
      <c r="B19" s="12" t="s">
        <v>195</v>
      </c>
      <c r="C19" s="13"/>
      <c r="D19" s="13"/>
      <c r="E19" s="13" t="s">
        <v>182</v>
      </c>
      <c r="F19" s="474" t="s">
        <v>51</v>
      </c>
      <c r="H19" s="270">
        <v>200</v>
      </c>
    </row>
    <row r="20" spans="1:11" ht="15" customHeight="1">
      <c r="A20" s="479" t="s">
        <v>196</v>
      </c>
      <c r="B20" s="480" t="s">
        <v>197</v>
      </c>
      <c r="C20" s="481"/>
      <c r="D20" s="481"/>
      <c r="E20" s="481" t="s">
        <v>182</v>
      </c>
      <c r="F20" s="482" t="s">
        <v>51</v>
      </c>
      <c r="I20" s="269">
        <v>220</v>
      </c>
    </row>
    <row r="21" spans="1:11" ht="14.15" customHeight="1" thickBot="1">
      <c r="A21" s="483" t="s">
        <v>198</v>
      </c>
      <c r="B21" s="484" t="s">
        <v>199</v>
      </c>
      <c r="C21" s="485"/>
      <c r="D21" s="485"/>
      <c r="E21" s="485" t="s">
        <v>182</v>
      </c>
      <c r="F21" s="486" t="s">
        <v>51</v>
      </c>
      <c r="I21" s="270">
        <v>190</v>
      </c>
    </row>
    <row r="22" spans="1:11" ht="13" thickBot="1">
      <c r="A22" s="487"/>
    </row>
    <row r="23" spans="1:11" s="24" customFormat="1" ht="15.5">
      <c r="A23" s="288"/>
      <c r="B23" s="289" t="s">
        <v>200</v>
      </c>
      <c r="C23" s="290"/>
      <c r="D23" s="290"/>
      <c r="E23" s="291"/>
      <c r="F23" s="93"/>
      <c r="J23" s="47"/>
      <c r="K23" s="47"/>
    </row>
    <row r="24" spans="1:11" ht="15.5">
      <c r="A24" s="488" t="s">
        <v>201</v>
      </c>
      <c r="B24" s="489" t="s">
        <v>202</v>
      </c>
      <c r="C24" s="490"/>
      <c r="D24" s="490"/>
      <c r="E24" s="490" t="s">
        <v>22</v>
      </c>
      <c r="F24" s="491" t="s">
        <v>51</v>
      </c>
      <c r="G24" s="24"/>
      <c r="H24" s="271">
        <v>5943257.7416981431</v>
      </c>
      <c r="I24" s="272">
        <v>7883985.8098256188</v>
      </c>
      <c r="J24" s="296">
        <f>H24+I24</f>
        <v>13827243.551523762</v>
      </c>
      <c r="K24" s="46"/>
    </row>
    <row r="25" spans="1:11" ht="15.5">
      <c r="A25" s="492" t="s">
        <v>203</v>
      </c>
      <c r="B25" s="484" t="s">
        <v>204</v>
      </c>
      <c r="C25" s="485"/>
      <c r="D25" s="485"/>
      <c r="E25" s="485" t="s">
        <v>22</v>
      </c>
      <c r="F25" s="486" t="s">
        <v>51</v>
      </c>
      <c r="G25" s="24"/>
      <c r="H25" s="297">
        <v>11701135.583235184</v>
      </c>
      <c r="I25" s="298">
        <v>9577353.1726970095</v>
      </c>
      <c r="J25" s="268">
        <f>H25+I25</f>
        <v>21278488.755932193</v>
      </c>
      <c r="K25" s="46"/>
    </row>
    <row r="27" spans="1:11" ht="15.5">
      <c r="A27" s="292"/>
      <c r="B27" s="293" t="s">
        <v>205</v>
      </c>
      <c r="C27" s="290"/>
      <c r="D27" s="290"/>
      <c r="E27" s="291"/>
      <c r="F27" s="93"/>
      <c r="G27" s="24"/>
      <c r="H27" s="24"/>
      <c r="I27" s="24"/>
      <c r="J27" s="47"/>
    </row>
    <row r="28" spans="1:11" ht="15.5">
      <c r="A28" s="488" t="s">
        <v>206</v>
      </c>
      <c r="B28" s="489" t="s">
        <v>207</v>
      </c>
      <c r="C28" s="490"/>
      <c r="D28" s="490"/>
      <c r="E28" s="490" t="s">
        <v>22</v>
      </c>
      <c r="F28" s="491" t="s">
        <v>51</v>
      </c>
      <c r="G28" s="24"/>
      <c r="H28" s="271">
        <v>5943257.7416981431</v>
      </c>
      <c r="I28" s="272">
        <v>7883985.8098256188</v>
      </c>
      <c r="J28" s="296">
        <f>H28+I28</f>
        <v>13827243.551523762</v>
      </c>
    </row>
    <row r="29" spans="1:11" ht="15.5">
      <c r="A29" s="492" t="s">
        <v>208</v>
      </c>
      <c r="B29" s="484" t="s">
        <v>209</v>
      </c>
      <c r="C29" s="485"/>
      <c r="D29" s="485"/>
      <c r="E29" s="485" t="s">
        <v>22</v>
      </c>
      <c r="F29" s="486" t="s">
        <v>51</v>
      </c>
      <c r="G29" s="24"/>
      <c r="H29" s="297">
        <v>11562931.808994526</v>
      </c>
      <c r="I29" s="298">
        <v>9476135.973085098</v>
      </c>
      <c r="J29" s="268">
        <f>H29+I29</f>
        <v>21039067.782079622</v>
      </c>
    </row>
    <row r="31" spans="1:11" ht="13" thickBot="1"/>
    <row r="32" spans="1:11">
      <c r="A32" s="719"/>
      <c r="B32" s="111"/>
      <c r="C32" s="111"/>
      <c r="D32" s="720"/>
      <c r="E32" s="44"/>
      <c r="F32" s="43"/>
      <c r="G32" s="43"/>
      <c r="H32" s="43"/>
      <c r="I32" s="43"/>
      <c r="J32" s="43"/>
    </row>
    <row r="33" spans="1:12" ht="12.75" customHeight="1">
      <c r="A33" s="721" t="s">
        <v>54</v>
      </c>
      <c r="B33" s="722"/>
      <c r="C33" s="723"/>
      <c r="D33" s="50"/>
      <c r="E33" s="694"/>
      <c r="J33" s="43"/>
    </row>
    <row r="34" spans="1:12" ht="12.75" customHeight="1">
      <c r="A34" s="724"/>
      <c r="B34" s="722"/>
      <c r="C34" s="725"/>
      <c r="D34" s="50"/>
      <c r="E34" s="694"/>
      <c r="J34" s="43"/>
    </row>
    <row r="35" spans="1:12" ht="12.75" customHeight="1">
      <c r="A35" s="721" t="s">
        <v>55</v>
      </c>
      <c r="B35" s="722"/>
      <c r="C35" s="723"/>
      <c r="D35" s="50"/>
      <c r="E35" s="694"/>
      <c r="J35" s="43"/>
    </row>
    <row r="36" spans="1:12" ht="12.75" customHeight="1">
      <c r="A36" s="724"/>
      <c r="B36" s="722"/>
      <c r="C36" s="725"/>
      <c r="D36" s="50"/>
      <c r="E36" s="694"/>
      <c r="J36" s="43"/>
    </row>
    <row r="37" spans="1:12" ht="14">
      <c r="A37" s="716" t="s">
        <v>533</v>
      </c>
      <c r="B37" s="722"/>
      <c r="C37" s="722"/>
      <c r="D37" s="726" t="s">
        <v>535</v>
      </c>
      <c r="E37" s="694"/>
      <c r="J37" s="44"/>
    </row>
    <row r="38" spans="1:12" ht="13" thickBot="1">
      <c r="A38" s="727"/>
      <c r="B38" s="52"/>
      <c r="C38" s="52"/>
      <c r="D38" s="728"/>
      <c r="E38" s="44"/>
      <c r="F38" s="43"/>
      <c r="G38" s="43"/>
      <c r="H38" s="43"/>
      <c r="I38" s="43"/>
      <c r="J38" s="43"/>
    </row>
    <row r="39" spans="1:12">
      <c r="A39" s="15"/>
      <c r="B39" s="1"/>
      <c r="C39" s="1"/>
      <c r="D39" s="1"/>
      <c r="E39" s="1"/>
      <c r="F39" s="1"/>
      <c r="G39" s="1"/>
      <c r="H39" s="1"/>
      <c r="I39" s="1"/>
      <c r="J39" s="1"/>
    </row>
    <row r="43" spans="1:12">
      <c r="L43" s="698"/>
    </row>
  </sheetData>
  <mergeCells count="4">
    <mergeCell ref="H8:J8"/>
    <mergeCell ref="H9:H10"/>
    <mergeCell ref="I9:I10"/>
    <mergeCell ref="J9:J10"/>
  </mergeCells>
  <pageMargins left="0.7" right="0.7" top="0.75" bottom="0.75" header="0.3" footer="0.3"/>
  <pageSetup paperSize="9" scale="59" orientation="landscape" r:id="rId1"/>
  <headerFooter>
    <oddFooter>&amp;L&amp;1#&amp;"Arial"&amp;11&amp;K000000SW Public Published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459F2-BF02-4333-9527-8373415811CB}">
  <sheetPr codeName="Sheet3">
    <pageSetUpPr fitToPage="1"/>
  </sheetPr>
  <dimension ref="A1:HC185"/>
  <sheetViews>
    <sheetView zoomScaleNormal="100" workbookViewId="0">
      <selection sqref="A1:XFD1048576"/>
    </sheetView>
  </sheetViews>
  <sheetFormatPr defaultColWidth="9.1796875" defaultRowHeight="12.5"/>
  <cols>
    <col min="1" max="1" width="9.1796875" style="15" customWidth="1"/>
    <col min="2" max="2" width="88.81640625" style="1" customWidth="1"/>
    <col min="3" max="3" width="13.81640625" style="1" customWidth="1"/>
    <col min="4" max="4" width="11.453125" style="1" customWidth="1"/>
    <col min="5" max="5" width="7.1796875" style="1" customWidth="1"/>
    <col min="6" max="6" width="8.1796875" style="1" customWidth="1"/>
    <col min="7" max="7" width="3.6328125" style="1" customWidth="1"/>
    <col min="8" max="8" width="15.54296875" style="1" customWidth="1"/>
    <col min="9" max="9" width="4.1796875" style="1" customWidth="1"/>
    <col min="10" max="10" width="20.81640625" style="1" customWidth="1"/>
    <col min="11" max="11" width="4.1796875" style="1" customWidth="1"/>
    <col min="12" max="12" width="15.81640625" style="1" customWidth="1"/>
    <col min="13" max="13" width="4.1796875" style="1" customWidth="1"/>
    <col min="14" max="14" width="17.81640625" style="1" customWidth="1"/>
    <col min="15" max="15" width="4.1796875" style="1" customWidth="1"/>
    <col min="16" max="16" width="19.453125" style="1" customWidth="1"/>
    <col min="17" max="17" width="4.1796875" style="1" customWidth="1"/>
    <col min="18" max="18" width="20.1796875" style="1" customWidth="1"/>
    <col min="19" max="19" width="4.1796875" style="1" customWidth="1"/>
    <col min="20" max="20" width="25.54296875" style="1" bestFit="1" customWidth="1"/>
    <col min="21" max="21" width="4.1796875" style="1" customWidth="1"/>
    <col min="22" max="22" width="9.54296875" style="1" customWidth="1"/>
    <col min="23" max="23" width="9.54296875" customWidth="1"/>
    <col min="24" max="27" width="9.453125" customWidth="1"/>
    <col min="28" max="28" width="9.453125" style="1" customWidth="1"/>
    <col min="29" max="16384" width="9.1796875" style="1"/>
  </cols>
  <sheetData>
    <row r="1" spans="1:211" s="9" customFormat="1" ht="20">
      <c r="A1" s="16" t="s">
        <v>0</v>
      </c>
      <c r="B1" s="11"/>
      <c r="C1" s="11"/>
      <c r="D1" s="11"/>
      <c r="W1"/>
      <c r="X1"/>
      <c r="Y1"/>
      <c r="Z1"/>
      <c r="AA1"/>
    </row>
    <row r="2" spans="1:211" s="9" customFormat="1" ht="20">
      <c r="A2" s="17"/>
      <c r="B2" s="18"/>
      <c r="C2" s="18"/>
      <c r="D2" s="18"/>
      <c r="W2"/>
      <c r="X2"/>
      <c r="Y2"/>
      <c r="Z2"/>
      <c r="AA2"/>
    </row>
    <row r="3" spans="1:211" s="9" customFormat="1" ht="20">
      <c r="A3" s="19" t="s">
        <v>1</v>
      </c>
      <c r="B3" s="11"/>
      <c r="C3" s="11"/>
      <c r="D3" s="11"/>
      <c r="W3"/>
      <c r="X3"/>
      <c r="Y3"/>
      <c r="Z3"/>
      <c r="AA3"/>
    </row>
    <row r="4" spans="1:211" ht="16" thickBot="1">
      <c r="A4" s="20"/>
      <c r="B4" s="10"/>
      <c r="C4" s="10"/>
      <c r="D4" s="10"/>
    </row>
    <row r="5" spans="1:211" ht="20">
      <c r="A5" s="137" t="s">
        <v>2</v>
      </c>
      <c r="B5" s="154"/>
      <c r="C5" s="154"/>
      <c r="D5" s="154"/>
      <c r="E5" s="154"/>
      <c r="F5" s="155"/>
    </row>
    <row r="6" spans="1:211" ht="20.5" thickBot="1">
      <c r="A6" s="21" t="s">
        <v>210</v>
      </c>
      <c r="B6" s="8"/>
      <c r="C6" s="8"/>
      <c r="D6" s="8"/>
      <c r="E6" s="8"/>
      <c r="F6" s="7"/>
    </row>
    <row r="7" spans="1:211" ht="23.15" customHeight="1">
      <c r="A7" s="22"/>
      <c r="J7"/>
      <c r="K7"/>
      <c r="L7"/>
      <c r="M7"/>
      <c r="N7"/>
      <c r="O7"/>
      <c r="P7"/>
      <c r="Q7"/>
      <c r="R7"/>
      <c r="S7"/>
      <c r="T7"/>
      <c r="U7"/>
      <c r="V7"/>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row>
    <row r="8" spans="1:211" s="24" customFormat="1" ht="15.65" customHeight="1">
      <c r="A8" s="156" t="s">
        <v>4</v>
      </c>
      <c r="B8" s="101" t="s">
        <v>5</v>
      </c>
      <c r="C8" s="102" t="s">
        <v>6</v>
      </c>
      <c r="D8" s="102" t="s">
        <v>6</v>
      </c>
      <c r="E8" s="102" t="s">
        <v>7</v>
      </c>
      <c r="F8" s="157" t="s">
        <v>8</v>
      </c>
      <c r="G8" s="59"/>
      <c r="H8" s="774" t="s">
        <v>57</v>
      </c>
      <c r="I8" s="775"/>
      <c r="J8" s="775"/>
      <c r="K8" s="775"/>
      <c r="L8" s="775"/>
      <c r="M8" s="775"/>
      <c r="N8" s="775"/>
      <c r="O8" s="775"/>
      <c r="P8" s="775"/>
      <c r="Q8" s="775"/>
      <c r="R8" s="775"/>
      <c r="S8" s="775"/>
      <c r="T8" s="775"/>
      <c r="U8" s="776"/>
      <c r="V8" s="84"/>
      <c r="W8" s="124"/>
      <c r="X8"/>
      <c r="Z8"/>
      <c r="AA8"/>
    </row>
    <row r="9" spans="1:211" s="24" customFormat="1" ht="15.5">
      <c r="A9" s="25" t="s">
        <v>10</v>
      </c>
      <c r="B9" s="60"/>
      <c r="C9" s="61" t="s">
        <v>11</v>
      </c>
      <c r="D9" s="61" t="s">
        <v>11</v>
      </c>
      <c r="E9" s="62"/>
      <c r="F9" s="63" t="s">
        <v>12</v>
      </c>
      <c r="G9" s="59"/>
      <c r="H9" s="777"/>
      <c r="I9" s="778"/>
      <c r="J9" s="778"/>
      <c r="K9" s="778"/>
      <c r="L9" s="778"/>
      <c r="M9" s="778"/>
      <c r="N9" s="778"/>
      <c r="O9" s="778"/>
      <c r="P9" s="778"/>
      <c r="Q9" s="778"/>
      <c r="R9" s="778"/>
      <c r="S9" s="778"/>
      <c r="T9" s="778"/>
      <c r="U9" s="779"/>
      <c r="V9" s="84"/>
      <c r="W9"/>
      <c r="X9"/>
      <c r="Y9" s="3"/>
      <c r="Z9"/>
      <c r="AA9"/>
    </row>
    <row r="10" spans="1:211" ht="48.75" customHeight="1">
      <c r="A10" s="29"/>
      <c r="B10" s="30"/>
      <c r="C10" s="58" t="s">
        <v>13</v>
      </c>
      <c r="D10" s="58" t="s">
        <v>14</v>
      </c>
      <c r="E10" s="31"/>
      <c r="F10" s="32"/>
      <c r="G10" s="5"/>
      <c r="H10" s="196" t="s">
        <v>211</v>
      </c>
      <c r="I10" s="213" t="s">
        <v>18</v>
      </c>
      <c r="J10" s="196" t="s">
        <v>212</v>
      </c>
      <c r="K10" s="213" t="s">
        <v>18</v>
      </c>
      <c r="L10" s="196" t="s">
        <v>213</v>
      </c>
      <c r="M10" s="213" t="s">
        <v>18</v>
      </c>
      <c r="N10" s="295" t="s">
        <v>214</v>
      </c>
      <c r="O10" s="213" t="s">
        <v>18</v>
      </c>
      <c r="P10" s="295" t="s">
        <v>215</v>
      </c>
      <c r="Q10" s="213" t="s">
        <v>18</v>
      </c>
      <c r="R10" s="295" t="s">
        <v>216</v>
      </c>
      <c r="S10" s="213" t="s">
        <v>18</v>
      </c>
      <c r="T10" s="197" t="s">
        <v>217</v>
      </c>
      <c r="U10" s="213" t="s">
        <v>18</v>
      </c>
      <c r="V10" s="85"/>
      <c r="W10" s="3"/>
      <c r="Y10" s="210"/>
      <c r="AB10" s="24"/>
      <c r="AC10" s="24"/>
      <c r="AD10" s="24"/>
      <c r="AE10" s="5"/>
    </row>
    <row r="11" spans="1:211" ht="13.5" thickBot="1">
      <c r="A11" s="33"/>
      <c r="E11" s="34"/>
      <c r="F11" s="4"/>
      <c r="Y11" s="211"/>
      <c r="AD11"/>
      <c r="AE11"/>
    </row>
    <row r="12" spans="1:211" s="24" customFormat="1" ht="16" thickBot="1">
      <c r="A12" s="35"/>
      <c r="B12" s="36" t="s">
        <v>218</v>
      </c>
      <c r="C12" s="36"/>
      <c r="D12" s="36"/>
      <c r="E12" s="37"/>
      <c r="F12" s="38"/>
      <c r="N12" s="325"/>
      <c r="X12"/>
      <c r="Y12" s="210"/>
      <c r="AA12" s="140"/>
      <c r="AC12" s="1"/>
      <c r="AD12"/>
      <c r="AE12"/>
      <c r="AF12" s="1"/>
      <c r="AG12" s="1"/>
      <c r="AH12" s="1"/>
      <c r="AI12" s="1"/>
      <c r="AJ12" s="1"/>
      <c r="AK12" s="1"/>
      <c r="AL12" s="1"/>
      <c r="AM12" s="1"/>
      <c r="AN12" s="1"/>
      <c r="AO12" s="1"/>
    </row>
    <row r="13" spans="1:211" s="96" customFormat="1" ht="14.15" customHeight="1">
      <c r="A13" s="180" t="s">
        <v>219</v>
      </c>
      <c r="B13" s="181" t="s">
        <v>220</v>
      </c>
      <c r="C13" s="182"/>
      <c r="D13" s="182"/>
      <c r="E13" s="183" t="s">
        <v>221</v>
      </c>
      <c r="F13" s="184" t="s">
        <v>23</v>
      </c>
      <c r="H13" s="276">
        <f>SUM(H14,H15,H17)</f>
        <v>465.44470900857522</v>
      </c>
      <c r="I13" s="277" t="s">
        <v>30</v>
      </c>
      <c r="J13" s="275">
        <f>SUM(J14,J15,J17)</f>
        <v>128.74807699999999</v>
      </c>
      <c r="K13" s="277" t="s">
        <v>222</v>
      </c>
      <c r="L13" s="275">
        <f>SUM(L14,L15,L17)</f>
        <v>17.976627000000001</v>
      </c>
      <c r="M13" s="283" t="s">
        <v>30</v>
      </c>
      <c r="N13" s="284">
        <f>SUM(H13,J13,L13)</f>
        <v>612.16941300857525</v>
      </c>
      <c r="O13" s="431" t="s">
        <v>222</v>
      </c>
      <c r="P13" s="438">
        <f>SUM(P14,P15,P17)</f>
        <v>1.9963826000000005</v>
      </c>
      <c r="Q13" s="434" t="s">
        <v>30</v>
      </c>
      <c r="R13"/>
      <c r="S13" s="97"/>
      <c r="T13"/>
      <c r="U13"/>
      <c r="V13"/>
      <c r="W13"/>
      <c r="X13"/>
      <c r="Y13" s="211"/>
      <c r="Z13" s="143"/>
      <c r="AA13" s="143"/>
    </row>
    <row r="14" spans="1:211" s="96" customFormat="1" ht="14.15" customHeight="1">
      <c r="A14" s="119" t="s">
        <v>223</v>
      </c>
      <c r="B14" s="144" t="s">
        <v>224</v>
      </c>
      <c r="C14" s="120" t="s">
        <v>225</v>
      </c>
      <c r="D14" s="193"/>
      <c r="E14" s="95" t="s">
        <v>221</v>
      </c>
      <c r="F14" s="116" t="s">
        <v>51</v>
      </c>
      <c r="H14" s="278">
        <v>442.04944220857521</v>
      </c>
      <c r="I14" s="123" t="s">
        <v>30</v>
      </c>
      <c r="J14" s="122">
        <v>106.070066</v>
      </c>
      <c r="K14" s="123" t="s">
        <v>222</v>
      </c>
      <c r="L14" s="123">
        <v>8.9596029999999995</v>
      </c>
      <c r="M14" s="274" t="s">
        <v>30</v>
      </c>
      <c r="N14" s="285">
        <f>SUM(H14,J14,L14)</f>
        <v>557.07911120857523</v>
      </c>
      <c r="O14" s="432" t="s">
        <v>222</v>
      </c>
      <c r="P14" s="123">
        <v>8.3000000000000004E-2</v>
      </c>
      <c r="Q14" s="435" t="s">
        <v>30</v>
      </c>
      <c r="R14"/>
      <c r="S14" s="97"/>
      <c r="T14"/>
      <c r="U14"/>
      <c r="V14"/>
      <c r="W14"/>
      <c r="X14"/>
      <c r="Y14" s="211"/>
      <c r="Z14" s="143"/>
      <c r="AA14" s="143"/>
    </row>
    <row r="15" spans="1:211" s="151" customFormat="1" ht="14.15" customHeight="1">
      <c r="A15" s="119" t="s">
        <v>226</v>
      </c>
      <c r="B15" s="148" t="s">
        <v>227</v>
      </c>
      <c r="C15" s="149"/>
      <c r="D15" s="194"/>
      <c r="E15" s="189" t="s">
        <v>221</v>
      </c>
      <c r="F15" s="150" t="s">
        <v>51</v>
      </c>
      <c r="H15" s="278">
        <v>4.4482668000000007</v>
      </c>
      <c r="I15" s="153" t="s">
        <v>30</v>
      </c>
      <c r="J15" s="122">
        <v>0</v>
      </c>
      <c r="K15" s="123" t="s">
        <v>125</v>
      </c>
      <c r="L15" s="123">
        <v>0</v>
      </c>
      <c r="M15" s="274" t="s">
        <v>125</v>
      </c>
      <c r="N15" s="285">
        <f>SUM(H15,J15,L15)</f>
        <v>4.4482668000000007</v>
      </c>
      <c r="O15" s="432" t="s">
        <v>30</v>
      </c>
      <c r="P15" s="123">
        <v>0</v>
      </c>
      <c r="Q15" s="435" t="s">
        <v>30</v>
      </c>
      <c r="R15"/>
      <c r="T15"/>
      <c r="U15"/>
      <c r="V15"/>
      <c r="W15"/>
      <c r="Y15" s="211"/>
      <c r="Z15" s="152"/>
      <c r="AA15" s="152"/>
    </row>
    <row r="16" spans="1:211" s="96" customFormat="1" ht="14.15" customHeight="1">
      <c r="A16" s="119" t="s">
        <v>228</v>
      </c>
      <c r="B16" s="145" t="s">
        <v>229</v>
      </c>
      <c r="C16" s="121">
        <v>7.12</v>
      </c>
      <c r="D16" s="195"/>
      <c r="E16" s="190" t="s">
        <v>221</v>
      </c>
      <c r="F16" s="116" t="s">
        <v>51</v>
      </c>
      <c r="H16" s="278">
        <v>32.644014099999993</v>
      </c>
      <c r="I16" s="123" t="s">
        <v>30</v>
      </c>
      <c r="J16" s="122">
        <v>23.600795000000002</v>
      </c>
      <c r="K16" s="123" t="s">
        <v>222</v>
      </c>
      <c r="L16" s="123">
        <v>9.5026628000000013</v>
      </c>
      <c r="M16" s="274" t="s">
        <v>30</v>
      </c>
      <c r="N16" s="285">
        <f>SUM(H16,J16,L16)</f>
        <v>65.747471899999994</v>
      </c>
      <c r="O16" s="432" t="s">
        <v>222</v>
      </c>
      <c r="P16" s="123">
        <v>12.940315799999999</v>
      </c>
      <c r="Q16" s="435" t="s">
        <v>30</v>
      </c>
      <c r="R16"/>
      <c r="S16" s="97"/>
      <c r="T16"/>
      <c r="U16"/>
      <c r="V16"/>
      <c r="W16"/>
      <c r="X16"/>
      <c r="Y16" s="211"/>
      <c r="Z16" s="143"/>
      <c r="AA16" s="143"/>
    </row>
    <row r="17" spans="1:31" s="96" customFormat="1" ht="14.15" customHeight="1" thickBot="1">
      <c r="A17" s="119" t="s">
        <v>230</v>
      </c>
      <c r="B17" s="145" t="s">
        <v>231</v>
      </c>
      <c r="C17" s="187"/>
      <c r="D17" s="195"/>
      <c r="E17" s="190" t="s">
        <v>221</v>
      </c>
      <c r="F17" s="116" t="s">
        <v>51</v>
      </c>
      <c r="H17" s="278">
        <v>18.946999999999999</v>
      </c>
      <c r="I17" s="123" t="s">
        <v>30</v>
      </c>
      <c r="J17" s="122">
        <v>22.678011000000001</v>
      </c>
      <c r="K17" s="123" t="s">
        <v>222</v>
      </c>
      <c r="L17" s="123">
        <v>9.0170239999999993</v>
      </c>
      <c r="M17" s="274" t="s">
        <v>30</v>
      </c>
      <c r="N17" s="286">
        <f>SUM(H17,J17,L17)</f>
        <v>50.642035</v>
      </c>
      <c r="O17" s="433" t="s">
        <v>222</v>
      </c>
      <c r="P17" s="123">
        <v>1.9133826000000005</v>
      </c>
      <c r="Q17" s="435" t="s">
        <v>30</v>
      </c>
      <c r="R17"/>
      <c r="S17" s="97"/>
      <c r="T17"/>
      <c r="U17"/>
      <c r="V17"/>
      <c r="W17"/>
      <c r="X17"/>
      <c r="Y17" s="211"/>
      <c r="Z17" s="143"/>
      <c r="AA17" s="143"/>
    </row>
    <row r="18" spans="1:31" s="96" customFormat="1" ht="14.5" customHeight="1" thickBot="1">
      <c r="A18" s="119" t="s">
        <v>232</v>
      </c>
      <c r="B18" s="734" t="s">
        <v>233</v>
      </c>
      <c r="C18" s="187"/>
      <c r="D18" s="195"/>
      <c r="E18" s="191" t="s">
        <v>221</v>
      </c>
      <c r="F18" s="117" t="s">
        <v>51</v>
      </c>
      <c r="H18" s="278">
        <v>19.145607200000001</v>
      </c>
      <c r="I18" s="123" t="s">
        <v>30</v>
      </c>
      <c r="J18" s="122">
        <v>0.92278400000000005</v>
      </c>
      <c r="K18" s="147" t="s">
        <v>222</v>
      </c>
      <c r="L18" s="123">
        <v>0.48563880000000004</v>
      </c>
      <c r="M18" s="279" t="s">
        <v>30</v>
      </c>
      <c r="P18" s="691">
        <v>4.9879483999999987</v>
      </c>
      <c r="Q18" s="436" t="s">
        <v>30</v>
      </c>
      <c r="R18" s="146"/>
      <c r="S18" s="146"/>
      <c r="T18"/>
      <c r="U18"/>
      <c r="V18"/>
      <c r="W18" s="24"/>
      <c r="X18"/>
      <c r="Y18" s="211"/>
      <c r="Z18" s="143"/>
      <c r="AA18" s="143"/>
    </row>
    <row r="19" spans="1:31" ht="16" thickBot="1">
      <c r="A19" s="119" t="s">
        <v>234</v>
      </c>
      <c r="B19" s="12" t="s">
        <v>235</v>
      </c>
      <c r="C19" s="188"/>
      <c r="D19" s="40"/>
      <c r="E19" s="192" t="s">
        <v>221</v>
      </c>
      <c r="F19" s="139" t="s">
        <v>51</v>
      </c>
      <c r="H19" s="280">
        <v>47.18</v>
      </c>
      <c r="I19" s="281" t="s">
        <v>24</v>
      </c>
      <c r="J19" s="282">
        <v>25.28</v>
      </c>
      <c r="K19" s="281" t="s">
        <v>24</v>
      </c>
      <c r="L19" s="692">
        <v>10.050000000000001</v>
      </c>
      <c r="M19" s="179" t="s">
        <v>24</v>
      </c>
      <c r="N19" s="81"/>
      <c r="O19" s="81"/>
      <c r="P19" s="437">
        <v>17.5</v>
      </c>
      <c r="Q19" s="453" t="s">
        <v>24</v>
      </c>
      <c r="R19" s="201">
        <v>832.024</v>
      </c>
      <c r="S19" s="456" t="s">
        <v>24</v>
      </c>
      <c r="T19" s="455">
        <f>SUM(H19,J19,L19,P19,R19)</f>
        <v>932.03399999999999</v>
      </c>
      <c r="U19" s="175" t="s">
        <v>24</v>
      </c>
      <c r="V19" s="81"/>
      <c r="W19" s="24"/>
      <c r="Y19" s="211"/>
      <c r="Z19" s="143"/>
      <c r="AA19" s="143"/>
      <c r="AD19"/>
      <c r="AE19"/>
    </row>
    <row r="20" spans="1:31" ht="14.15" customHeight="1" thickBot="1">
      <c r="A20" s="185" t="s">
        <v>236</v>
      </c>
      <c r="B20" s="41" t="s">
        <v>237</v>
      </c>
      <c r="C20" s="42"/>
      <c r="D20" s="118"/>
      <c r="E20" s="118" t="s">
        <v>150</v>
      </c>
      <c r="F20" s="186" t="s">
        <v>23</v>
      </c>
      <c r="H20" s="82"/>
      <c r="I20" s="81"/>
      <c r="J20" s="82"/>
      <c r="K20" s="81"/>
      <c r="L20" s="81"/>
      <c r="M20" s="81"/>
      <c r="N20" s="81"/>
      <c r="O20" s="81"/>
      <c r="P20" s="82"/>
      <c r="Q20" s="81"/>
      <c r="R20" s="82"/>
      <c r="S20" s="81"/>
      <c r="T20" s="430">
        <f>T19/1320</f>
        <v>0.70608636363636368</v>
      </c>
      <c r="U20" s="177" t="s">
        <v>24</v>
      </c>
      <c r="V20" s="24"/>
      <c r="W20" s="57"/>
      <c r="Y20" s="211"/>
      <c r="AD20"/>
      <c r="AE20"/>
    </row>
    <row r="21" spans="1:31" ht="13" thickBot="1">
      <c r="A21" s="39"/>
      <c r="C21" s="39"/>
      <c r="D21" s="39"/>
      <c r="E21" s="39"/>
      <c r="F21" s="39"/>
      <c r="G21" s="39"/>
      <c r="H21" s="39"/>
      <c r="I21" s="39"/>
      <c r="J21" s="39"/>
      <c r="K21" s="39"/>
      <c r="L21" s="39"/>
      <c r="M21" s="39"/>
      <c r="N21" s="39"/>
      <c r="O21" s="39"/>
      <c r="P21" s="39"/>
      <c r="Q21" s="39"/>
      <c r="R21" s="39"/>
      <c r="S21" s="39"/>
      <c r="T21" s="39"/>
      <c r="U21" s="39"/>
      <c r="V21" s="39"/>
      <c r="W21" s="57"/>
      <c r="Y21" s="211"/>
      <c r="AD21"/>
      <c r="AE21"/>
    </row>
    <row r="22" spans="1:31" ht="16" thickBot="1">
      <c r="A22" s="381"/>
      <c r="B22" s="382" t="s">
        <v>238</v>
      </c>
      <c r="C22" s="382"/>
      <c r="D22" s="382"/>
      <c r="E22" s="383"/>
      <c r="F22" s="384"/>
      <c r="G22" s="39"/>
      <c r="H22" s="39"/>
      <c r="I22" s="39"/>
      <c r="J22" s="39"/>
      <c r="K22" s="39"/>
      <c r="L22" s="39"/>
      <c r="M22" s="39"/>
      <c r="N22" s="39"/>
      <c r="O22" s="39"/>
      <c r="P22" s="39"/>
      <c r="Q22" s="39"/>
      <c r="R22" s="39"/>
      <c r="S22" s="39"/>
      <c r="T22" s="39"/>
      <c r="U22" s="39"/>
      <c r="V22" s="39"/>
      <c r="Y22" s="211"/>
      <c r="Z22" s="143"/>
      <c r="AA22" s="143"/>
      <c r="AD22"/>
      <c r="AE22"/>
    </row>
    <row r="23" spans="1:31">
      <c r="A23" s="385" t="s">
        <v>239</v>
      </c>
      <c r="B23" s="386" t="s">
        <v>240</v>
      </c>
      <c r="C23" s="387"/>
      <c r="D23" s="387"/>
      <c r="E23" s="388" t="s">
        <v>221</v>
      </c>
      <c r="F23" s="389" t="s">
        <v>51</v>
      </c>
      <c r="G23" s="39"/>
      <c r="H23" s="707">
        <v>29.1261054</v>
      </c>
      <c r="I23" s="442" t="s">
        <v>30</v>
      </c>
      <c r="J23" s="442">
        <v>0</v>
      </c>
      <c r="K23" s="442" t="s">
        <v>125</v>
      </c>
      <c r="L23" s="442">
        <v>0</v>
      </c>
      <c r="M23" s="442" t="s">
        <v>125</v>
      </c>
      <c r="N23" s="438">
        <f>SUM(H23,J23,L23)</f>
        <v>29.1261054</v>
      </c>
      <c r="O23" s="442" t="s">
        <v>30</v>
      </c>
      <c r="P23" s="442">
        <v>0</v>
      </c>
      <c r="Q23" s="708" t="s">
        <v>125</v>
      </c>
      <c r="R23"/>
      <c r="S23"/>
      <c r="T23"/>
      <c r="U23"/>
      <c r="V23"/>
      <c r="W23" s="141"/>
      <c r="Z23" s="143"/>
      <c r="AA23" s="143"/>
      <c r="AD23"/>
      <c r="AE23"/>
    </row>
    <row r="24" spans="1:31">
      <c r="A24" s="390" t="s">
        <v>241</v>
      </c>
      <c r="B24" s="391" t="s">
        <v>242</v>
      </c>
      <c r="C24" s="392"/>
      <c r="D24" s="391"/>
      <c r="E24" s="195" t="s">
        <v>221</v>
      </c>
      <c r="F24" s="393" t="s">
        <v>51</v>
      </c>
      <c r="H24" s="709">
        <v>1.5147622000000001</v>
      </c>
      <c r="I24" s="706" t="s">
        <v>30</v>
      </c>
      <c r="J24" s="706">
        <v>0</v>
      </c>
      <c r="K24" s="706" t="s">
        <v>125</v>
      </c>
      <c r="L24" s="706">
        <v>0</v>
      </c>
      <c r="M24" s="706" t="s">
        <v>125</v>
      </c>
      <c r="N24" s="198">
        <f>SUM(H24,J24,L24)</f>
        <v>1.5147622000000001</v>
      </c>
      <c r="O24" s="706" t="s">
        <v>30</v>
      </c>
      <c r="P24" s="706">
        <v>6.3159982999999995</v>
      </c>
      <c r="Q24" s="710" t="s">
        <v>30</v>
      </c>
      <c r="R24"/>
      <c r="S24"/>
      <c r="T24"/>
      <c r="U24"/>
      <c r="V24"/>
      <c r="W24" s="141"/>
      <c r="Z24" s="143"/>
      <c r="AA24" s="143"/>
      <c r="AD24"/>
      <c r="AE24"/>
    </row>
    <row r="25" spans="1:31">
      <c r="A25" s="385" t="s">
        <v>243</v>
      </c>
      <c r="B25" s="394" t="s">
        <v>244</v>
      </c>
      <c r="C25" s="395"/>
      <c r="D25" s="394"/>
      <c r="E25" s="396" t="s">
        <v>221</v>
      </c>
      <c r="F25" s="397" t="s">
        <v>51</v>
      </c>
      <c r="H25" s="709">
        <v>0.65928180000000003</v>
      </c>
      <c r="I25" s="706" t="s">
        <v>30</v>
      </c>
      <c r="J25" s="706">
        <v>0</v>
      </c>
      <c r="K25" s="706" t="s">
        <v>125</v>
      </c>
      <c r="L25" s="706">
        <v>0</v>
      </c>
      <c r="M25" s="706" t="s">
        <v>125</v>
      </c>
      <c r="N25" s="198">
        <f>SUM(H25,J25,L25)</f>
        <v>0.65928180000000003</v>
      </c>
      <c r="O25" s="706" t="s">
        <v>30</v>
      </c>
      <c r="P25" s="706">
        <v>0.36009459999999999</v>
      </c>
      <c r="Q25" s="710" t="s">
        <v>30</v>
      </c>
      <c r="R25"/>
      <c r="S25"/>
      <c r="T25"/>
      <c r="U25"/>
      <c r="V25"/>
      <c r="W25" s="141"/>
      <c r="Z25" s="142"/>
      <c r="AA25" s="142"/>
      <c r="AB25" s="142"/>
      <c r="AD25"/>
      <c r="AE25"/>
    </row>
    <row r="26" spans="1:31">
      <c r="A26" s="390" t="s">
        <v>245</v>
      </c>
      <c r="B26" s="391" t="s">
        <v>246</v>
      </c>
      <c r="C26" s="392"/>
      <c r="D26" s="391"/>
      <c r="E26" s="195" t="s">
        <v>221</v>
      </c>
      <c r="F26" s="393" t="s">
        <v>51</v>
      </c>
      <c r="G26"/>
      <c r="H26" s="709">
        <v>1.3438646999999999</v>
      </c>
      <c r="I26" s="706" t="s">
        <v>30</v>
      </c>
      <c r="J26" s="706">
        <v>23.600795000000002</v>
      </c>
      <c r="K26" s="706" t="s">
        <v>222</v>
      </c>
      <c r="L26" s="706">
        <v>9.5026628000000013</v>
      </c>
      <c r="M26" s="706" t="s">
        <v>30</v>
      </c>
      <c r="N26" s="198">
        <f>SUM(H26,J26,L26)</f>
        <v>34.447322500000006</v>
      </c>
      <c r="O26" s="706" t="s">
        <v>222</v>
      </c>
      <c r="P26" s="706">
        <v>6.2642229</v>
      </c>
      <c r="Q26" s="710" t="s">
        <v>30</v>
      </c>
      <c r="R26"/>
      <c r="S26"/>
      <c r="T26"/>
      <c r="U26"/>
      <c r="V26"/>
      <c r="W26" s="326"/>
      <c r="Z26" s="143"/>
      <c r="AA26" s="143"/>
      <c r="AD26"/>
      <c r="AE26"/>
    </row>
    <row r="27" spans="1:31" ht="13" thickBot="1">
      <c r="A27" s="398" t="s">
        <v>247</v>
      </c>
      <c r="B27" s="399" t="s">
        <v>248</v>
      </c>
      <c r="C27" s="400"/>
      <c r="D27" s="399"/>
      <c r="E27" s="401" t="s">
        <v>221</v>
      </c>
      <c r="F27" s="402" t="s">
        <v>51</v>
      </c>
      <c r="G27"/>
      <c r="H27" s="711">
        <v>0</v>
      </c>
      <c r="I27" s="453" t="s">
        <v>125</v>
      </c>
      <c r="J27" s="447">
        <v>0</v>
      </c>
      <c r="K27" s="453" t="s">
        <v>125</v>
      </c>
      <c r="L27" s="447">
        <v>0</v>
      </c>
      <c r="M27" s="453" t="s">
        <v>125</v>
      </c>
      <c r="N27" s="446">
        <v>0</v>
      </c>
      <c r="O27" s="453" t="s">
        <v>125</v>
      </c>
      <c r="P27" s="447">
        <v>0</v>
      </c>
      <c r="Q27" s="712" t="s">
        <v>125</v>
      </c>
      <c r="R27"/>
      <c r="S27"/>
      <c r="T27"/>
      <c r="U27"/>
      <c r="V27"/>
      <c r="W27" s="326"/>
      <c r="Z27" s="143"/>
      <c r="AA27" s="143"/>
      <c r="AD27"/>
      <c r="AE27"/>
    </row>
    <row r="28" spans="1:31" ht="13" thickBot="1">
      <c r="A28" s="403"/>
      <c r="B28" s="96"/>
      <c r="C28" s="403"/>
      <c r="D28" s="403"/>
      <c r="E28" s="403"/>
      <c r="F28" s="403"/>
      <c r="G28" s="39"/>
      <c r="H28" s="39"/>
      <c r="I28" s="39"/>
      <c r="J28" s="39"/>
      <c r="K28" s="39"/>
      <c r="L28" s="39"/>
      <c r="M28" s="39"/>
      <c r="N28" s="39"/>
      <c r="O28" s="39"/>
      <c r="P28"/>
      <c r="Q28"/>
      <c r="R28"/>
      <c r="S28"/>
      <c r="T28"/>
      <c r="U28"/>
      <c r="V28"/>
      <c r="Y28" s="212"/>
      <c r="AD28"/>
      <c r="AE28"/>
    </row>
    <row r="29" spans="1:31" ht="16" thickBot="1">
      <c r="A29" s="404"/>
      <c r="B29" s="405" t="s">
        <v>249</v>
      </c>
      <c r="C29" s="405"/>
      <c r="D29" s="405"/>
      <c r="E29" s="406"/>
      <c r="F29" s="407"/>
      <c r="G29" s="39"/>
      <c r="H29" s="39"/>
      <c r="I29" s="39"/>
      <c r="J29" s="39"/>
      <c r="K29" s="39"/>
      <c r="L29" s="39"/>
      <c r="M29" s="39"/>
      <c r="N29" s="39"/>
      <c r="O29" s="39"/>
      <c r="P29"/>
      <c r="Q29"/>
      <c r="R29"/>
      <c r="S29"/>
      <c r="T29"/>
      <c r="U29"/>
      <c r="V29"/>
      <c r="Y29" s="212"/>
      <c r="AA29" s="140"/>
      <c r="AD29"/>
      <c r="AE29"/>
    </row>
    <row r="30" spans="1:31" ht="12.65" customHeight="1">
      <c r="A30" s="408" t="s">
        <v>250</v>
      </c>
      <c r="B30" s="409" t="s">
        <v>251</v>
      </c>
      <c r="C30" s="410"/>
      <c r="D30" s="410" t="s">
        <v>252</v>
      </c>
      <c r="E30" s="410" t="s">
        <v>253</v>
      </c>
      <c r="F30" s="411" t="s">
        <v>51</v>
      </c>
      <c r="G30" s="39"/>
      <c r="H30" s="439">
        <v>4424352</v>
      </c>
      <c r="I30" s="440" t="s">
        <v>30</v>
      </c>
      <c r="J30" s="441"/>
      <c r="K30" s="440" t="s">
        <v>35</v>
      </c>
      <c r="L30" s="440">
        <v>22123.86</v>
      </c>
      <c r="M30" s="440" t="s">
        <v>30</v>
      </c>
      <c r="N30" s="438">
        <f>SUM(H30,J30,L30)</f>
        <v>4446475.8600000003</v>
      </c>
      <c r="O30" s="442" t="s">
        <v>30</v>
      </c>
      <c r="P30" s="440">
        <v>4337.75</v>
      </c>
      <c r="Q30" s="443" t="s">
        <v>30</v>
      </c>
      <c r="R30"/>
      <c r="S30"/>
      <c r="T30"/>
      <c r="U30"/>
      <c r="V30"/>
      <c r="Y30" s="212"/>
      <c r="AA30" s="140"/>
      <c r="AD30"/>
      <c r="AE30"/>
    </row>
    <row r="31" spans="1:31" ht="13" thickBot="1">
      <c r="A31" s="412" t="s">
        <v>254</v>
      </c>
      <c r="B31" s="399" t="s">
        <v>255</v>
      </c>
      <c r="C31" s="401"/>
      <c r="D31" s="401" t="s">
        <v>252</v>
      </c>
      <c r="E31" s="401" t="s">
        <v>221</v>
      </c>
      <c r="F31" s="413" t="s">
        <v>51</v>
      </c>
      <c r="G31" s="39"/>
      <c r="H31" s="437">
        <v>17.04</v>
      </c>
      <c r="I31" s="444" t="s">
        <v>24</v>
      </c>
      <c r="J31" s="445">
        <v>156.83000000000001</v>
      </c>
      <c r="K31" s="444" t="s">
        <v>24</v>
      </c>
      <c r="L31" s="444">
        <v>2.15</v>
      </c>
      <c r="M31" s="444" t="s">
        <v>24</v>
      </c>
      <c r="N31" s="446">
        <f>SUM(H31,J31,L31)</f>
        <v>176.02</v>
      </c>
      <c r="O31" s="447" t="s">
        <v>24</v>
      </c>
      <c r="P31" s="444">
        <v>11.55</v>
      </c>
      <c r="Q31" s="448" t="s">
        <v>24</v>
      </c>
      <c r="R31"/>
      <c r="S31"/>
      <c r="T31"/>
      <c r="U31"/>
      <c r="V31"/>
      <c r="Y31" s="212"/>
      <c r="AA31" s="140"/>
      <c r="AD31"/>
      <c r="AE31"/>
    </row>
    <row r="32" spans="1:31" ht="13" thickBot="1">
      <c r="A32" s="403"/>
      <c r="B32" s="96"/>
      <c r="C32" s="403"/>
      <c r="D32" s="403"/>
      <c r="E32" s="403"/>
      <c r="F32" s="403"/>
      <c r="G32" s="39"/>
      <c r="H32" s="39"/>
      <c r="I32" s="39"/>
      <c r="J32" s="39"/>
      <c r="K32" s="39"/>
      <c r="L32" s="39"/>
      <c r="M32" s="39"/>
      <c r="N32" s="39"/>
      <c r="O32" s="39"/>
      <c r="P32"/>
      <c r="Q32"/>
      <c r="R32"/>
      <c r="S32"/>
      <c r="T32"/>
      <c r="U32"/>
      <c r="V32"/>
      <c r="W32" s="287"/>
      <c r="Y32" s="212"/>
      <c r="AA32" s="140"/>
      <c r="AD32"/>
      <c r="AE32"/>
    </row>
    <row r="33" spans="1:31" ht="15" customHeight="1" thickBot="1">
      <c r="A33" s="404"/>
      <c r="B33" s="405" t="s">
        <v>256</v>
      </c>
      <c r="C33" s="405"/>
      <c r="D33" s="405"/>
      <c r="E33" s="406"/>
      <c r="F33" s="407"/>
      <c r="P33"/>
      <c r="Q33"/>
      <c r="R33"/>
      <c r="S33"/>
      <c r="T33"/>
      <c r="U33"/>
      <c r="V33"/>
      <c r="Y33" s="211"/>
      <c r="AD33"/>
      <c r="AE33"/>
    </row>
    <row r="34" spans="1:31">
      <c r="A34" s="414" t="s">
        <v>257</v>
      </c>
      <c r="B34" s="409" t="s">
        <v>258</v>
      </c>
      <c r="C34" s="409"/>
      <c r="D34" s="409"/>
      <c r="E34" s="410" t="s">
        <v>187</v>
      </c>
      <c r="F34" s="415" t="s">
        <v>51</v>
      </c>
      <c r="H34" s="314">
        <v>1.095</v>
      </c>
      <c r="I34" s="315" t="s">
        <v>30</v>
      </c>
      <c r="J34" s="315" t="s">
        <v>88</v>
      </c>
      <c r="K34" s="315" t="s">
        <v>35</v>
      </c>
      <c r="L34" s="315">
        <v>5.5E-2</v>
      </c>
      <c r="M34" s="316" t="s">
        <v>30</v>
      </c>
      <c r="N34"/>
      <c r="O34"/>
      <c r="P34" s="449">
        <v>1.389</v>
      </c>
      <c r="Q34" s="175" t="s">
        <v>30</v>
      </c>
      <c r="R34"/>
      <c r="S34"/>
      <c r="T34"/>
      <c r="U34"/>
      <c r="V34"/>
      <c r="Y34" s="211"/>
      <c r="Z34" s="143"/>
      <c r="AA34" s="143"/>
      <c r="AD34"/>
      <c r="AE34"/>
    </row>
    <row r="35" spans="1:31">
      <c r="A35" s="416" t="s">
        <v>259</v>
      </c>
      <c r="B35" s="391" t="s">
        <v>260</v>
      </c>
      <c r="C35" s="391"/>
      <c r="D35" s="391"/>
      <c r="E35" s="195" t="s">
        <v>187</v>
      </c>
      <c r="F35" s="417" t="s">
        <v>51</v>
      </c>
      <c r="H35" s="317">
        <v>3.7410000000000001</v>
      </c>
      <c r="I35" s="199" t="s">
        <v>30</v>
      </c>
      <c r="J35" s="199" t="s">
        <v>88</v>
      </c>
      <c r="K35" s="199" t="s">
        <v>35</v>
      </c>
      <c r="L35" s="199">
        <v>0.50900000000000001</v>
      </c>
      <c r="M35" s="318" t="s">
        <v>30</v>
      </c>
      <c r="N35"/>
      <c r="O35"/>
      <c r="P35" s="450">
        <v>0</v>
      </c>
      <c r="Q35" s="176" t="s">
        <v>30</v>
      </c>
      <c r="R35"/>
      <c r="S35"/>
      <c r="T35"/>
      <c r="U35"/>
      <c r="V35"/>
      <c r="Y35" s="211"/>
      <c r="Z35" s="143"/>
      <c r="AA35" s="143"/>
      <c r="AD35"/>
      <c r="AE35"/>
    </row>
    <row r="36" spans="1:31" ht="13" thickBot="1">
      <c r="A36" s="418" t="s">
        <v>261</v>
      </c>
      <c r="B36" s="399" t="s">
        <v>262</v>
      </c>
      <c r="C36" s="399"/>
      <c r="D36" s="399"/>
      <c r="E36" s="401" t="s">
        <v>187</v>
      </c>
      <c r="F36" s="413" t="s">
        <v>23</v>
      </c>
      <c r="G36" s="57"/>
      <c r="H36" s="319">
        <f>SUM(H34:H35)</f>
        <v>4.8360000000000003</v>
      </c>
      <c r="I36" s="281" t="s">
        <v>30</v>
      </c>
      <c r="J36" s="320">
        <f>SUM(J34:J35)</f>
        <v>0</v>
      </c>
      <c r="K36" s="281" t="s">
        <v>35</v>
      </c>
      <c r="L36" s="320">
        <f>SUM(L34:L35)</f>
        <v>0.56400000000000006</v>
      </c>
      <c r="M36" s="321" t="s">
        <v>30</v>
      </c>
      <c r="N36"/>
      <c r="O36"/>
      <c r="P36" s="48">
        <f>SUM(P34:P35)</f>
        <v>1.389</v>
      </c>
      <c r="Q36" s="178" t="s">
        <v>30</v>
      </c>
      <c r="R36"/>
      <c r="S36"/>
      <c r="T36"/>
      <c r="U36"/>
      <c r="V36"/>
      <c r="Y36" s="211"/>
      <c r="Z36" s="143"/>
      <c r="AA36" s="143"/>
      <c r="AD36"/>
      <c r="AE36"/>
    </row>
    <row r="37" spans="1:31" ht="13" thickBot="1">
      <c r="A37" s="419"/>
      <c r="B37" s="96"/>
      <c r="C37" s="96"/>
      <c r="D37" s="96"/>
      <c r="E37" s="420"/>
      <c r="F37" s="420"/>
      <c r="G37" s="14"/>
      <c r="H37" s="14"/>
      <c r="I37" s="14"/>
      <c r="J37" s="14"/>
      <c r="K37"/>
      <c r="L37"/>
      <c r="M37"/>
      <c r="N37"/>
      <c r="O37"/>
      <c r="P37"/>
      <c r="Q37"/>
      <c r="R37"/>
      <c r="S37"/>
      <c r="T37"/>
      <c r="U37"/>
      <c r="V37"/>
      <c r="Y37" s="211"/>
      <c r="Z37" s="143"/>
      <c r="AA37" s="143"/>
      <c r="AD37"/>
      <c r="AE37"/>
    </row>
    <row r="38" spans="1:31" ht="16" thickBot="1">
      <c r="A38" s="381"/>
      <c r="B38" s="382" t="s">
        <v>263</v>
      </c>
      <c r="C38" s="382"/>
      <c r="D38" s="382"/>
      <c r="E38" s="383"/>
      <c r="F38" s="384"/>
      <c r="G38" s="14"/>
      <c r="H38" s="14"/>
      <c r="I38" s="14"/>
      <c r="J38" s="14"/>
      <c r="K38"/>
      <c r="L38"/>
      <c r="M38"/>
      <c r="N38"/>
      <c r="O38"/>
      <c r="P38"/>
      <c r="Q38"/>
      <c r="R38"/>
      <c r="S38"/>
      <c r="T38"/>
      <c r="U38"/>
      <c r="V38"/>
      <c r="Y38" s="211"/>
      <c r="Z38" s="143"/>
      <c r="AA38" s="143"/>
      <c r="AD38"/>
      <c r="AE38"/>
    </row>
    <row r="39" spans="1:31" ht="13" thickBot="1">
      <c r="A39" s="658" t="s">
        <v>264</v>
      </c>
      <c r="B39" s="659" t="s">
        <v>265</v>
      </c>
      <c r="C39" s="659"/>
      <c r="D39" s="659"/>
      <c r="E39" s="660" t="s">
        <v>187</v>
      </c>
      <c r="F39" s="661" t="s">
        <v>51</v>
      </c>
      <c r="H39" s="322">
        <v>2.9077319045518197</v>
      </c>
      <c r="I39" s="323" t="s">
        <v>30</v>
      </c>
      <c r="J39" s="323" t="s">
        <v>88</v>
      </c>
      <c r="K39" s="323" t="s">
        <v>35</v>
      </c>
      <c r="L39" s="323" t="s">
        <v>88</v>
      </c>
      <c r="M39" s="324" t="s">
        <v>35</v>
      </c>
      <c r="N39"/>
      <c r="O39"/>
      <c r="P39" s="451" t="s">
        <v>88</v>
      </c>
      <c r="Q39" s="452" t="s">
        <v>35</v>
      </c>
      <c r="R39"/>
      <c r="S39"/>
      <c r="T39"/>
      <c r="U39"/>
      <c r="V39"/>
      <c r="Y39" s="211"/>
      <c r="Z39" s="143"/>
      <c r="AA39" s="143"/>
      <c r="AD39"/>
      <c r="AE39"/>
    </row>
    <row r="40" spans="1:31" ht="13" thickBot="1">
      <c r="A40" s="97"/>
      <c r="B40" s="97"/>
      <c r="C40" s="97"/>
      <c r="D40" s="97"/>
      <c r="E40" s="97"/>
      <c r="F40" s="97"/>
      <c r="G40" s="81"/>
      <c r="H40" s="81"/>
      <c r="I40" s="81"/>
      <c r="J40"/>
      <c r="K40"/>
      <c r="L40"/>
      <c r="M40"/>
      <c r="N40"/>
      <c r="O40"/>
      <c r="P40"/>
      <c r="Q40"/>
      <c r="R40"/>
      <c r="S40"/>
      <c r="T40"/>
      <c r="U40"/>
      <c r="V40"/>
      <c r="Y40" s="211"/>
      <c r="AD40"/>
      <c r="AE40"/>
    </row>
    <row r="41" spans="1:31" ht="16" thickBot="1">
      <c r="A41" s="404"/>
      <c r="B41" s="405" t="s">
        <v>266</v>
      </c>
      <c r="C41" s="405"/>
      <c r="D41" s="405"/>
      <c r="E41" s="406"/>
      <c r="F41" s="407"/>
      <c r="G41" s="81"/>
      <c r="I41" s="81"/>
      <c r="J41"/>
      <c r="K41"/>
      <c r="L41"/>
      <c r="M41"/>
      <c r="N41"/>
      <c r="O41"/>
      <c r="P41"/>
      <c r="Q41"/>
      <c r="R41"/>
      <c r="S41"/>
      <c r="T41"/>
      <c r="U41"/>
      <c r="V41"/>
      <c r="Y41" s="211"/>
      <c r="AD41"/>
      <c r="AE41"/>
    </row>
    <row r="42" spans="1:31">
      <c r="A42" s="421" t="s">
        <v>267</v>
      </c>
      <c r="B42" s="409" t="s">
        <v>268</v>
      </c>
      <c r="C42" s="409"/>
      <c r="D42" s="409"/>
      <c r="E42" s="410" t="s">
        <v>187</v>
      </c>
      <c r="F42" s="411" t="s">
        <v>51</v>
      </c>
      <c r="H42" s="314">
        <v>54.58</v>
      </c>
      <c r="I42" s="315" t="s">
        <v>30</v>
      </c>
      <c r="J42" s="315" t="s">
        <v>88</v>
      </c>
      <c r="K42" s="315" t="s">
        <v>35</v>
      </c>
      <c r="L42" s="315">
        <v>1.2170000000000001</v>
      </c>
      <c r="M42" s="316" t="s">
        <v>30</v>
      </c>
      <c r="N42"/>
      <c r="O42"/>
      <c r="P42"/>
      <c r="Q42"/>
      <c r="R42"/>
      <c r="S42"/>
      <c r="T42"/>
      <c r="U42"/>
      <c r="V42"/>
      <c r="Y42" s="211"/>
      <c r="Z42" s="1"/>
      <c r="AA42" s="1"/>
    </row>
    <row r="43" spans="1:31">
      <c r="A43" s="422" t="s">
        <v>269</v>
      </c>
      <c r="B43" s="391" t="s">
        <v>270</v>
      </c>
      <c r="C43" s="391"/>
      <c r="D43" s="391"/>
      <c r="E43" s="195" t="s">
        <v>187</v>
      </c>
      <c r="F43" s="417" t="s">
        <v>51</v>
      </c>
      <c r="H43" s="317">
        <v>1.1559999999999999</v>
      </c>
      <c r="I43" s="199" t="s">
        <v>30</v>
      </c>
      <c r="J43" s="199" t="s">
        <v>88</v>
      </c>
      <c r="K43" s="199" t="s">
        <v>35</v>
      </c>
      <c r="L43" s="699">
        <v>0</v>
      </c>
      <c r="M43" s="318" t="s">
        <v>30</v>
      </c>
      <c r="N43"/>
      <c r="O43"/>
      <c r="P43"/>
      <c r="Q43"/>
      <c r="R43"/>
      <c r="S43"/>
      <c r="T43"/>
      <c r="U43"/>
      <c r="V43"/>
      <c r="X43" s="81"/>
      <c r="Y43" s="211"/>
      <c r="Z43" s="1"/>
      <c r="AA43" s="1"/>
    </row>
    <row r="44" spans="1:31">
      <c r="A44" s="422" t="s">
        <v>271</v>
      </c>
      <c r="B44" s="391" t="s">
        <v>256</v>
      </c>
      <c r="C44" s="391"/>
      <c r="D44" s="391"/>
      <c r="E44" s="195" t="s">
        <v>187</v>
      </c>
      <c r="F44" s="417" t="s">
        <v>23</v>
      </c>
      <c r="H44" s="294">
        <f>-H36</f>
        <v>-4.8360000000000003</v>
      </c>
      <c r="I44" s="199" t="s">
        <v>30</v>
      </c>
      <c r="J44" s="198">
        <f>-J36</f>
        <v>0</v>
      </c>
      <c r="K44" s="199" t="s">
        <v>35</v>
      </c>
      <c r="L44" s="198">
        <f>-L36</f>
        <v>-0.56400000000000006</v>
      </c>
      <c r="M44" s="318" t="s">
        <v>30</v>
      </c>
      <c r="N44"/>
      <c r="O44"/>
      <c r="P44"/>
      <c r="Q44"/>
      <c r="R44"/>
      <c r="S44"/>
      <c r="T44"/>
      <c r="U44"/>
      <c r="V44"/>
      <c r="Y44" s="211"/>
      <c r="Z44" s="1"/>
      <c r="AA44" s="1"/>
    </row>
    <row r="45" spans="1:31">
      <c r="A45" s="423" t="s">
        <v>272</v>
      </c>
      <c r="B45" s="394" t="s">
        <v>273</v>
      </c>
      <c r="C45" s="394"/>
      <c r="D45" s="394"/>
      <c r="E45" s="195" t="s">
        <v>187</v>
      </c>
      <c r="F45" s="417" t="s">
        <v>51</v>
      </c>
      <c r="H45" s="703">
        <v>0</v>
      </c>
      <c r="I45" s="704" t="s">
        <v>30</v>
      </c>
      <c r="J45" s="704" t="s">
        <v>88</v>
      </c>
      <c r="K45" s="704" t="s">
        <v>35</v>
      </c>
      <c r="L45" s="704">
        <v>0</v>
      </c>
      <c r="M45" s="705" t="s">
        <v>30</v>
      </c>
      <c r="N45"/>
      <c r="O45"/>
      <c r="P45"/>
      <c r="Q45"/>
      <c r="R45"/>
      <c r="S45"/>
      <c r="T45"/>
      <c r="U45"/>
      <c r="V45"/>
      <c r="X45" s="81"/>
      <c r="Y45" s="211"/>
      <c r="Z45" s="1"/>
      <c r="AA45" s="1"/>
    </row>
    <row r="46" spans="1:31" ht="13" thickBot="1">
      <c r="A46" s="424" t="s">
        <v>274</v>
      </c>
      <c r="B46" s="399" t="s">
        <v>275</v>
      </c>
      <c r="C46" s="399"/>
      <c r="D46" s="399"/>
      <c r="E46" s="401" t="s">
        <v>187</v>
      </c>
      <c r="F46" s="413" t="s">
        <v>23</v>
      </c>
      <c r="H46" s="319">
        <f>SUM(H42:H45)</f>
        <v>50.9</v>
      </c>
      <c r="I46" s="281" t="s">
        <v>30</v>
      </c>
      <c r="J46" s="320">
        <f>SUM(J42:J45)</f>
        <v>0</v>
      </c>
      <c r="K46" s="281" t="s">
        <v>35</v>
      </c>
      <c r="L46" s="320">
        <f>SUM(L42:L45)</f>
        <v>0.65300000000000002</v>
      </c>
      <c r="M46" s="321" t="s">
        <v>30</v>
      </c>
      <c r="P46"/>
      <c r="Q46"/>
      <c r="R46"/>
      <c r="S46"/>
      <c r="T46"/>
      <c r="U46"/>
      <c r="V46"/>
      <c r="Y46" s="211"/>
    </row>
    <row r="47" spans="1:31" ht="13" thickBot="1">
      <c r="A47" s="425"/>
      <c r="B47" s="96"/>
      <c r="C47" s="96"/>
      <c r="D47" s="96"/>
      <c r="E47" s="96"/>
      <c r="F47" s="96"/>
      <c r="P47"/>
      <c r="Q47"/>
      <c r="R47"/>
      <c r="S47"/>
      <c r="T47"/>
      <c r="U47"/>
      <c r="V47"/>
      <c r="Y47" s="211"/>
    </row>
    <row r="48" spans="1:31" ht="16" thickBot="1">
      <c r="A48" s="327"/>
      <c r="B48" s="426" t="s">
        <v>276</v>
      </c>
      <c r="C48" s="426"/>
      <c r="D48" s="426"/>
      <c r="E48" s="427"/>
      <c r="F48" s="328"/>
      <c r="P48"/>
      <c r="Q48"/>
      <c r="R48"/>
      <c r="S48"/>
      <c r="T48"/>
      <c r="U48"/>
      <c r="V48"/>
      <c r="Y48" s="211"/>
    </row>
    <row r="49" spans="1:27">
      <c r="A49" s="408" t="s">
        <v>277</v>
      </c>
      <c r="B49" s="409" t="s">
        <v>165</v>
      </c>
      <c r="C49" s="409"/>
      <c r="D49" s="409"/>
      <c r="E49" s="410" t="s">
        <v>221</v>
      </c>
      <c r="F49" s="411" t="s">
        <v>51</v>
      </c>
      <c r="H49" s="693">
        <v>21.289020000000001</v>
      </c>
      <c r="I49" s="175" t="s">
        <v>30</v>
      </c>
      <c r="P49"/>
      <c r="Q49"/>
      <c r="R49"/>
      <c r="S49"/>
      <c r="T49"/>
      <c r="U49"/>
      <c r="V49"/>
      <c r="Y49" s="211"/>
    </row>
    <row r="50" spans="1:27">
      <c r="A50" s="428" t="s">
        <v>278</v>
      </c>
      <c r="B50" s="391" t="s">
        <v>168</v>
      </c>
      <c r="C50" s="391"/>
      <c r="D50" s="391"/>
      <c r="E50" s="195" t="s">
        <v>221</v>
      </c>
      <c r="F50" s="417" t="s">
        <v>29</v>
      </c>
      <c r="H50" s="138">
        <f>H18</f>
        <v>19.145607200000001</v>
      </c>
      <c r="I50" s="176" t="s">
        <v>30</v>
      </c>
      <c r="P50"/>
      <c r="Q50"/>
      <c r="R50"/>
      <c r="S50"/>
      <c r="T50"/>
      <c r="U50"/>
      <c r="V50"/>
      <c r="W50" s="57"/>
      <c r="Y50" s="211"/>
    </row>
    <row r="51" spans="1:27" ht="13" thickBot="1">
      <c r="A51" s="412" t="s">
        <v>279</v>
      </c>
      <c r="B51" s="399" t="s">
        <v>28</v>
      </c>
      <c r="C51" s="399"/>
      <c r="D51" s="399"/>
      <c r="E51" s="401" t="s">
        <v>221</v>
      </c>
      <c r="F51" s="413" t="s">
        <v>23</v>
      </c>
      <c r="H51" s="48">
        <f>H50-H49</f>
        <v>-2.1434128000000001</v>
      </c>
      <c r="I51" s="178" t="s">
        <v>30</v>
      </c>
      <c r="P51"/>
      <c r="Q51"/>
      <c r="R51"/>
      <c r="S51"/>
      <c r="T51"/>
      <c r="U51"/>
      <c r="V51"/>
      <c r="W51" s="57"/>
      <c r="X51" s="57"/>
      <c r="Y51" s="211"/>
    </row>
    <row r="52" spans="1:27">
      <c r="P52"/>
      <c r="Q52"/>
      <c r="R52"/>
      <c r="S52"/>
      <c r="T52"/>
      <c r="U52"/>
      <c r="V52"/>
      <c r="W52" s="57"/>
    </row>
    <row r="53" spans="1:27">
      <c r="K53" s="43"/>
      <c r="L53" s="43"/>
      <c r="M53" s="43"/>
      <c r="N53" s="43"/>
      <c r="O53" s="43"/>
      <c r="P53"/>
      <c r="Q53"/>
      <c r="R53"/>
      <c r="S53"/>
      <c r="T53"/>
      <c r="U53"/>
      <c r="V53"/>
    </row>
    <row r="54" spans="1:27" s="3" customFormat="1" ht="13.5" thickBot="1">
      <c r="K54" s="43"/>
      <c r="L54" s="43"/>
      <c r="M54" s="43"/>
      <c r="N54" s="43"/>
      <c r="O54" s="43"/>
      <c r="P54"/>
      <c r="Q54"/>
      <c r="R54"/>
      <c r="S54"/>
      <c r="T54"/>
      <c r="U54"/>
      <c r="V54"/>
      <c r="W54"/>
      <c r="X54"/>
      <c r="Y54"/>
      <c r="Z54"/>
      <c r="AA54"/>
    </row>
    <row r="55" spans="1:27">
      <c r="A55" s="114"/>
      <c r="B55" s="115"/>
      <c r="C55" s="115"/>
      <c r="D55" s="695"/>
      <c r="E55" s="44"/>
      <c r="F55" s="43"/>
      <c r="G55" s="43"/>
      <c r="H55" s="43"/>
      <c r="I55" s="43"/>
      <c r="J55" s="43"/>
      <c r="K55" s="43"/>
      <c r="L55" s="43"/>
      <c r="M55" s="43"/>
      <c r="N55" s="43"/>
      <c r="O55" s="43"/>
      <c r="P55"/>
      <c r="Q55"/>
      <c r="R55"/>
      <c r="S55"/>
      <c r="T55"/>
      <c r="U55"/>
      <c r="V55"/>
    </row>
    <row r="56" spans="1:27" ht="14">
      <c r="A56" s="729" t="s">
        <v>280</v>
      </c>
      <c r="B56" s="730"/>
      <c r="C56" s="723"/>
      <c r="D56" s="731"/>
      <c r="E56" s="694"/>
      <c r="G56"/>
      <c r="H56"/>
      <c r="I56"/>
      <c r="J56" s="43"/>
      <c r="K56" s="43"/>
      <c r="L56" s="43"/>
      <c r="M56" s="43"/>
      <c r="N56" s="43"/>
      <c r="O56" s="43"/>
      <c r="P56"/>
      <c r="Q56"/>
      <c r="R56"/>
      <c r="S56"/>
      <c r="T56"/>
      <c r="U56"/>
      <c r="V56"/>
    </row>
    <row r="57" spans="1:27" ht="14">
      <c r="A57" s="732"/>
      <c r="B57" s="730"/>
      <c r="C57" s="733"/>
      <c r="D57" s="731"/>
      <c r="E57" s="694"/>
      <c r="G57"/>
      <c r="H57"/>
      <c r="I57"/>
      <c r="J57" s="43"/>
      <c r="K57" s="43"/>
      <c r="L57" s="43"/>
      <c r="M57" s="43"/>
      <c r="N57" s="43"/>
      <c r="O57" s="43"/>
      <c r="P57"/>
      <c r="Q57"/>
      <c r="R57"/>
      <c r="S57"/>
      <c r="T57"/>
      <c r="U57"/>
      <c r="V57"/>
    </row>
    <row r="58" spans="1:27" ht="14">
      <c r="A58" s="729" t="s">
        <v>281</v>
      </c>
      <c r="B58" s="730"/>
      <c r="C58" s="723"/>
      <c r="D58" s="731"/>
      <c r="E58" s="694"/>
      <c r="G58"/>
      <c r="H58"/>
      <c r="I58"/>
      <c r="J58" s="43"/>
      <c r="K58" s="44"/>
      <c r="L58" s="44"/>
      <c r="M58" s="44"/>
      <c r="N58" s="44"/>
      <c r="O58" s="44"/>
      <c r="P58"/>
      <c r="Q58"/>
      <c r="R58"/>
      <c r="S58"/>
      <c r="T58"/>
      <c r="U58"/>
      <c r="V58"/>
    </row>
    <row r="59" spans="1:27" ht="14">
      <c r="A59" s="732"/>
      <c r="B59" s="730"/>
      <c r="C59" s="733"/>
      <c r="D59" s="731"/>
      <c r="E59" s="694"/>
      <c r="G59"/>
      <c r="H59"/>
      <c r="I59"/>
      <c r="J59" s="43"/>
      <c r="K59" s="43"/>
      <c r="L59" s="43"/>
      <c r="M59" s="43"/>
      <c r="N59" s="43"/>
      <c r="O59" s="43"/>
      <c r="P59"/>
      <c r="Q59"/>
      <c r="R59"/>
      <c r="S59"/>
      <c r="T59"/>
      <c r="U59"/>
      <c r="V59"/>
    </row>
    <row r="60" spans="1:27" ht="14">
      <c r="A60" s="716" t="s">
        <v>533</v>
      </c>
      <c r="B60" s="722"/>
      <c r="C60" s="723" t="s">
        <v>534</v>
      </c>
      <c r="D60" s="713"/>
      <c r="E60" s="694"/>
      <c r="G60"/>
      <c r="H60"/>
      <c r="I60"/>
      <c r="J60" s="44"/>
      <c r="P60"/>
      <c r="Q60"/>
      <c r="R60"/>
      <c r="S60"/>
      <c r="T60"/>
      <c r="U60"/>
      <c r="V60"/>
    </row>
    <row r="61" spans="1:27" ht="13" thickBot="1">
      <c r="A61" s="45"/>
      <c r="B61" s="2"/>
      <c r="C61" s="2"/>
      <c r="D61" s="696"/>
      <c r="E61" s="44"/>
      <c r="F61" s="43"/>
      <c r="G61" s="43"/>
      <c r="H61" s="43"/>
      <c r="I61" s="43"/>
      <c r="J61" s="43"/>
      <c r="P61"/>
      <c r="Q61"/>
      <c r="R61"/>
      <c r="S61"/>
      <c r="T61"/>
      <c r="U61"/>
      <c r="V61"/>
    </row>
    <row r="62" spans="1:27">
      <c r="P62"/>
      <c r="Q62"/>
      <c r="R62"/>
      <c r="S62"/>
      <c r="T62"/>
      <c r="U62"/>
      <c r="V62"/>
    </row>
    <row r="63" spans="1:27">
      <c r="P63"/>
      <c r="Q63"/>
      <c r="R63"/>
      <c r="S63"/>
      <c r="T63"/>
      <c r="U63"/>
      <c r="V63"/>
    </row>
    <row r="65" spans="5:5">
      <c r="E65" s="14"/>
    </row>
    <row r="82" spans="2:22">
      <c r="B82"/>
      <c r="C82"/>
      <c r="D82"/>
      <c r="E82"/>
      <c r="F82"/>
      <c r="G82"/>
      <c r="H82"/>
      <c r="I82"/>
      <c r="J82"/>
      <c r="K82"/>
      <c r="L82"/>
      <c r="M82"/>
      <c r="N82"/>
      <c r="O82"/>
      <c r="P82"/>
      <c r="Q82"/>
      <c r="R82"/>
      <c r="S82"/>
      <c r="T82"/>
      <c r="U82"/>
      <c r="V82"/>
    </row>
    <row r="83" spans="2:22">
      <c r="B83"/>
      <c r="C83"/>
      <c r="D83"/>
      <c r="E83"/>
      <c r="F83"/>
      <c r="G83"/>
      <c r="H83"/>
      <c r="I83"/>
      <c r="J83"/>
      <c r="K83"/>
      <c r="L83"/>
      <c r="M83"/>
      <c r="N83"/>
      <c r="O83"/>
      <c r="P83"/>
      <c r="Q83"/>
      <c r="R83"/>
      <c r="S83"/>
      <c r="T83"/>
      <c r="U83"/>
      <c r="V83"/>
    </row>
    <row r="84" spans="2:22">
      <c r="B84"/>
      <c r="C84"/>
      <c r="D84"/>
      <c r="E84"/>
      <c r="F84"/>
      <c r="G84"/>
      <c r="H84"/>
      <c r="I84"/>
      <c r="J84"/>
      <c r="K84"/>
      <c r="L84"/>
      <c r="M84"/>
      <c r="N84"/>
      <c r="O84"/>
      <c r="P84"/>
      <c r="Q84"/>
      <c r="R84"/>
      <c r="S84"/>
      <c r="T84"/>
      <c r="U84"/>
      <c r="V84"/>
    </row>
    <row r="85" spans="2:22">
      <c r="B85"/>
      <c r="C85"/>
      <c r="D85"/>
      <c r="E85"/>
      <c r="F85"/>
      <c r="G85"/>
      <c r="H85"/>
      <c r="I85"/>
      <c r="J85"/>
      <c r="K85"/>
      <c r="L85"/>
      <c r="M85"/>
      <c r="N85"/>
      <c r="O85"/>
      <c r="P85"/>
      <c r="Q85"/>
      <c r="R85"/>
      <c r="S85"/>
      <c r="T85"/>
      <c r="U85"/>
      <c r="V85"/>
    </row>
    <row r="86" spans="2:22">
      <c r="B86"/>
      <c r="C86"/>
      <c r="D86"/>
      <c r="E86"/>
      <c r="F86"/>
      <c r="G86"/>
      <c r="H86"/>
      <c r="I86"/>
      <c r="J86"/>
      <c r="K86"/>
      <c r="L86"/>
      <c r="M86"/>
      <c r="N86"/>
      <c r="O86"/>
      <c r="P86"/>
      <c r="Q86"/>
      <c r="R86"/>
      <c r="S86"/>
      <c r="T86"/>
      <c r="U86"/>
      <c r="V86"/>
    </row>
    <row r="87" spans="2:22">
      <c r="B87"/>
      <c r="C87"/>
      <c r="D87"/>
      <c r="E87"/>
      <c r="F87"/>
      <c r="G87"/>
      <c r="H87"/>
      <c r="I87"/>
      <c r="J87"/>
      <c r="K87"/>
      <c r="L87"/>
      <c r="M87"/>
      <c r="N87"/>
      <c r="O87"/>
      <c r="P87"/>
      <c r="Q87"/>
      <c r="R87"/>
      <c r="S87"/>
      <c r="T87"/>
      <c r="U87"/>
      <c r="V87"/>
    </row>
    <row r="88" spans="2:22">
      <c r="B88"/>
      <c r="C88"/>
      <c r="D88"/>
      <c r="E88"/>
      <c r="F88"/>
      <c r="G88"/>
      <c r="H88"/>
      <c r="I88"/>
      <c r="J88"/>
      <c r="K88"/>
      <c r="L88"/>
      <c r="M88"/>
      <c r="N88"/>
      <c r="O88"/>
      <c r="P88"/>
      <c r="Q88"/>
      <c r="R88"/>
      <c r="S88"/>
      <c r="T88"/>
      <c r="U88"/>
      <c r="V88"/>
    </row>
    <row r="89" spans="2:22">
      <c r="B89"/>
      <c r="C89"/>
      <c r="D89"/>
      <c r="E89"/>
      <c r="F89"/>
      <c r="G89"/>
      <c r="H89"/>
      <c r="I89"/>
      <c r="J89"/>
      <c r="K89"/>
      <c r="L89"/>
      <c r="M89"/>
      <c r="N89"/>
      <c r="O89"/>
      <c r="P89"/>
      <c r="Q89"/>
      <c r="R89"/>
      <c r="S89"/>
      <c r="T89"/>
      <c r="U89"/>
      <c r="V89"/>
    </row>
    <row r="90" spans="2:22">
      <c r="B90"/>
      <c r="C90"/>
      <c r="D90"/>
      <c r="E90"/>
      <c r="F90"/>
      <c r="G90"/>
      <c r="H90"/>
      <c r="I90"/>
      <c r="J90"/>
      <c r="K90"/>
      <c r="L90"/>
      <c r="M90"/>
      <c r="N90"/>
      <c r="O90"/>
      <c r="P90"/>
      <c r="Q90"/>
      <c r="R90"/>
      <c r="S90"/>
      <c r="T90"/>
      <c r="U90"/>
      <c r="V90"/>
    </row>
    <row r="91" spans="2:22">
      <c r="G91"/>
      <c r="H91"/>
      <c r="I91"/>
      <c r="J91"/>
      <c r="K91"/>
      <c r="L91"/>
      <c r="M91"/>
      <c r="N91"/>
      <c r="O91"/>
      <c r="P91"/>
      <c r="Q91"/>
      <c r="R91"/>
      <c r="S91"/>
      <c r="T91"/>
      <c r="U91"/>
      <c r="V91"/>
    </row>
    <row r="92" spans="2:22">
      <c r="G92"/>
      <c r="H92"/>
      <c r="I92"/>
      <c r="J92"/>
      <c r="K92"/>
      <c r="L92"/>
      <c r="M92"/>
      <c r="N92"/>
      <c r="O92"/>
      <c r="P92"/>
      <c r="Q92"/>
      <c r="R92"/>
      <c r="S92"/>
      <c r="T92"/>
      <c r="U92"/>
      <c r="V92"/>
    </row>
    <row r="93" spans="2:22">
      <c r="G93"/>
      <c r="H93"/>
      <c r="I93"/>
      <c r="J93"/>
      <c r="K93"/>
      <c r="L93"/>
      <c r="M93"/>
      <c r="N93"/>
      <c r="O93"/>
      <c r="P93"/>
      <c r="Q93"/>
      <c r="R93"/>
      <c r="S93"/>
      <c r="T93"/>
      <c r="U93"/>
      <c r="V93"/>
    </row>
    <row r="94" spans="2:22">
      <c r="G94"/>
      <c r="H94"/>
      <c r="I94"/>
      <c r="J94"/>
      <c r="K94"/>
      <c r="L94"/>
      <c r="M94"/>
      <c r="N94"/>
      <c r="O94"/>
      <c r="P94"/>
      <c r="Q94"/>
      <c r="R94"/>
      <c r="S94"/>
      <c r="T94"/>
      <c r="U94"/>
      <c r="V94"/>
    </row>
    <row r="95" spans="2:22">
      <c r="G95"/>
      <c r="H95"/>
      <c r="I95"/>
      <c r="J95"/>
      <c r="K95"/>
      <c r="L95"/>
      <c r="M95"/>
      <c r="N95"/>
      <c r="O95"/>
      <c r="P95"/>
      <c r="Q95"/>
      <c r="R95"/>
      <c r="S95"/>
      <c r="T95"/>
      <c r="U95"/>
      <c r="V95"/>
    </row>
    <row r="96" spans="2:22">
      <c r="G96"/>
      <c r="H96"/>
      <c r="I96"/>
      <c r="J96"/>
      <c r="K96"/>
      <c r="L96"/>
      <c r="M96"/>
      <c r="N96"/>
      <c r="O96"/>
      <c r="P96"/>
      <c r="Q96"/>
      <c r="R96"/>
      <c r="S96"/>
      <c r="T96"/>
      <c r="U96"/>
      <c r="V96"/>
    </row>
    <row r="97" spans="7:22">
      <c r="G97"/>
      <c r="H97"/>
      <c r="I97"/>
      <c r="J97"/>
      <c r="K97"/>
      <c r="L97"/>
      <c r="M97"/>
      <c r="N97"/>
      <c r="O97"/>
      <c r="P97"/>
      <c r="Q97"/>
      <c r="R97"/>
      <c r="S97"/>
      <c r="T97"/>
      <c r="U97"/>
      <c r="V97"/>
    </row>
    <row r="98" spans="7:22">
      <c r="G98"/>
      <c r="H98"/>
      <c r="I98"/>
      <c r="J98"/>
      <c r="K98"/>
      <c r="L98"/>
      <c r="M98"/>
      <c r="N98"/>
      <c r="O98"/>
      <c r="P98"/>
      <c r="Q98"/>
      <c r="R98"/>
      <c r="S98"/>
      <c r="T98"/>
      <c r="U98"/>
      <c r="V98"/>
    </row>
    <row r="99" spans="7:22">
      <c r="G99"/>
      <c r="H99"/>
      <c r="I99"/>
      <c r="J99"/>
      <c r="K99"/>
      <c r="L99"/>
      <c r="M99"/>
      <c r="N99"/>
      <c r="O99"/>
      <c r="P99"/>
      <c r="Q99"/>
      <c r="R99"/>
      <c r="S99"/>
      <c r="T99"/>
      <c r="U99"/>
      <c r="V99"/>
    </row>
    <row r="100" spans="7:22">
      <c r="G100"/>
      <c r="H100"/>
      <c r="I100"/>
      <c r="J100"/>
      <c r="K100"/>
      <c r="L100"/>
      <c r="M100"/>
      <c r="N100"/>
      <c r="O100"/>
      <c r="P100"/>
      <c r="Q100"/>
      <c r="R100"/>
      <c r="S100"/>
      <c r="T100"/>
      <c r="U100"/>
      <c r="V100"/>
    </row>
    <row r="101" spans="7:22">
      <c r="G101"/>
      <c r="H101"/>
      <c r="I101"/>
      <c r="J101"/>
      <c r="K101"/>
      <c r="L101"/>
      <c r="M101"/>
      <c r="N101"/>
      <c r="O101"/>
      <c r="P101"/>
      <c r="Q101"/>
      <c r="R101"/>
      <c r="S101"/>
      <c r="T101"/>
      <c r="U101"/>
      <c r="V101"/>
    </row>
    <row r="102" spans="7:22">
      <c r="G102"/>
      <c r="H102"/>
      <c r="I102"/>
      <c r="J102"/>
      <c r="K102"/>
      <c r="L102"/>
      <c r="M102"/>
      <c r="N102"/>
      <c r="O102"/>
      <c r="P102"/>
      <c r="Q102"/>
      <c r="R102"/>
      <c r="S102"/>
      <c r="T102"/>
      <c r="U102"/>
      <c r="V102"/>
    </row>
    <row r="103" spans="7:22">
      <c r="G103"/>
      <c r="H103"/>
      <c r="I103"/>
      <c r="J103"/>
      <c r="K103"/>
      <c r="L103"/>
      <c r="M103"/>
      <c r="N103"/>
      <c r="O103"/>
      <c r="P103"/>
      <c r="Q103"/>
      <c r="R103"/>
      <c r="S103"/>
      <c r="T103"/>
      <c r="U103"/>
      <c r="V103"/>
    </row>
    <row r="104" spans="7:22">
      <c r="G104"/>
      <c r="H104"/>
      <c r="I104"/>
      <c r="J104"/>
      <c r="K104"/>
      <c r="L104"/>
      <c r="M104"/>
      <c r="N104"/>
      <c r="O104"/>
      <c r="P104"/>
      <c r="Q104"/>
      <c r="R104"/>
      <c r="S104"/>
      <c r="T104"/>
      <c r="U104"/>
      <c r="V104"/>
    </row>
    <row r="105" spans="7:22">
      <c r="G105"/>
      <c r="H105"/>
      <c r="I105"/>
      <c r="J105"/>
      <c r="K105"/>
      <c r="L105"/>
      <c r="M105"/>
      <c r="N105"/>
      <c r="O105"/>
      <c r="P105"/>
      <c r="Q105"/>
      <c r="R105"/>
      <c r="S105"/>
      <c r="T105"/>
      <c r="U105"/>
      <c r="V105"/>
    </row>
    <row r="106" spans="7:22">
      <c r="G106"/>
      <c r="H106"/>
      <c r="I106"/>
      <c r="J106"/>
      <c r="K106"/>
      <c r="L106"/>
      <c r="M106"/>
      <c r="N106"/>
      <c r="O106"/>
      <c r="P106"/>
      <c r="Q106"/>
      <c r="R106"/>
      <c r="S106"/>
      <c r="T106"/>
      <c r="U106"/>
      <c r="V106"/>
    </row>
    <row r="107" spans="7:22">
      <c r="G107"/>
      <c r="H107"/>
      <c r="I107"/>
      <c r="J107"/>
      <c r="K107"/>
      <c r="L107"/>
      <c r="M107"/>
      <c r="N107"/>
      <c r="O107"/>
      <c r="P107"/>
      <c r="Q107"/>
      <c r="R107"/>
      <c r="S107"/>
      <c r="T107"/>
      <c r="U107"/>
      <c r="V107"/>
    </row>
    <row r="108" spans="7:22">
      <c r="G108"/>
      <c r="H108"/>
      <c r="I108"/>
      <c r="J108"/>
      <c r="K108"/>
      <c r="L108"/>
      <c r="M108"/>
      <c r="N108"/>
      <c r="O108"/>
      <c r="P108"/>
      <c r="Q108"/>
      <c r="R108"/>
      <c r="S108"/>
      <c r="T108"/>
      <c r="U108"/>
      <c r="V108"/>
    </row>
    <row r="109" spans="7:22">
      <c r="G109"/>
      <c r="H109"/>
      <c r="I109"/>
      <c r="J109"/>
      <c r="K109"/>
      <c r="L109"/>
      <c r="M109"/>
      <c r="N109"/>
      <c r="O109"/>
      <c r="P109"/>
      <c r="Q109"/>
      <c r="R109"/>
      <c r="S109"/>
      <c r="T109"/>
      <c r="U109"/>
      <c r="V109"/>
    </row>
    <row r="110" spans="7:22">
      <c r="G110"/>
      <c r="H110"/>
      <c r="I110"/>
      <c r="J110"/>
      <c r="K110"/>
      <c r="L110"/>
      <c r="M110"/>
      <c r="N110"/>
      <c r="O110"/>
      <c r="P110"/>
      <c r="Q110"/>
      <c r="R110"/>
      <c r="S110"/>
      <c r="T110"/>
      <c r="U110"/>
      <c r="V110"/>
    </row>
    <row r="111" spans="7:22">
      <c r="G111"/>
      <c r="H111"/>
      <c r="I111"/>
      <c r="J111"/>
      <c r="K111"/>
      <c r="L111"/>
      <c r="M111"/>
      <c r="N111"/>
      <c r="O111"/>
      <c r="P111"/>
      <c r="Q111"/>
      <c r="R111"/>
      <c r="S111"/>
      <c r="T111"/>
      <c r="U111"/>
      <c r="V111"/>
    </row>
    <row r="112" spans="7:22">
      <c r="G112"/>
      <c r="H112"/>
      <c r="I112"/>
      <c r="J112"/>
      <c r="K112"/>
      <c r="L112"/>
      <c r="M112"/>
      <c r="N112"/>
      <c r="O112"/>
      <c r="P112"/>
      <c r="Q112"/>
      <c r="R112"/>
      <c r="S112"/>
      <c r="T112"/>
      <c r="U112"/>
      <c r="V112"/>
    </row>
    <row r="113" spans="7:22">
      <c r="G113"/>
      <c r="H113"/>
      <c r="I113"/>
      <c r="J113"/>
      <c r="K113"/>
      <c r="L113"/>
      <c r="M113"/>
      <c r="N113"/>
      <c r="O113"/>
      <c r="P113"/>
      <c r="Q113"/>
      <c r="R113"/>
      <c r="S113"/>
      <c r="T113"/>
      <c r="U113"/>
      <c r="V113"/>
    </row>
    <row r="114" spans="7:22">
      <c r="G114"/>
      <c r="H114"/>
      <c r="I114"/>
      <c r="J114"/>
      <c r="K114"/>
      <c r="L114"/>
      <c r="M114"/>
      <c r="N114"/>
      <c r="O114"/>
      <c r="P114"/>
      <c r="Q114"/>
      <c r="R114"/>
      <c r="S114"/>
      <c r="T114"/>
      <c r="U114"/>
      <c r="V114"/>
    </row>
    <row r="115" spans="7:22">
      <c r="G115"/>
      <c r="H115"/>
      <c r="I115"/>
      <c r="J115"/>
      <c r="K115"/>
      <c r="L115"/>
      <c r="M115"/>
      <c r="N115"/>
      <c r="O115"/>
      <c r="P115"/>
      <c r="Q115"/>
      <c r="R115"/>
      <c r="S115"/>
      <c r="T115"/>
      <c r="U115"/>
      <c r="V115"/>
    </row>
    <row r="116" spans="7:22">
      <c r="G116"/>
      <c r="H116"/>
      <c r="I116"/>
      <c r="J116"/>
      <c r="K116"/>
      <c r="L116"/>
      <c r="M116"/>
      <c r="N116"/>
      <c r="O116"/>
      <c r="P116"/>
      <c r="Q116"/>
      <c r="R116"/>
      <c r="S116"/>
      <c r="T116"/>
      <c r="U116"/>
      <c r="V116"/>
    </row>
    <row r="117" spans="7:22">
      <c r="G117"/>
      <c r="H117"/>
      <c r="I117"/>
      <c r="J117"/>
      <c r="K117"/>
      <c r="L117"/>
      <c r="M117"/>
      <c r="N117"/>
      <c r="O117"/>
      <c r="P117"/>
      <c r="Q117"/>
      <c r="R117"/>
      <c r="S117"/>
      <c r="T117"/>
      <c r="U117"/>
      <c r="V117"/>
    </row>
    <row r="118" spans="7:22">
      <c r="G118"/>
      <c r="H118"/>
      <c r="I118"/>
      <c r="J118"/>
      <c r="K118"/>
      <c r="L118"/>
      <c r="M118"/>
      <c r="N118"/>
      <c r="O118"/>
      <c r="P118"/>
      <c r="Q118"/>
      <c r="R118"/>
      <c r="S118"/>
      <c r="T118"/>
      <c r="U118"/>
      <c r="V118"/>
    </row>
    <row r="119" spans="7:22">
      <c r="G119"/>
      <c r="H119"/>
      <c r="I119"/>
      <c r="J119"/>
      <c r="K119"/>
      <c r="L119"/>
      <c r="M119"/>
      <c r="N119"/>
      <c r="O119"/>
      <c r="P119"/>
      <c r="Q119"/>
      <c r="R119"/>
      <c r="S119"/>
      <c r="T119"/>
      <c r="U119"/>
      <c r="V119"/>
    </row>
    <row r="120" spans="7:22">
      <c r="G120"/>
      <c r="H120"/>
      <c r="I120"/>
      <c r="J120"/>
      <c r="K120"/>
      <c r="L120"/>
      <c r="M120"/>
      <c r="N120"/>
      <c r="O120"/>
      <c r="P120"/>
      <c r="Q120"/>
      <c r="R120"/>
      <c r="S120"/>
      <c r="T120"/>
      <c r="U120"/>
      <c r="V120"/>
    </row>
    <row r="121" spans="7:22">
      <c r="G121"/>
      <c r="H121"/>
      <c r="I121"/>
      <c r="J121"/>
      <c r="K121"/>
      <c r="L121"/>
      <c r="M121"/>
      <c r="N121"/>
      <c r="O121"/>
      <c r="P121"/>
      <c r="Q121"/>
      <c r="R121"/>
      <c r="S121"/>
      <c r="T121"/>
      <c r="U121"/>
      <c r="V121"/>
    </row>
    <row r="122" spans="7:22">
      <c r="G122"/>
      <c r="H122"/>
      <c r="I122"/>
      <c r="J122"/>
      <c r="K122"/>
      <c r="L122"/>
      <c r="M122"/>
      <c r="N122"/>
      <c r="O122"/>
      <c r="P122"/>
      <c r="Q122"/>
      <c r="R122"/>
      <c r="S122"/>
      <c r="T122"/>
      <c r="U122"/>
      <c r="V122"/>
    </row>
    <row r="123" spans="7:22">
      <c r="G123"/>
      <c r="H123"/>
      <c r="I123"/>
      <c r="J123"/>
      <c r="K123"/>
      <c r="L123"/>
      <c r="M123"/>
      <c r="N123"/>
      <c r="O123"/>
      <c r="P123"/>
      <c r="Q123"/>
      <c r="R123"/>
      <c r="S123"/>
      <c r="T123"/>
      <c r="U123"/>
      <c r="V123"/>
    </row>
    <row r="124" spans="7:22">
      <c r="G124"/>
      <c r="H124"/>
      <c r="I124"/>
      <c r="J124"/>
      <c r="K124"/>
      <c r="L124"/>
      <c r="M124"/>
      <c r="N124"/>
      <c r="O124"/>
      <c r="P124"/>
      <c r="Q124"/>
      <c r="R124"/>
      <c r="S124"/>
      <c r="T124"/>
      <c r="U124"/>
      <c r="V124"/>
    </row>
    <row r="125" spans="7:22">
      <c r="G125"/>
      <c r="H125"/>
      <c r="I125"/>
      <c r="J125"/>
      <c r="K125"/>
      <c r="L125"/>
      <c r="M125"/>
      <c r="N125"/>
      <c r="O125"/>
      <c r="P125"/>
      <c r="Q125"/>
      <c r="R125"/>
      <c r="S125"/>
      <c r="T125"/>
      <c r="U125"/>
      <c r="V125"/>
    </row>
    <row r="126" spans="7:22">
      <c r="G126"/>
      <c r="H126"/>
      <c r="I126"/>
      <c r="J126"/>
      <c r="K126"/>
      <c r="L126"/>
      <c r="M126"/>
      <c r="N126"/>
      <c r="O126"/>
      <c r="P126"/>
      <c r="Q126"/>
      <c r="R126"/>
      <c r="S126"/>
      <c r="T126"/>
      <c r="U126"/>
      <c r="V126"/>
    </row>
    <row r="127" spans="7:22">
      <c r="G127"/>
      <c r="H127"/>
      <c r="I127"/>
      <c r="J127"/>
      <c r="K127"/>
      <c r="L127"/>
      <c r="M127"/>
      <c r="N127"/>
      <c r="O127"/>
      <c r="P127"/>
      <c r="Q127"/>
      <c r="R127"/>
      <c r="S127"/>
      <c r="T127"/>
      <c r="U127"/>
      <c r="V127"/>
    </row>
    <row r="128" spans="7:22">
      <c r="G128"/>
      <c r="H128"/>
      <c r="I128"/>
      <c r="J128"/>
      <c r="K128"/>
      <c r="L128"/>
      <c r="M128"/>
      <c r="N128"/>
      <c r="O128"/>
      <c r="P128"/>
      <c r="Q128"/>
      <c r="R128"/>
      <c r="S128"/>
      <c r="T128"/>
      <c r="U128"/>
      <c r="V128"/>
    </row>
    <row r="129" spans="7:22">
      <c r="G129"/>
      <c r="H129"/>
      <c r="I129"/>
      <c r="J129"/>
      <c r="K129"/>
      <c r="L129"/>
      <c r="M129"/>
      <c r="N129"/>
      <c r="O129"/>
      <c r="P129"/>
      <c r="Q129"/>
      <c r="R129"/>
      <c r="S129"/>
      <c r="T129"/>
      <c r="U129"/>
      <c r="V129"/>
    </row>
    <row r="130" spans="7:22">
      <c r="G130"/>
      <c r="H130"/>
      <c r="I130"/>
      <c r="J130"/>
      <c r="K130"/>
      <c r="L130"/>
      <c r="M130"/>
      <c r="N130"/>
      <c r="O130"/>
      <c r="P130"/>
      <c r="Q130"/>
      <c r="R130"/>
      <c r="S130"/>
      <c r="T130"/>
      <c r="U130"/>
      <c r="V130"/>
    </row>
    <row r="131" spans="7:22">
      <c r="G131"/>
      <c r="H131"/>
      <c r="I131"/>
      <c r="J131"/>
      <c r="K131"/>
      <c r="L131"/>
      <c r="M131"/>
      <c r="N131"/>
      <c r="O131"/>
      <c r="P131"/>
      <c r="Q131"/>
      <c r="R131"/>
      <c r="S131"/>
      <c r="T131"/>
      <c r="U131"/>
      <c r="V131"/>
    </row>
    <row r="132" spans="7:22">
      <c r="G132"/>
      <c r="H132"/>
      <c r="I132"/>
      <c r="J132"/>
      <c r="K132"/>
      <c r="L132"/>
      <c r="M132"/>
      <c r="N132"/>
      <c r="O132"/>
      <c r="P132"/>
      <c r="Q132"/>
      <c r="R132"/>
      <c r="S132"/>
      <c r="T132"/>
      <c r="U132"/>
      <c r="V132"/>
    </row>
    <row r="133" spans="7:22">
      <c r="G133"/>
      <c r="H133"/>
      <c r="I133"/>
      <c r="J133"/>
      <c r="K133"/>
      <c r="L133"/>
      <c r="M133"/>
      <c r="N133"/>
      <c r="O133"/>
      <c r="P133"/>
      <c r="Q133"/>
      <c r="R133"/>
      <c r="S133"/>
      <c r="T133"/>
      <c r="U133"/>
      <c r="V133"/>
    </row>
    <row r="134" spans="7:22">
      <c r="G134"/>
      <c r="H134"/>
      <c r="I134"/>
      <c r="J134"/>
      <c r="K134"/>
      <c r="L134"/>
      <c r="M134"/>
      <c r="N134"/>
      <c r="O134"/>
      <c r="P134"/>
      <c r="Q134"/>
      <c r="R134"/>
      <c r="S134"/>
      <c r="T134"/>
      <c r="U134"/>
      <c r="V134"/>
    </row>
    <row r="135" spans="7:22">
      <c r="G135"/>
      <c r="H135"/>
      <c r="I135"/>
      <c r="J135"/>
      <c r="K135"/>
      <c r="L135"/>
      <c r="M135"/>
      <c r="N135"/>
      <c r="O135"/>
      <c r="P135"/>
      <c r="Q135"/>
      <c r="R135"/>
      <c r="S135"/>
      <c r="T135"/>
      <c r="U135"/>
      <c r="V135"/>
    </row>
    <row r="136" spans="7:22">
      <c r="G136"/>
      <c r="H136"/>
      <c r="I136"/>
      <c r="J136"/>
      <c r="K136"/>
      <c r="L136"/>
      <c r="M136"/>
      <c r="N136"/>
      <c r="O136"/>
      <c r="P136"/>
      <c r="Q136"/>
      <c r="R136"/>
      <c r="S136"/>
      <c r="T136"/>
      <c r="U136"/>
      <c r="V136"/>
    </row>
    <row r="137" spans="7:22">
      <c r="G137"/>
      <c r="H137"/>
      <c r="I137"/>
      <c r="J137"/>
      <c r="K137"/>
      <c r="L137"/>
      <c r="M137"/>
      <c r="N137"/>
      <c r="O137"/>
      <c r="P137"/>
      <c r="Q137"/>
      <c r="R137"/>
      <c r="S137"/>
      <c r="T137"/>
      <c r="U137"/>
      <c r="V137"/>
    </row>
    <row r="138" spans="7:22">
      <c r="G138"/>
      <c r="H138"/>
      <c r="I138"/>
      <c r="J138"/>
      <c r="K138"/>
      <c r="L138"/>
      <c r="M138"/>
      <c r="N138"/>
      <c r="O138"/>
      <c r="P138"/>
      <c r="Q138"/>
      <c r="R138"/>
      <c r="S138"/>
      <c r="T138"/>
      <c r="U138"/>
      <c r="V138"/>
    </row>
    <row r="139" spans="7:22">
      <c r="G139"/>
      <c r="H139"/>
      <c r="I139"/>
      <c r="J139"/>
      <c r="K139"/>
      <c r="L139"/>
      <c r="M139"/>
      <c r="N139"/>
      <c r="O139"/>
      <c r="P139"/>
      <c r="Q139"/>
      <c r="R139"/>
      <c r="S139"/>
      <c r="T139"/>
      <c r="U139"/>
      <c r="V139"/>
    </row>
    <row r="140" spans="7:22">
      <c r="G140"/>
      <c r="H140"/>
      <c r="I140"/>
      <c r="J140"/>
      <c r="K140"/>
      <c r="L140"/>
      <c r="M140"/>
      <c r="N140"/>
      <c r="O140"/>
      <c r="P140"/>
      <c r="Q140"/>
      <c r="R140"/>
      <c r="S140"/>
      <c r="T140"/>
      <c r="U140"/>
      <c r="V140"/>
    </row>
    <row r="141" spans="7:22">
      <c r="G141"/>
      <c r="H141"/>
      <c r="I141"/>
      <c r="J141"/>
      <c r="K141"/>
      <c r="L141"/>
      <c r="M141"/>
      <c r="N141"/>
      <c r="O141"/>
      <c r="P141"/>
      <c r="Q141"/>
      <c r="R141"/>
      <c r="S141"/>
      <c r="T141"/>
      <c r="U141"/>
      <c r="V141"/>
    </row>
    <row r="142" spans="7:22">
      <c r="G142"/>
      <c r="H142"/>
      <c r="I142"/>
      <c r="J142"/>
      <c r="K142"/>
      <c r="L142"/>
      <c r="M142"/>
      <c r="N142"/>
      <c r="O142"/>
      <c r="P142"/>
      <c r="Q142"/>
      <c r="R142"/>
      <c r="S142"/>
      <c r="T142"/>
      <c r="U142"/>
      <c r="V142"/>
    </row>
    <row r="143" spans="7:22">
      <c r="G143"/>
      <c r="H143"/>
      <c r="I143"/>
      <c r="J143"/>
      <c r="K143"/>
      <c r="L143"/>
      <c r="M143"/>
      <c r="N143"/>
      <c r="O143"/>
      <c r="P143"/>
      <c r="Q143"/>
      <c r="R143"/>
      <c r="S143"/>
      <c r="T143"/>
      <c r="U143"/>
      <c r="V143"/>
    </row>
    <row r="144" spans="7:22">
      <c r="G144"/>
      <c r="H144"/>
      <c r="I144"/>
      <c r="J144"/>
      <c r="K144"/>
      <c r="L144"/>
      <c r="M144"/>
      <c r="N144"/>
      <c r="O144"/>
      <c r="P144"/>
      <c r="Q144"/>
      <c r="R144"/>
      <c r="S144"/>
      <c r="T144"/>
      <c r="U144"/>
      <c r="V144"/>
    </row>
    <row r="145" spans="7:22">
      <c r="G145"/>
      <c r="H145"/>
      <c r="I145"/>
      <c r="J145"/>
      <c r="K145"/>
      <c r="L145"/>
      <c r="M145"/>
      <c r="N145"/>
      <c r="O145"/>
      <c r="P145"/>
      <c r="Q145"/>
      <c r="R145"/>
      <c r="S145"/>
      <c r="T145"/>
      <c r="U145"/>
      <c r="V145"/>
    </row>
    <row r="146" spans="7:22">
      <c r="G146"/>
      <c r="H146"/>
      <c r="I146"/>
      <c r="J146"/>
      <c r="K146"/>
      <c r="L146"/>
      <c r="M146"/>
      <c r="N146"/>
      <c r="O146"/>
      <c r="P146"/>
      <c r="Q146"/>
      <c r="R146"/>
      <c r="S146"/>
      <c r="T146"/>
      <c r="U146"/>
      <c r="V146"/>
    </row>
    <row r="147" spans="7:22">
      <c r="G147"/>
      <c r="H147"/>
      <c r="I147"/>
      <c r="J147"/>
      <c r="K147"/>
      <c r="L147"/>
      <c r="M147"/>
      <c r="N147"/>
      <c r="O147"/>
      <c r="P147"/>
      <c r="Q147"/>
      <c r="R147"/>
      <c r="S147"/>
      <c r="T147"/>
      <c r="U147"/>
      <c r="V147"/>
    </row>
    <row r="148" spans="7:22">
      <c r="G148"/>
      <c r="H148"/>
      <c r="I148"/>
      <c r="J148"/>
      <c r="K148"/>
      <c r="L148"/>
      <c r="M148"/>
      <c r="N148"/>
      <c r="O148"/>
      <c r="P148"/>
      <c r="Q148"/>
      <c r="R148"/>
      <c r="S148"/>
      <c r="T148"/>
      <c r="U148"/>
      <c r="V148"/>
    </row>
    <row r="149" spans="7:22">
      <c r="G149"/>
      <c r="H149"/>
      <c r="I149"/>
      <c r="J149"/>
      <c r="K149"/>
      <c r="L149"/>
      <c r="M149"/>
      <c r="N149"/>
      <c r="O149"/>
      <c r="P149"/>
      <c r="Q149"/>
      <c r="R149"/>
      <c r="S149"/>
      <c r="T149"/>
      <c r="U149"/>
      <c r="V149"/>
    </row>
    <row r="150" spans="7:22">
      <c r="G150"/>
      <c r="H150"/>
      <c r="I150"/>
      <c r="J150"/>
      <c r="K150"/>
      <c r="L150"/>
      <c r="M150"/>
      <c r="N150"/>
      <c r="O150"/>
      <c r="P150"/>
      <c r="Q150"/>
      <c r="R150"/>
      <c r="S150"/>
      <c r="T150"/>
      <c r="U150"/>
      <c r="V150"/>
    </row>
    <row r="151" spans="7:22">
      <c r="G151"/>
      <c r="H151"/>
      <c r="I151"/>
      <c r="J151"/>
      <c r="K151"/>
      <c r="L151"/>
      <c r="M151"/>
      <c r="N151"/>
      <c r="O151"/>
      <c r="P151"/>
      <c r="Q151"/>
      <c r="R151"/>
      <c r="S151"/>
      <c r="T151"/>
      <c r="U151"/>
      <c r="V151"/>
    </row>
    <row r="152" spans="7:22">
      <c r="G152"/>
      <c r="H152"/>
      <c r="I152"/>
      <c r="J152"/>
      <c r="K152"/>
      <c r="L152"/>
      <c r="M152"/>
      <c r="N152"/>
      <c r="O152"/>
      <c r="P152"/>
      <c r="Q152"/>
      <c r="R152"/>
      <c r="S152"/>
      <c r="T152"/>
      <c r="U152"/>
      <c r="V152"/>
    </row>
    <row r="153" spans="7:22">
      <c r="G153"/>
      <c r="H153"/>
      <c r="I153"/>
      <c r="J153"/>
      <c r="K153"/>
      <c r="L153"/>
      <c r="M153"/>
      <c r="N153"/>
      <c r="O153"/>
      <c r="P153"/>
      <c r="Q153"/>
      <c r="R153"/>
      <c r="S153"/>
      <c r="T153"/>
      <c r="U153"/>
      <c r="V153"/>
    </row>
    <row r="154" spans="7:22">
      <c r="G154"/>
      <c r="H154"/>
      <c r="I154"/>
      <c r="J154"/>
      <c r="K154"/>
      <c r="L154"/>
      <c r="M154"/>
      <c r="N154"/>
      <c r="O154"/>
      <c r="P154"/>
      <c r="Q154"/>
      <c r="R154"/>
      <c r="S154"/>
      <c r="T154"/>
      <c r="U154"/>
      <c r="V154"/>
    </row>
    <row r="155" spans="7:22">
      <c r="G155"/>
      <c r="H155"/>
      <c r="I155"/>
      <c r="J155"/>
      <c r="K155"/>
      <c r="L155"/>
      <c r="M155"/>
      <c r="N155"/>
      <c r="O155"/>
      <c r="P155"/>
      <c r="Q155"/>
      <c r="R155"/>
      <c r="S155"/>
      <c r="T155"/>
      <c r="U155"/>
      <c r="V155"/>
    </row>
    <row r="156" spans="7:22">
      <c r="G156"/>
      <c r="H156"/>
      <c r="I156"/>
      <c r="J156"/>
      <c r="K156"/>
      <c r="L156"/>
      <c r="M156"/>
      <c r="N156"/>
      <c r="O156"/>
      <c r="P156"/>
      <c r="Q156"/>
      <c r="R156"/>
      <c r="S156"/>
      <c r="T156"/>
      <c r="U156"/>
      <c r="V156"/>
    </row>
    <row r="157" spans="7:22">
      <c r="G157"/>
      <c r="H157"/>
      <c r="I157"/>
      <c r="J157"/>
      <c r="K157"/>
      <c r="L157"/>
      <c r="M157"/>
      <c r="N157"/>
      <c r="O157"/>
      <c r="P157"/>
      <c r="Q157"/>
      <c r="R157"/>
      <c r="S157"/>
      <c r="T157"/>
      <c r="U157"/>
      <c r="V157"/>
    </row>
    <row r="158" spans="7:22">
      <c r="G158"/>
      <c r="H158"/>
      <c r="I158"/>
      <c r="J158"/>
      <c r="K158"/>
      <c r="L158"/>
      <c r="M158"/>
      <c r="N158"/>
      <c r="O158"/>
      <c r="P158"/>
      <c r="Q158"/>
      <c r="R158"/>
      <c r="S158"/>
      <c r="T158"/>
      <c r="U158"/>
      <c r="V158"/>
    </row>
    <row r="159" spans="7:22">
      <c r="G159"/>
      <c r="H159"/>
      <c r="I159"/>
      <c r="J159"/>
      <c r="K159"/>
      <c r="L159"/>
      <c r="M159"/>
      <c r="N159"/>
      <c r="O159"/>
      <c r="P159"/>
      <c r="Q159"/>
      <c r="R159"/>
      <c r="S159"/>
      <c r="T159"/>
      <c r="U159"/>
      <c r="V159"/>
    </row>
    <row r="160" spans="7:22">
      <c r="G160"/>
      <c r="H160"/>
      <c r="I160"/>
      <c r="J160"/>
      <c r="K160"/>
      <c r="L160"/>
      <c r="M160"/>
      <c r="N160"/>
      <c r="O160"/>
      <c r="P160"/>
      <c r="Q160"/>
      <c r="R160"/>
      <c r="S160"/>
      <c r="T160"/>
      <c r="U160"/>
      <c r="V160"/>
    </row>
    <row r="161" spans="7:22">
      <c r="G161"/>
      <c r="H161"/>
      <c r="I161"/>
      <c r="J161"/>
      <c r="K161"/>
      <c r="L161"/>
      <c r="M161"/>
      <c r="N161"/>
      <c r="O161"/>
      <c r="P161"/>
      <c r="Q161"/>
      <c r="R161"/>
      <c r="S161"/>
      <c r="T161"/>
      <c r="U161"/>
      <c r="V161"/>
    </row>
    <row r="162" spans="7:22">
      <c r="G162"/>
      <c r="H162"/>
      <c r="I162"/>
      <c r="J162"/>
      <c r="K162"/>
      <c r="L162"/>
      <c r="M162"/>
      <c r="N162"/>
      <c r="O162"/>
      <c r="P162"/>
      <c r="Q162"/>
      <c r="R162"/>
      <c r="S162"/>
      <c r="T162"/>
      <c r="U162"/>
      <c r="V162"/>
    </row>
    <row r="163" spans="7:22">
      <c r="G163"/>
      <c r="H163"/>
      <c r="I163"/>
      <c r="J163"/>
      <c r="K163"/>
      <c r="L163"/>
      <c r="M163"/>
      <c r="N163"/>
      <c r="O163"/>
      <c r="P163"/>
      <c r="Q163"/>
      <c r="R163"/>
      <c r="S163"/>
      <c r="T163"/>
      <c r="U163"/>
      <c r="V163"/>
    </row>
    <row r="164" spans="7:22">
      <c r="G164"/>
      <c r="H164"/>
      <c r="I164"/>
      <c r="J164"/>
      <c r="K164"/>
      <c r="L164"/>
      <c r="M164"/>
      <c r="N164"/>
      <c r="O164"/>
      <c r="P164"/>
      <c r="Q164"/>
      <c r="R164"/>
      <c r="S164"/>
      <c r="T164"/>
      <c r="U164"/>
      <c r="V164"/>
    </row>
    <row r="165" spans="7:22">
      <c r="G165"/>
      <c r="H165"/>
      <c r="I165"/>
      <c r="J165"/>
      <c r="K165"/>
      <c r="L165"/>
      <c r="M165"/>
      <c r="N165"/>
      <c r="O165"/>
      <c r="P165"/>
      <c r="Q165"/>
      <c r="R165"/>
      <c r="S165"/>
      <c r="T165"/>
      <c r="U165"/>
      <c r="V165"/>
    </row>
    <row r="166" spans="7:22">
      <c r="G166"/>
      <c r="H166"/>
      <c r="I166"/>
      <c r="J166"/>
      <c r="K166"/>
      <c r="L166"/>
      <c r="M166"/>
      <c r="N166"/>
      <c r="O166"/>
      <c r="P166"/>
      <c r="Q166"/>
      <c r="R166"/>
      <c r="S166"/>
      <c r="T166"/>
      <c r="U166"/>
      <c r="V166"/>
    </row>
    <row r="167" spans="7:22">
      <c r="G167"/>
      <c r="H167"/>
      <c r="I167"/>
      <c r="J167"/>
      <c r="K167"/>
      <c r="L167"/>
      <c r="M167"/>
      <c r="N167"/>
      <c r="O167"/>
      <c r="P167"/>
      <c r="Q167"/>
      <c r="R167"/>
      <c r="S167"/>
      <c r="T167"/>
      <c r="U167"/>
      <c r="V167"/>
    </row>
    <row r="168" spans="7:22">
      <c r="G168"/>
      <c r="H168"/>
      <c r="I168"/>
      <c r="J168"/>
      <c r="K168"/>
      <c r="L168"/>
      <c r="M168"/>
      <c r="N168"/>
      <c r="O168"/>
      <c r="P168"/>
      <c r="Q168"/>
      <c r="R168"/>
      <c r="S168"/>
      <c r="T168"/>
      <c r="U168"/>
      <c r="V168"/>
    </row>
    <row r="169" spans="7:22">
      <c r="G169"/>
      <c r="H169"/>
      <c r="I169"/>
      <c r="J169"/>
      <c r="K169"/>
      <c r="L169"/>
      <c r="M169"/>
      <c r="N169"/>
      <c r="O169"/>
      <c r="P169"/>
      <c r="Q169"/>
      <c r="R169"/>
      <c r="S169"/>
      <c r="T169"/>
      <c r="U169"/>
      <c r="V169"/>
    </row>
    <row r="170" spans="7:22">
      <c r="G170"/>
      <c r="H170"/>
      <c r="I170"/>
      <c r="J170"/>
      <c r="K170"/>
      <c r="L170"/>
      <c r="M170"/>
      <c r="N170"/>
      <c r="O170"/>
      <c r="P170"/>
      <c r="Q170"/>
      <c r="R170"/>
      <c r="S170"/>
      <c r="T170"/>
      <c r="U170"/>
      <c r="V170"/>
    </row>
    <row r="171" spans="7:22">
      <c r="G171"/>
      <c r="H171"/>
      <c r="I171"/>
      <c r="J171"/>
      <c r="K171"/>
      <c r="L171"/>
      <c r="M171"/>
      <c r="N171"/>
      <c r="O171"/>
      <c r="P171"/>
      <c r="Q171"/>
      <c r="R171"/>
      <c r="S171"/>
      <c r="T171"/>
      <c r="U171"/>
      <c r="V171"/>
    </row>
    <row r="172" spans="7:22">
      <c r="G172"/>
      <c r="H172"/>
      <c r="I172"/>
      <c r="J172"/>
      <c r="K172"/>
      <c r="L172"/>
      <c r="M172"/>
      <c r="N172"/>
      <c r="O172"/>
      <c r="P172"/>
      <c r="Q172"/>
      <c r="R172"/>
      <c r="S172"/>
      <c r="T172"/>
      <c r="U172"/>
      <c r="V172"/>
    </row>
    <row r="173" spans="7:22">
      <c r="G173"/>
      <c r="H173"/>
      <c r="I173"/>
      <c r="J173"/>
      <c r="K173"/>
      <c r="L173"/>
      <c r="M173"/>
      <c r="N173"/>
      <c r="O173"/>
      <c r="P173"/>
      <c r="Q173"/>
      <c r="R173"/>
      <c r="S173"/>
      <c r="T173"/>
      <c r="U173"/>
      <c r="V173"/>
    </row>
    <row r="174" spans="7:22">
      <c r="G174"/>
      <c r="H174"/>
      <c r="I174"/>
      <c r="J174"/>
      <c r="K174"/>
      <c r="L174"/>
      <c r="M174"/>
      <c r="N174"/>
      <c r="O174"/>
      <c r="P174"/>
      <c r="Q174"/>
      <c r="R174"/>
      <c r="S174"/>
      <c r="T174"/>
      <c r="U174"/>
      <c r="V174"/>
    </row>
    <row r="175" spans="7:22">
      <c r="G175"/>
      <c r="H175"/>
      <c r="I175"/>
      <c r="J175"/>
      <c r="K175"/>
      <c r="L175"/>
      <c r="M175"/>
      <c r="N175"/>
      <c r="O175"/>
      <c r="P175"/>
      <c r="Q175"/>
      <c r="R175"/>
      <c r="S175"/>
      <c r="T175"/>
      <c r="U175"/>
      <c r="V175"/>
    </row>
    <row r="176" spans="7:22">
      <c r="G176"/>
      <c r="H176"/>
      <c r="I176"/>
      <c r="J176"/>
      <c r="K176"/>
      <c r="L176"/>
      <c r="M176"/>
      <c r="N176"/>
      <c r="O176"/>
      <c r="P176"/>
      <c r="Q176"/>
      <c r="R176"/>
      <c r="S176"/>
      <c r="T176"/>
      <c r="U176"/>
      <c r="V176"/>
    </row>
    <row r="177" spans="7:22">
      <c r="G177"/>
      <c r="H177"/>
      <c r="I177"/>
      <c r="J177"/>
      <c r="K177"/>
      <c r="L177"/>
      <c r="M177"/>
      <c r="N177"/>
      <c r="O177"/>
      <c r="P177"/>
      <c r="Q177"/>
      <c r="R177"/>
      <c r="S177"/>
      <c r="T177"/>
      <c r="U177"/>
      <c r="V177"/>
    </row>
    <row r="178" spans="7:22">
      <c r="G178"/>
      <c r="H178"/>
      <c r="I178"/>
      <c r="J178"/>
      <c r="K178"/>
      <c r="L178"/>
      <c r="M178"/>
      <c r="N178"/>
      <c r="O178"/>
      <c r="P178"/>
      <c r="Q178"/>
      <c r="R178"/>
      <c r="S178"/>
      <c r="T178"/>
      <c r="U178"/>
      <c r="V178"/>
    </row>
    <row r="179" spans="7:22">
      <c r="G179"/>
      <c r="H179"/>
      <c r="I179"/>
      <c r="J179"/>
      <c r="K179"/>
      <c r="L179"/>
      <c r="M179"/>
      <c r="N179"/>
      <c r="O179"/>
      <c r="P179"/>
      <c r="Q179"/>
      <c r="R179"/>
      <c r="S179"/>
      <c r="T179"/>
      <c r="U179"/>
      <c r="V179"/>
    </row>
    <row r="180" spans="7:22">
      <c r="G180"/>
      <c r="H180"/>
      <c r="I180"/>
      <c r="J180"/>
      <c r="K180"/>
      <c r="L180"/>
      <c r="M180"/>
      <c r="N180"/>
      <c r="O180"/>
      <c r="P180"/>
      <c r="Q180"/>
      <c r="R180"/>
      <c r="S180"/>
      <c r="T180"/>
      <c r="U180"/>
      <c r="V180"/>
    </row>
    <row r="181" spans="7:22">
      <c r="G181"/>
      <c r="H181"/>
      <c r="I181"/>
      <c r="J181"/>
      <c r="K181"/>
      <c r="L181"/>
      <c r="M181"/>
      <c r="N181"/>
      <c r="O181"/>
      <c r="P181"/>
      <c r="Q181"/>
      <c r="R181"/>
      <c r="S181"/>
      <c r="T181"/>
      <c r="U181"/>
      <c r="V181"/>
    </row>
    <row r="182" spans="7:22">
      <c r="G182"/>
      <c r="H182"/>
      <c r="I182"/>
      <c r="J182"/>
      <c r="K182"/>
      <c r="L182"/>
      <c r="M182"/>
      <c r="N182"/>
      <c r="O182"/>
      <c r="P182"/>
      <c r="Q182"/>
      <c r="R182"/>
      <c r="S182"/>
      <c r="T182"/>
      <c r="U182"/>
      <c r="V182"/>
    </row>
    <row r="183" spans="7:22">
      <c r="G183"/>
      <c r="H183"/>
      <c r="I183"/>
      <c r="J183"/>
      <c r="K183"/>
      <c r="L183"/>
      <c r="M183"/>
      <c r="N183"/>
      <c r="O183"/>
      <c r="P183"/>
      <c r="Q183"/>
      <c r="R183"/>
      <c r="S183"/>
      <c r="T183"/>
      <c r="U183"/>
      <c r="V183"/>
    </row>
    <row r="184" spans="7:22">
      <c r="G184"/>
      <c r="H184"/>
      <c r="I184"/>
      <c r="J184"/>
      <c r="K184"/>
      <c r="L184"/>
      <c r="M184"/>
      <c r="N184"/>
      <c r="O184"/>
      <c r="P184"/>
      <c r="Q184"/>
      <c r="R184"/>
      <c r="S184"/>
      <c r="T184"/>
      <c r="U184"/>
      <c r="V184"/>
    </row>
    <row r="185" spans="7:22">
      <c r="G185"/>
      <c r="H185"/>
      <c r="I185"/>
      <c r="J185"/>
      <c r="K185"/>
      <c r="L185"/>
      <c r="M185"/>
      <c r="N185"/>
      <c r="O185"/>
      <c r="P185"/>
      <c r="Q185"/>
      <c r="R185"/>
      <c r="S185"/>
      <c r="T185"/>
      <c r="U185"/>
      <c r="V185"/>
    </row>
  </sheetData>
  <mergeCells count="1">
    <mergeCell ref="H8:U9"/>
  </mergeCells>
  <phoneticPr fontId="19" type="noConversion"/>
  <pageMargins left="0.7" right="0.7" top="0.75" bottom="0.75" header="0.3" footer="0.3"/>
  <pageSetup paperSize="9" scale="43" orientation="landscape" r:id="rId1"/>
  <headerFooter>
    <oddFooter>&amp;L&amp;1#&amp;"Arial"&amp;11&amp;K000000SW Public Published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A05F9-BC5C-463D-96D3-369679643B08}">
  <sheetPr codeName="Sheet4">
    <pageSetUpPr fitToPage="1"/>
  </sheetPr>
  <dimension ref="A1:GN56"/>
  <sheetViews>
    <sheetView zoomScaleNormal="100" workbookViewId="0">
      <selection sqref="A1:XFD1048576"/>
    </sheetView>
  </sheetViews>
  <sheetFormatPr defaultColWidth="9.1796875" defaultRowHeight="12.5"/>
  <cols>
    <col min="1" max="1" width="9.1796875" customWidth="1"/>
    <col min="2" max="2" width="87.1796875" customWidth="1"/>
    <col min="3" max="4" width="8.1796875" customWidth="1"/>
    <col min="5" max="5" width="3.6328125" customWidth="1"/>
    <col min="6" max="6" width="12.81640625" customWidth="1"/>
    <col min="7" max="7" width="4.08984375" customWidth="1"/>
    <col min="8" max="11" width="9.1796875" customWidth="1"/>
  </cols>
  <sheetData>
    <row r="1" spans="1:196" s="9" customFormat="1" ht="20">
      <c r="A1" s="16" t="s">
        <v>0</v>
      </c>
      <c r="B1" s="604"/>
      <c r="C1" s="604"/>
      <c r="D1" s="604"/>
      <c r="E1" s="604"/>
      <c r="F1" s="604"/>
      <c r="G1" s="604"/>
    </row>
    <row r="2" spans="1:196" s="9" customFormat="1" ht="20">
      <c r="A2" s="17"/>
      <c r="B2" s="604"/>
      <c r="C2" s="604"/>
      <c r="D2" s="604"/>
      <c r="E2" s="604"/>
      <c r="F2" s="604"/>
      <c r="G2" s="604"/>
    </row>
    <row r="3" spans="1:196" s="9" customFormat="1" ht="20">
      <c r="A3" s="19" t="s">
        <v>1</v>
      </c>
      <c r="B3" s="604"/>
      <c r="C3" s="604"/>
      <c r="D3" s="604"/>
      <c r="E3" s="604"/>
      <c r="F3" s="604"/>
      <c r="G3" s="604"/>
    </row>
    <row r="4" spans="1:196" ht="20.5" thickBot="1">
      <c r="A4" s="604"/>
      <c r="B4" s="604"/>
      <c r="C4" s="604"/>
      <c r="D4" s="604"/>
      <c r="E4" s="604"/>
      <c r="F4" s="604"/>
      <c r="G4" s="604"/>
      <c r="H4" s="9"/>
    </row>
    <row r="5" spans="1:196" ht="20">
      <c r="A5" s="216" t="s">
        <v>2</v>
      </c>
      <c r="B5" s="605"/>
      <c r="C5" s="605"/>
      <c r="D5" s="606"/>
      <c r="E5" s="646"/>
      <c r="F5" s="604"/>
      <c r="G5" s="604"/>
      <c r="H5" s="9"/>
    </row>
    <row r="6" spans="1:196" ht="20.5" thickBot="1">
      <c r="A6" s="217" t="s">
        <v>282</v>
      </c>
      <c r="B6" s="607"/>
      <c r="C6" s="607"/>
      <c r="D6" s="608"/>
      <c r="E6" s="646"/>
      <c r="F6" s="604"/>
      <c r="G6" s="604"/>
    </row>
    <row r="7" spans="1:196" ht="23" thickBot="1">
      <c r="A7" s="604"/>
      <c r="B7" s="604"/>
      <c r="C7" s="604"/>
      <c r="D7" s="604"/>
      <c r="E7" s="604"/>
      <c r="F7" s="604"/>
      <c r="G7" s="604"/>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row>
    <row r="8" spans="1:196" s="24" customFormat="1" ht="15.65" customHeight="1">
      <c r="A8" s="218" t="s">
        <v>4</v>
      </c>
      <c r="B8" s="219" t="s">
        <v>5</v>
      </c>
      <c r="C8" s="220" t="s">
        <v>7</v>
      </c>
      <c r="D8" s="221" t="s">
        <v>8</v>
      </c>
      <c r="E8" s="222"/>
      <c r="F8" s="780" t="s">
        <v>283</v>
      </c>
      <c r="G8" s="781"/>
      <c r="H8" s="23"/>
    </row>
    <row r="9" spans="1:196" s="24" customFormat="1" ht="15.5">
      <c r="A9" s="223" t="s">
        <v>10</v>
      </c>
      <c r="B9" s="224"/>
      <c r="C9" s="225"/>
      <c r="D9" s="226" t="s">
        <v>12</v>
      </c>
      <c r="E9" s="222"/>
      <c r="F9" s="782"/>
      <c r="G9" s="783"/>
      <c r="H9" s="23"/>
    </row>
    <row r="10" spans="1:196" ht="16" thickBot="1">
      <c r="A10" s="227"/>
      <c r="B10" s="609"/>
      <c r="C10" s="228"/>
      <c r="D10" s="229"/>
      <c r="E10" s="222"/>
      <c r="F10" s="241" t="s">
        <v>284</v>
      </c>
      <c r="G10" s="735" t="s">
        <v>18</v>
      </c>
      <c r="H10" s="23"/>
      <c r="J10" s="3"/>
    </row>
    <row r="11" spans="1:196">
      <c r="A11" s="604"/>
      <c r="B11" s="610"/>
      <c r="C11" s="604"/>
      <c r="D11" s="604"/>
      <c r="E11" s="604"/>
      <c r="F11" s="604"/>
      <c r="G11" s="604"/>
    </row>
    <row r="12" spans="1:196" ht="13.5" thickBot="1">
      <c r="A12" s="230"/>
      <c r="B12" s="604"/>
      <c r="C12" s="611"/>
      <c r="D12" s="611"/>
      <c r="E12" s="604"/>
      <c r="F12" s="604"/>
      <c r="G12" s="604"/>
      <c r="H12" s="3"/>
    </row>
    <row r="13" spans="1:196" s="24" customFormat="1" ht="16" thickBot="1">
      <c r="A13" s="231"/>
      <c r="B13" s="232" t="s">
        <v>285</v>
      </c>
      <c r="C13" s="233"/>
      <c r="D13" s="234"/>
      <c r="E13" s="647"/>
      <c r="F13" s="235"/>
      <c r="G13" s="235"/>
      <c r="H13"/>
      <c r="J13" s="5"/>
    </row>
    <row r="14" spans="1:196">
      <c r="A14" s="299" t="s">
        <v>286</v>
      </c>
      <c r="B14" s="612" t="s">
        <v>287</v>
      </c>
      <c r="C14" s="300" t="s">
        <v>288</v>
      </c>
      <c r="D14" s="301" t="s">
        <v>51</v>
      </c>
      <c r="E14" s="604"/>
      <c r="F14" s="613">
        <v>4614</v>
      </c>
      <c r="G14" s="614" t="s">
        <v>129</v>
      </c>
      <c r="J14" s="615"/>
    </row>
    <row r="15" spans="1:196">
      <c r="A15" s="299" t="s">
        <v>289</v>
      </c>
      <c r="B15" s="612" t="s">
        <v>290</v>
      </c>
      <c r="C15" s="300" t="s">
        <v>288</v>
      </c>
      <c r="D15" s="301" t="s">
        <v>51</v>
      </c>
      <c r="E15" s="604"/>
      <c r="F15" s="616">
        <v>3807</v>
      </c>
      <c r="G15" s="617" t="s">
        <v>129</v>
      </c>
      <c r="J15" s="615"/>
    </row>
    <row r="16" spans="1:196">
      <c r="A16" s="299" t="s">
        <v>291</v>
      </c>
      <c r="B16" s="612" t="s">
        <v>292</v>
      </c>
      <c r="C16" s="300" t="s">
        <v>288</v>
      </c>
      <c r="D16" s="301" t="s">
        <v>51</v>
      </c>
      <c r="E16" s="604"/>
      <c r="F16" s="616">
        <v>5897</v>
      </c>
      <c r="G16" s="617" t="s">
        <v>129</v>
      </c>
      <c r="J16" s="615"/>
    </row>
    <row r="17" spans="1:10">
      <c r="A17" s="299" t="s">
        <v>293</v>
      </c>
      <c r="B17" s="612" t="s">
        <v>294</v>
      </c>
      <c r="C17" s="300" t="s">
        <v>288</v>
      </c>
      <c r="D17" s="301" t="s">
        <v>51</v>
      </c>
      <c r="E17" s="604"/>
      <c r="F17" s="618">
        <v>8899</v>
      </c>
      <c r="G17" s="619" t="s">
        <v>129</v>
      </c>
      <c r="J17" s="615"/>
    </row>
    <row r="18" spans="1:10" ht="13.5" thickBot="1">
      <c r="A18" s="302" t="s">
        <v>295</v>
      </c>
      <c r="B18" s="303" t="s">
        <v>296</v>
      </c>
      <c r="C18" s="304" t="s">
        <v>288</v>
      </c>
      <c r="D18" s="305" t="s">
        <v>23</v>
      </c>
      <c r="E18" s="236"/>
      <c r="F18" s="620">
        <f>SUM(F14:F17)</f>
        <v>23217</v>
      </c>
      <c r="G18" s="621" t="s">
        <v>129</v>
      </c>
      <c r="J18" s="615"/>
    </row>
    <row r="19" spans="1:10">
      <c r="A19" s="645" t="s">
        <v>297</v>
      </c>
      <c r="B19" s="612" t="s">
        <v>298</v>
      </c>
      <c r="C19" s="300" t="s">
        <v>22</v>
      </c>
      <c r="D19" s="301" t="s">
        <v>51</v>
      </c>
      <c r="E19" s="604"/>
      <c r="F19" s="613" t="s">
        <v>88</v>
      </c>
      <c r="G19" s="614" t="s">
        <v>35</v>
      </c>
      <c r="J19" s="615"/>
    </row>
    <row r="20" spans="1:10">
      <c r="A20" s="299" t="s">
        <v>299</v>
      </c>
      <c r="B20" s="612" t="s">
        <v>300</v>
      </c>
      <c r="C20" s="300" t="s">
        <v>22</v>
      </c>
      <c r="D20" s="301" t="s">
        <v>51</v>
      </c>
      <c r="E20" s="604"/>
      <c r="F20" s="616" t="s">
        <v>88</v>
      </c>
      <c r="G20" s="617" t="s">
        <v>35</v>
      </c>
      <c r="J20" s="615"/>
    </row>
    <row r="21" spans="1:10">
      <c r="A21" s="299" t="s">
        <v>301</v>
      </c>
      <c r="B21" s="612" t="s">
        <v>302</v>
      </c>
      <c r="C21" s="300" t="s">
        <v>22</v>
      </c>
      <c r="D21" s="301" t="s">
        <v>51</v>
      </c>
      <c r="E21" s="604"/>
      <c r="F21" s="616" t="s">
        <v>88</v>
      </c>
      <c r="G21" s="617" t="s">
        <v>35</v>
      </c>
      <c r="J21" s="615"/>
    </row>
    <row r="22" spans="1:10">
      <c r="A22" s="299" t="s">
        <v>303</v>
      </c>
      <c r="B22" s="612" t="s">
        <v>304</v>
      </c>
      <c r="C22" s="300" t="s">
        <v>22</v>
      </c>
      <c r="D22" s="301" t="s">
        <v>51</v>
      </c>
      <c r="E22" s="604"/>
      <c r="F22" s="618" t="s">
        <v>88</v>
      </c>
      <c r="G22" s="619" t="s">
        <v>35</v>
      </c>
      <c r="J22" s="615"/>
    </row>
    <row r="23" spans="1:10" ht="13.5" thickBot="1">
      <c r="A23" s="302" t="s">
        <v>305</v>
      </c>
      <c r="B23" s="303" t="s">
        <v>39</v>
      </c>
      <c r="C23" s="304" t="s">
        <v>22</v>
      </c>
      <c r="D23" s="305" t="s">
        <v>23</v>
      </c>
      <c r="E23" s="236"/>
      <c r="F23" s="675">
        <f>SUM(F19:F22)</f>
        <v>0</v>
      </c>
      <c r="G23" s="621" t="s">
        <v>35</v>
      </c>
      <c r="J23" s="615"/>
    </row>
    <row r="24" spans="1:10" s="3" customFormat="1" ht="13.5" thickBot="1">
      <c r="A24" s="230"/>
      <c r="B24" s="604"/>
      <c r="C24" s="611"/>
      <c r="D24" s="611"/>
      <c r="E24" s="785"/>
      <c r="F24" s="785"/>
      <c r="G24" s="604"/>
      <c r="H24"/>
      <c r="J24" s="615"/>
    </row>
    <row r="25" spans="1:10" s="3" customFormat="1" ht="16" thickBot="1">
      <c r="A25" s="231"/>
      <c r="B25" s="232" t="s">
        <v>306</v>
      </c>
      <c r="C25" s="233"/>
      <c r="D25" s="234"/>
      <c r="E25" s="786"/>
      <c r="F25" s="787"/>
      <c r="G25" s="235"/>
      <c r="H25"/>
      <c r="J25" s="615"/>
    </row>
    <row r="26" spans="1:10" s="3" customFormat="1" ht="13">
      <c r="A26" s="622" t="s">
        <v>307</v>
      </c>
      <c r="B26" s="623" t="s">
        <v>308</v>
      </c>
      <c r="C26" s="624" t="s">
        <v>288</v>
      </c>
      <c r="D26" s="625" t="s">
        <v>51</v>
      </c>
      <c r="E26" s="604"/>
      <c r="F26" s="626">
        <v>7.01</v>
      </c>
      <c r="G26" s="627" t="s">
        <v>24</v>
      </c>
      <c r="H26"/>
      <c r="J26" s="615"/>
    </row>
    <row r="27" spans="1:10">
      <c r="A27" s="299" t="s">
        <v>309</v>
      </c>
      <c r="B27" s="628" t="s">
        <v>310</v>
      </c>
      <c r="C27" s="300" t="s">
        <v>288</v>
      </c>
      <c r="D27" s="301" t="s">
        <v>51</v>
      </c>
      <c r="E27" s="604"/>
      <c r="F27" s="629">
        <f>(94.34*0.73)+4.97</f>
        <v>73.838200000000001</v>
      </c>
      <c r="G27" s="630" t="s">
        <v>24</v>
      </c>
      <c r="J27" s="615"/>
    </row>
    <row r="28" spans="1:10" s="24" customFormat="1" ht="15.5">
      <c r="A28" s="299" t="s">
        <v>311</v>
      </c>
      <c r="B28" s="628" t="s">
        <v>312</v>
      </c>
      <c r="C28" s="300" t="s">
        <v>288</v>
      </c>
      <c r="D28" s="301" t="s">
        <v>51</v>
      </c>
      <c r="E28" s="604"/>
      <c r="F28" s="629">
        <v>0</v>
      </c>
      <c r="G28" s="630" t="s">
        <v>24</v>
      </c>
      <c r="H28"/>
      <c r="J28" s="615"/>
    </row>
    <row r="29" spans="1:10">
      <c r="A29" s="631" t="s">
        <v>313</v>
      </c>
      <c r="B29" s="632" t="s">
        <v>314</v>
      </c>
      <c r="C29" s="300" t="s">
        <v>288</v>
      </c>
      <c r="D29" s="301" t="s">
        <v>51</v>
      </c>
      <c r="E29" s="604"/>
      <c r="F29" s="633">
        <v>0</v>
      </c>
      <c r="G29" s="634" t="s">
        <v>125</v>
      </c>
      <c r="J29" s="615"/>
    </row>
    <row r="30" spans="1:10" ht="13" thickBot="1">
      <c r="A30" s="631" t="s">
        <v>315</v>
      </c>
      <c r="B30" s="632" t="s">
        <v>316</v>
      </c>
      <c r="C30" s="635" t="s">
        <v>288</v>
      </c>
      <c r="D30" s="636" t="s">
        <v>23</v>
      </c>
      <c r="E30" s="604"/>
      <c r="F30" s="674">
        <f>SUM(F26:F29)</f>
        <v>80.848200000000006</v>
      </c>
      <c r="G30" s="634" t="s">
        <v>24</v>
      </c>
    </row>
    <row r="31" spans="1:10">
      <c r="A31" s="622" t="s">
        <v>317</v>
      </c>
      <c r="B31" s="623" t="s">
        <v>318</v>
      </c>
      <c r="C31" s="624" t="s">
        <v>22</v>
      </c>
      <c r="D31" s="625" t="s">
        <v>51</v>
      </c>
      <c r="E31" s="604"/>
      <c r="F31" s="626" t="s">
        <v>88</v>
      </c>
      <c r="G31" s="627" t="s">
        <v>35</v>
      </c>
      <c r="J31" s="615"/>
    </row>
    <row r="32" spans="1:10">
      <c r="A32" s="299" t="s">
        <v>319</v>
      </c>
      <c r="B32" s="628" t="s">
        <v>320</v>
      </c>
      <c r="C32" s="300" t="s">
        <v>22</v>
      </c>
      <c r="D32" s="301" t="s">
        <v>51</v>
      </c>
      <c r="E32" s="604"/>
      <c r="F32" s="629" t="s">
        <v>88</v>
      </c>
      <c r="G32" s="630" t="s">
        <v>35</v>
      </c>
      <c r="J32" s="615"/>
    </row>
    <row r="33" spans="1:12">
      <c r="A33" s="631" t="s">
        <v>321</v>
      </c>
      <c r="B33" s="632" t="s">
        <v>322</v>
      </c>
      <c r="C33" s="635" t="s">
        <v>22</v>
      </c>
      <c r="D33" s="636" t="s">
        <v>51</v>
      </c>
      <c r="E33" s="604"/>
      <c r="F33" s="633" t="s">
        <v>88</v>
      </c>
      <c r="G33" s="634" t="s">
        <v>35</v>
      </c>
      <c r="J33" s="615"/>
    </row>
    <row r="34" spans="1:12" ht="13" thickBot="1">
      <c r="A34" s="302" t="s">
        <v>323</v>
      </c>
      <c r="B34" s="303" t="s">
        <v>324</v>
      </c>
      <c r="C34" s="304" t="s">
        <v>22</v>
      </c>
      <c r="D34" s="305" t="s">
        <v>51</v>
      </c>
      <c r="E34" s="604"/>
      <c r="F34" s="637" t="s">
        <v>88</v>
      </c>
      <c r="G34" s="638" t="s">
        <v>35</v>
      </c>
      <c r="J34" s="615"/>
    </row>
    <row r="35" spans="1:12" s="3" customFormat="1" ht="13.5" thickBot="1">
      <c r="A35" s="230"/>
      <c r="B35" s="604"/>
      <c r="C35" s="611"/>
      <c r="D35" s="611"/>
      <c r="E35" s="785"/>
      <c r="F35" s="785"/>
      <c r="G35" s="604"/>
      <c r="J35" s="615"/>
    </row>
    <row r="36" spans="1:12" ht="16" thickBot="1">
      <c r="A36" s="231"/>
      <c r="B36" s="232" t="s">
        <v>325</v>
      </c>
      <c r="C36" s="233"/>
      <c r="D36" s="234"/>
      <c r="E36" s="784"/>
      <c r="F36" s="785"/>
      <c r="G36" s="604"/>
      <c r="J36" s="615"/>
    </row>
    <row r="37" spans="1:12">
      <c r="A37" s="639" t="s">
        <v>326</v>
      </c>
      <c r="B37" s="640" t="s">
        <v>327</v>
      </c>
      <c r="C37" s="641" t="s">
        <v>328</v>
      </c>
      <c r="D37" s="642" t="s">
        <v>51</v>
      </c>
      <c r="E37" s="604"/>
      <c r="F37" s="626">
        <v>8.5</v>
      </c>
      <c r="G37" s="627" t="s">
        <v>30</v>
      </c>
      <c r="J37" s="615"/>
    </row>
    <row r="38" spans="1:12">
      <c r="A38" s="299" t="s">
        <v>329</v>
      </c>
      <c r="B38" s="628" t="s">
        <v>330</v>
      </c>
      <c r="C38" s="300" t="s">
        <v>328</v>
      </c>
      <c r="D38" s="301" t="s">
        <v>51</v>
      </c>
      <c r="E38" s="604"/>
      <c r="F38" s="629">
        <f>SUM(335.297+34.635+15+34.9)</f>
        <v>419.83199999999999</v>
      </c>
      <c r="G38" s="630" t="s">
        <v>30</v>
      </c>
      <c r="J38" s="615"/>
    </row>
    <row r="39" spans="1:12">
      <c r="A39" s="643" t="s">
        <v>331</v>
      </c>
      <c r="B39" s="628" t="s">
        <v>332</v>
      </c>
      <c r="C39" s="300" t="s">
        <v>328</v>
      </c>
      <c r="D39" s="301" t="s">
        <v>51</v>
      </c>
      <c r="E39" s="604"/>
      <c r="F39" s="629">
        <v>0</v>
      </c>
      <c r="G39" s="630" t="s">
        <v>30</v>
      </c>
    </row>
    <row r="40" spans="1:12">
      <c r="A40" s="644" t="s">
        <v>333</v>
      </c>
      <c r="B40" s="632" t="s">
        <v>334</v>
      </c>
      <c r="C40" s="300" t="s">
        <v>328</v>
      </c>
      <c r="D40" s="301" t="s">
        <v>51</v>
      </c>
      <c r="E40" s="604"/>
      <c r="F40" s="633">
        <v>0</v>
      </c>
      <c r="G40" s="634" t="s">
        <v>30</v>
      </c>
    </row>
    <row r="41" spans="1:12" ht="13.5" thickBot="1">
      <c r="A41" s="302" t="s">
        <v>335</v>
      </c>
      <c r="B41" s="303" t="s">
        <v>336</v>
      </c>
      <c r="C41" s="304" t="s">
        <v>328</v>
      </c>
      <c r="D41" s="305" t="s">
        <v>23</v>
      </c>
      <c r="E41" s="236"/>
      <c r="F41" s="675">
        <f>SUM(F37:F40)</f>
        <v>428.33199999999999</v>
      </c>
      <c r="G41" s="638" t="s">
        <v>30</v>
      </c>
    </row>
    <row r="42" spans="1:12" ht="13.5" thickBot="1">
      <c r="A42" s="236"/>
      <c r="B42" s="236"/>
      <c r="C42" s="236"/>
      <c r="D42" s="236"/>
      <c r="E42" s="785"/>
      <c r="F42" s="785"/>
      <c r="G42" s="236"/>
    </row>
    <row r="43" spans="1:12" ht="16" thickBot="1">
      <c r="A43" s="237"/>
      <c r="B43" s="238" t="s">
        <v>205</v>
      </c>
      <c r="C43" s="239"/>
      <c r="D43" s="240"/>
      <c r="E43" s="784"/>
      <c r="F43" s="785"/>
      <c r="G43" s="604"/>
      <c r="L43" s="698"/>
    </row>
    <row r="44" spans="1:12">
      <c r="A44" s="622" t="s">
        <v>337</v>
      </c>
      <c r="B44" s="623" t="s">
        <v>338</v>
      </c>
      <c r="C44" s="624" t="s">
        <v>288</v>
      </c>
      <c r="D44" s="625" t="s">
        <v>51</v>
      </c>
      <c r="E44" s="604"/>
      <c r="F44" s="626">
        <v>23217</v>
      </c>
      <c r="G44" s="627" t="s">
        <v>129</v>
      </c>
    </row>
    <row r="45" spans="1:12">
      <c r="A45" s="299" t="s">
        <v>339</v>
      </c>
      <c r="B45" s="628" t="s">
        <v>34</v>
      </c>
      <c r="C45" s="300" t="s">
        <v>22</v>
      </c>
      <c r="D45" s="301" t="s">
        <v>51</v>
      </c>
      <c r="E45" s="604"/>
      <c r="F45" s="629" t="s">
        <v>88</v>
      </c>
      <c r="G45" s="630" t="s">
        <v>35</v>
      </c>
    </row>
    <row r="46" spans="1:12" ht="13" thickBot="1">
      <c r="A46" s="306" t="s">
        <v>340</v>
      </c>
      <c r="B46" s="303" t="s">
        <v>341</v>
      </c>
      <c r="C46" s="304" t="s">
        <v>328</v>
      </c>
      <c r="D46" s="305" t="s">
        <v>51</v>
      </c>
      <c r="E46" s="604"/>
      <c r="F46" s="637" t="s">
        <v>88</v>
      </c>
      <c r="G46" s="638" t="s">
        <v>35</v>
      </c>
    </row>
    <row r="48" spans="1:12">
      <c r="J48" s="615"/>
    </row>
    <row r="49" spans="1:7" ht="13" thickBot="1"/>
    <row r="50" spans="1:7">
      <c r="A50" s="110"/>
      <c r="B50" s="747"/>
      <c r="C50" s="111"/>
      <c r="D50" s="112"/>
      <c r="E50" s="112"/>
      <c r="F50" s="113"/>
      <c r="G50" s="55"/>
    </row>
    <row r="51" spans="1:7">
      <c r="A51" s="716" t="s">
        <v>54</v>
      </c>
      <c r="B51" s="748"/>
      <c r="C51" s="717"/>
      <c r="D51" s="1"/>
      <c r="E51" s="1"/>
      <c r="F51" s="49"/>
      <c r="G51" s="55"/>
    </row>
    <row r="52" spans="1:7">
      <c r="A52" s="718"/>
      <c r="B52" s="748"/>
      <c r="C52" s="55"/>
      <c r="D52" s="1"/>
      <c r="E52" s="1"/>
      <c r="F52" s="49"/>
      <c r="G52" s="55"/>
    </row>
    <row r="53" spans="1:7">
      <c r="A53" s="716" t="s">
        <v>55</v>
      </c>
      <c r="B53" s="748"/>
      <c r="C53" s="717"/>
      <c r="D53" s="1"/>
      <c r="E53" s="1"/>
      <c r="F53" s="49"/>
      <c r="G53" s="55"/>
    </row>
    <row r="54" spans="1:7">
      <c r="A54" s="718"/>
      <c r="B54" s="748"/>
      <c r="C54" s="56"/>
      <c r="D54" s="55"/>
      <c r="E54" s="1"/>
      <c r="F54" s="49"/>
      <c r="G54" s="55"/>
    </row>
    <row r="55" spans="1:7">
      <c r="A55" s="716" t="s">
        <v>533</v>
      </c>
      <c r="B55" s="722"/>
      <c r="C55" s="723" t="s">
        <v>534</v>
      </c>
      <c r="D55" s="717"/>
      <c r="E55" s="1"/>
      <c r="F55" s="50"/>
      <c r="G55" s="56"/>
    </row>
    <row r="56" spans="1:7" ht="13" thickBot="1">
      <c r="A56" s="51"/>
      <c r="B56" s="749"/>
      <c r="C56" s="52"/>
      <c r="D56" s="53"/>
      <c r="E56" s="53"/>
      <c r="F56" s="54"/>
      <c r="G56" s="55"/>
    </row>
  </sheetData>
  <mergeCells count="7">
    <mergeCell ref="F8:G9"/>
    <mergeCell ref="E36:F36"/>
    <mergeCell ref="E42:F42"/>
    <mergeCell ref="E43:F43"/>
    <mergeCell ref="E24:F24"/>
    <mergeCell ref="E25:F25"/>
    <mergeCell ref="E35:F35"/>
  </mergeCells>
  <phoneticPr fontId="19" type="noConversion"/>
  <pageMargins left="0.7" right="0.7" top="0.75" bottom="0.75" header="0.3" footer="0.3"/>
  <pageSetup paperSize="9" scale="59" orientation="landscape" r:id="rId1"/>
  <headerFooter>
    <oddFooter>&amp;L&amp;1#&amp;"Arial"&amp;11&amp;K000000SW Public Published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7EE63-8490-4F78-881F-74CA8968F906}">
  <sheetPr codeName="Sheet5"/>
  <dimension ref="A1:J455"/>
  <sheetViews>
    <sheetView zoomScaleNormal="100" workbookViewId="0">
      <pane ySplit="1" topLeftCell="A2" activePane="bottomLeft" state="frozen"/>
      <selection pane="bottomLeft" sqref="A1:XFD1048576"/>
    </sheetView>
  </sheetViews>
  <sheetFormatPr defaultColWidth="8.81640625" defaultRowHeight="13"/>
  <cols>
    <col min="1" max="1" width="34.1796875" style="65" customWidth="1"/>
    <col min="2" max="2" width="66.81640625" style="250" customWidth="1"/>
    <col min="3" max="3" width="21.81640625" style="65" customWidth="1"/>
    <col min="4" max="6" width="8.81640625" style="65"/>
    <col min="7" max="8" width="8.81640625" style="65" customWidth="1"/>
    <col min="9" max="16384" width="8.81640625" style="65"/>
  </cols>
  <sheetData>
    <row r="1" spans="1:7">
      <c r="G1" s="76"/>
    </row>
    <row r="2" spans="1:7" ht="18.5">
      <c r="A2" s="66" t="s">
        <v>342</v>
      </c>
      <c r="G2" s="76"/>
    </row>
    <row r="3" spans="1:7">
      <c r="A3" s="361" t="s">
        <v>20</v>
      </c>
      <c r="B3" s="252" t="str">
        <f>C0!B14</f>
        <v>Net operational emissions in previous year (opening)</v>
      </c>
      <c r="C3" s="158" t="s">
        <v>22</v>
      </c>
    </row>
    <row r="4" spans="1:7" ht="39.75" customHeight="1">
      <c r="A4" s="126" t="s">
        <v>343</v>
      </c>
      <c r="B4" s="788" t="s">
        <v>344</v>
      </c>
      <c r="C4" s="788"/>
      <c r="D4" s="788"/>
      <c r="E4" s="788"/>
    </row>
    <row r="5" spans="1:7" ht="26">
      <c r="A5" s="126" t="s">
        <v>345</v>
      </c>
      <c r="B5" s="248" t="s">
        <v>346</v>
      </c>
      <c r="C5" s="71"/>
      <c r="D5" s="71"/>
      <c r="E5" s="71"/>
    </row>
    <row r="6" spans="1:7">
      <c r="A6" s="360" t="s">
        <v>25</v>
      </c>
      <c r="B6" s="252" t="str">
        <f>C0!B15</f>
        <v>Change in Scope 1 to 3 emissions in the report year</v>
      </c>
      <c r="C6" s="158" t="s">
        <v>22</v>
      </c>
    </row>
    <row r="7" spans="1:7" ht="18" customHeight="1">
      <c r="A7" s="126" t="s">
        <v>343</v>
      </c>
      <c r="B7" s="788" t="s">
        <v>347</v>
      </c>
      <c r="C7" s="788"/>
      <c r="D7" s="788"/>
      <c r="E7" s="788"/>
    </row>
    <row r="8" spans="1:7" ht="31.5" customHeight="1">
      <c r="A8" s="126" t="s">
        <v>345</v>
      </c>
      <c r="B8" s="248" t="s">
        <v>348</v>
      </c>
      <c r="C8" s="71"/>
      <c r="D8" s="71"/>
      <c r="E8" s="71"/>
    </row>
    <row r="9" spans="1:7">
      <c r="A9" s="361" t="s">
        <v>27</v>
      </c>
      <c r="B9" s="252" t="str">
        <f>C0!B16</f>
        <v xml:space="preserve">Change in renewable electricity generated and exported in the year </v>
      </c>
      <c r="C9" s="158" t="s">
        <v>22</v>
      </c>
    </row>
    <row r="10" spans="1:7">
      <c r="A10" s="126" t="s">
        <v>343</v>
      </c>
      <c r="B10" s="788" t="s">
        <v>349</v>
      </c>
      <c r="C10" s="788"/>
      <c r="D10" s="788"/>
      <c r="E10" s="788"/>
    </row>
    <row r="11" spans="1:7" ht="32.25" customHeight="1">
      <c r="A11" s="126" t="s">
        <v>345</v>
      </c>
      <c r="B11" s="248" t="s">
        <v>350</v>
      </c>
      <c r="C11" s="71"/>
      <c r="D11" s="71"/>
      <c r="E11" s="71"/>
    </row>
    <row r="12" spans="1:7">
      <c r="A12" s="361" t="s">
        <v>31</v>
      </c>
      <c r="B12" s="252" t="str">
        <f>C0!B17</f>
        <v>Net operational emissions in report year (closing)</v>
      </c>
      <c r="C12" s="158" t="s">
        <v>22</v>
      </c>
    </row>
    <row r="13" spans="1:7" ht="38.25" customHeight="1">
      <c r="A13" s="126" t="s">
        <v>343</v>
      </c>
      <c r="B13" s="788" t="s">
        <v>351</v>
      </c>
      <c r="C13" s="788"/>
      <c r="D13" s="788"/>
      <c r="E13" s="788"/>
    </row>
    <row r="14" spans="1:7">
      <c r="A14" s="126" t="s">
        <v>345</v>
      </c>
      <c r="B14" s="248" t="s">
        <v>352</v>
      </c>
      <c r="C14" s="71"/>
      <c r="D14" s="71"/>
      <c r="E14" s="71"/>
    </row>
    <row r="15" spans="1:7">
      <c r="A15" s="361" t="s">
        <v>33</v>
      </c>
      <c r="B15" s="252" t="str">
        <f>C0!B20</f>
        <v>Total CO2e emissions from landholdings in previous year</v>
      </c>
      <c r="C15" s="158" t="s">
        <v>22</v>
      </c>
    </row>
    <row r="16" spans="1:7">
      <c r="A16" s="126" t="s">
        <v>343</v>
      </c>
      <c r="B16" s="788" t="s">
        <v>353</v>
      </c>
      <c r="C16" s="788"/>
      <c r="D16" s="788"/>
      <c r="E16" s="788"/>
    </row>
    <row r="17" spans="1:7" ht="26">
      <c r="A17" s="126" t="s">
        <v>345</v>
      </c>
      <c r="B17" s="248" t="s">
        <v>354</v>
      </c>
      <c r="C17" s="71"/>
    </row>
    <row r="18" spans="1:7">
      <c r="A18" s="361" t="s">
        <v>36</v>
      </c>
      <c r="B18" s="378" t="str">
        <f>C0!B21</f>
        <v>Change in CO2e emissions in year</v>
      </c>
      <c r="C18" s="379" t="s">
        <v>22</v>
      </c>
      <c r="D18" s="329"/>
      <c r="E18" s="329"/>
    </row>
    <row r="19" spans="1:7">
      <c r="A19" s="126" t="s">
        <v>343</v>
      </c>
      <c r="B19" s="791" t="s">
        <v>355</v>
      </c>
      <c r="C19" s="791"/>
      <c r="D19" s="791"/>
      <c r="E19" s="791"/>
      <c r="G19" s="362"/>
    </row>
    <row r="20" spans="1:7" ht="26">
      <c r="A20" s="126" t="s">
        <v>345</v>
      </c>
      <c r="B20" s="334" t="s">
        <v>543</v>
      </c>
      <c r="C20" s="373"/>
      <c r="D20" s="373"/>
      <c r="E20" s="373"/>
    </row>
    <row r="21" spans="1:7">
      <c r="A21" s="361" t="s">
        <v>38</v>
      </c>
      <c r="B21" s="378" t="str">
        <f>C0!B22</f>
        <v>Total CO2e emissions from landholdings in year</v>
      </c>
      <c r="C21" s="379" t="s">
        <v>22</v>
      </c>
      <c r="D21" s="329"/>
      <c r="E21" s="329"/>
    </row>
    <row r="22" spans="1:7" ht="14.15" customHeight="1">
      <c r="A22" s="126" t="s">
        <v>343</v>
      </c>
      <c r="B22" s="791" t="s">
        <v>356</v>
      </c>
      <c r="C22" s="791"/>
      <c r="D22" s="791"/>
      <c r="E22" s="791"/>
    </row>
    <row r="23" spans="1:7" ht="26">
      <c r="A23" s="126" t="s">
        <v>345</v>
      </c>
      <c r="B23" s="334" t="s">
        <v>357</v>
      </c>
      <c r="C23" s="373"/>
      <c r="D23" s="373"/>
      <c r="E23" s="373"/>
    </row>
    <row r="24" spans="1:7">
      <c r="A24" s="361" t="s">
        <v>40</v>
      </c>
      <c r="B24" s="378" t="str">
        <f>C0!B25</f>
        <v>Net operational emissions net of insetting and offsetting (opening)</v>
      </c>
      <c r="C24" s="379" t="s">
        <v>22</v>
      </c>
      <c r="D24" s="329"/>
      <c r="E24" s="329"/>
    </row>
    <row r="25" spans="1:7">
      <c r="A25" s="126" t="s">
        <v>343</v>
      </c>
      <c r="B25" s="791" t="s">
        <v>358</v>
      </c>
      <c r="C25" s="791"/>
      <c r="D25" s="791"/>
      <c r="E25" s="791"/>
      <c r="G25" s="362"/>
    </row>
    <row r="26" spans="1:7" ht="26">
      <c r="A26" s="126" t="s">
        <v>345</v>
      </c>
      <c r="B26" s="334" t="s">
        <v>359</v>
      </c>
      <c r="C26" s="373"/>
      <c r="D26" s="373"/>
      <c r="E26" s="373"/>
    </row>
    <row r="27" spans="1:7">
      <c r="A27" s="361" t="s">
        <v>42</v>
      </c>
      <c r="B27" s="378" t="str">
        <f>C0!B26</f>
        <v>Net operational emissions net of insetting and offsetting (closing)</v>
      </c>
      <c r="C27" s="379" t="s">
        <v>22</v>
      </c>
      <c r="D27" s="329"/>
      <c r="E27" s="329"/>
    </row>
    <row r="28" spans="1:7" ht="14.15" customHeight="1">
      <c r="A28" s="126" t="s">
        <v>343</v>
      </c>
      <c r="B28" s="791" t="s">
        <v>360</v>
      </c>
      <c r="C28" s="791"/>
      <c r="D28" s="791"/>
      <c r="E28" s="791"/>
      <c r="G28" s="362"/>
    </row>
    <row r="29" spans="1:7" ht="29.25" customHeight="1">
      <c r="A29" s="126" t="s">
        <v>345</v>
      </c>
      <c r="B29" s="334" t="s">
        <v>361</v>
      </c>
      <c r="C29" s="373"/>
      <c r="D29" s="373"/>
      <c r="E29" s="373"/>
    </row>
    <row r="30" spans="1:7">
      <c r="A30" s="359" t="s">
        <v>45</v>
      </c>
      <c r="B30" s="252" t="s">
        <v>46</v>
      </c>
      <c r="C30" s="158" t="s">
        <v>22</v>
      </c>
    </row>
    <row r="31" spans="1:7">
      <c r="A31" s="126" t="s">
        <v>343</v>
      </c>
      <c r="B31" s="788" t="s">
        <v>362</v>
      </c>
      <c r="C31" s="788"/>
      <c r="D31" s="788"/>
      <c r="E31" s="788"/>
    </row>
    <row r="32" spans="1:7">
      <c r="A32" s="126" t="s">
        <v>363</v>
      </c>
      <c r="B32" s="248" t="s">
        <v>364</v>
      </c>
      <c r="C32" s="71"/>
      <c r="D32" s="71"/>
      <c r="E32" s="71"/>
    </row>
    <row r="33" spans="1:7">
      <c r="A33" s="361" t="s">
        <v>47</v>
      </c>
      <c r="B33" s="252" t="s">
        <v>48</v>
      </c>
      <c r="C33" s="158" t="s">
        <v>22</v>
      </c>
    </row>
    <row r="34" spans="1:7">
      <c r="A34" s="126" t="s">
        <v>343</v>
      </c>
      <c r="B34" s="788" t="s">
        <v>48</v>
      </c>
      <c r="C34" s="788"/>
      <c r="D34" s="788"/>
      <c r="E34" s="788"/>
    </row>
    <row r="35" spans="1:7">
      <c r="A35" s="126" t="s">
        <v>363</v>
      </c>
      <c r="B35" s="248" t="s">
        <v>365</v>
      </c>
      <c r="C35" s="71"/>
      <c r="D35" s="71"/>
      <c r="E35" s="71"/>
    </row>
    <row r="36" spans="1:7">
      <c r="A36" s="361" t="s">
        <v>49</v>
      </c>
      <c r="B36" s="252" t="s">
        <v>50</v>
      </c>
      <c r="C36" s="158" t="s">
        <v>22</v>
      </c>
    </row>
    <row r="37" spans="1:7">
      <c r="A37" s="126" t="s">
        <v>343</v>
      </c>
      <c r="B37" s="788" t="s">
        <v>366</v>
      </c>
      <c r="C37" s="788"/>
      <c r="D37" s="788"/>
      <c r="E37" s="788"/>
    </row>
    <row r="38" spans="1:7">
      <c r="A38" s="126" t="s">
        <v>345</v>
      </c>
      <c r="B38" s="248" t="s">
        <v>345</v>
      </c>
      <c r="C38" s="71"/>
      <c r="D38" s="71"/>
      <c r="E38" s="71"/>
    </row>
    <row r="39" spans="1:7">
      <c r="A39" s="361" t="s">
        <v>52</v>
      </c>
      <c r="B39" s="252" t="s">
        <v>53</v>
      </c>
      <c r="C39" s="158" t="s">
        <v>22</v>
      </c>
    </row>
    <row r="40" spans="1:7">
      <c r="A40" s="126" t="s">
        <v>343</v>
      </c>
      <c r="B40" s="788" t="s">
        <v>367</v>
      </c>
      <c r="C40" s="788"/>
      <c r="D40" s="788"/>
      <c r="E40" s="788"/>
    </row>
    <row r="41" spans="1:7">
      <c r="A41" s="70" t="s">
        <v>368</v>
      </c>
      <c r="B41" s="248" t="s">
        <v>369</v>
      </c>
      <c r="C41" s="71"/>
      <c r="D41" s="71"/>
      <c r="E41" s="71"/>
    </row>
    <row r="42" spans="1:7">
      <c r="G42" s="76"/>
    </row>
    <row r="43" spans="1:7" ht="18.5">
      <c r="A43" s="66" t="s">
        <v>370</v>
      </c>
    </row>
    <row r="44" spans="1:7" ht="60.75" customHeight="1">
      <c r="A44" s="789" t="s">
        <v>371</v>
      </c>
      <c r="B44" s="788"/>
      <c r="C44" s="788"/>
      <c r="D44" s="788"/>
      <c r="E44" s="788"/>
    </row>
    <row r="45" spans="1:7">
      <c r="A45" s="67"/>
    </row>
    <row r="46" spans="1:7" ht="15.5">
      <c r="A46" s="68"/>
      <c r="B46" s="251" t="s">
        <v>61</v>
      </c>
      <c r="C46" s="69"/>
      <c r="G46" s="76"/>
    </row>
    <row r="47" spans="1:7">
      <c r="A47" s="125" t="str">
        <f>'C1'!A13</f>
        <v>C1.1</v>
      </c>
      <c r="B47" s="252" t="str">
        <f>'C1'!B13</f>
        <v>Direct emissions from burning fossil fuels (including CHP generated on site)</v>
      </c>
      <c r="C47" s="158" t="s">
        <v>22</v>
      </c>
    </row>
    <row r="48" spans="1:7">
      <c r="A48" s="126" t="s">
        <v>343</v>
      </c>
      <c r="B48" s="788" t="s">
        <v>372</v>
      </c>
      <c r="C48" s="788"/>
      <c r="D48" s="788"/>
      <c r="E48" s="788"/>
    </row>
    <row r="49" spans="1:5">
      <c r="A49" s="126" t="s">
        <v>345</v>
      </c>
      <c r="B49" s="248" t="s">
        <v>345</v>
      </c>
      <c r="C49" s="71"/>
      <c r="D49" s="71"/>
      <c r="E49" s="71"/>
    </row>
    <row r="50" spans="1:5">
      <c r="A50" s="125" t="str">
        <f>'C1'!A14</f>
        <v>C1.2</v>
      </c>
      <c r="B50" s="252" t="str">
        <f>'C1'!B14</f>
        <v>Process and fugitive emissions</v>
      </c>
      <c r="C50" s="158" t="s">
        <v>22</v>
      </c>
    </row>
    <row r="51" spans="1:5" ht="17.25" customHeight="1">
      <c r="A51" s="126" t="s">
        <v>343</v>
      </c>
      <c r="B51" s="788" t="s">
        <v>373</v>
      </c>
      <c r="C51" s="788"/>
      <c r="D51" s="788"/>
      <c r="E51" s="788"/>
    </row>
    <row r="52" spans="1:5">
      <c r="A52" s="126" t="s">
        <v>345</v>
      </c>
      <c r="B52" s="248" t="s">
        <v>345</v>
      </c>
      <c r="C52" s="71"/>
      <c r="D52" s="71"/>
      <c r="E52" s="71"/>
    </row>
    <row r="53" spans="1:5">
      <c r="A53" s="125" t="str">
        <f>'C1'!A15</f>
        <v>C1.3</v>
      </c>
      <c r="B53" s="252" t="str">
        <f>'C1'!B15</f>
        <v>Transport: company owned and leased vehicles</v>
      </c>
      <c r="C53" s="158" t="s">
        <v>22</v>
      </c>
    </row>
    <row r="54" spans="1:5" ht="15.75" customHeight="1">
      <c r="A54" s="126" t="s">
        <v>343</v>
      </c>
      <c r="B54" s="788" t="s">
        <v>374</v>
      </c>
      <c r="C54" s="788"/>
      <c r="D54" s="788"/>
      <c r="E54" s="788"/>
    </row>
    <row r="55" spans="1:5">
      <c r="A55" s="126" t="s">
        <v>345</v>
      </c>
      <c r="B55" s="248" t="s">
        <v>345</v>
      </c>
      <c r="C55" s="71"/>
      <c r="D55" s="71"/>
      <c r="E55" s="71"/>
    </row>
    <row r="56" spans="1:5">
      <c r="A56" s="125" t="str">
        <f>'C1'!A16</f>
        <v>C1.4</v>
      </c>
      <c r="B56" s="252" t="str">
        <f>'C1'!B16</f>
        <v>Total scope 1 emissions</v>
      </c>
      <c r="C56" s="158" t="s">
        <v>22</v>
      </c>
    </row>
    <row r="57" spans="1:5">
      <c r="A57" s="126" t="s">
        <v>343</v>
      </c>
      <c r="B57" s="788" t="s">
        <v>375</v>
      </c>
      <c r="C57" s="788"/>
      <c r="D57" s="788"/>
      <c r="E57" s="788"/>
    </row>
    <row r="58" spans="1:5">
      <c r="A58" s="126" t="s">
        <v>345</v>
      </c>
      <c r="B58" s="248" t="s">
        <v>376</v>
      </c>
      <c r="C58" s="71"/>
      <c r="D58" s="71"/>
      <c r="E58" s="71"/>
    </row>
    <row r="59" spans="1:5">
      <c r="A59" s="125" t="str">
        <f>'C1'!A17</f>
        <v>C1.5</v>
      </c>
      <c r="B59" s="252" t="s">
        <v>75</v>
      </c>
      <c r="C59" s="158" t="s">
        <v>22</v>
      </c>
    </row>
    <row r="60" spans="1:5">
      <c r="A60" s="126" t="s">
        <v>343</v>
      </c>
      <c r="B60" s="788" t="s">
        <v>377</v>
      </c>
      <c r="C60" s="788"/>
      <c r="D60" s="788"/>
      <c r="E60" s="788"/>
    </row>
    <row r="61" spans="1:5">
      <c r="A61" s="126" t="s">
        <v>345</v>
      </c>
      <c r="B61" s="248" t="s">
        <v>345</v>
      </c>
      <c r="C61" s="71"/>
      <c r="D61" s="71"/>
      <c r="E61" s="71"/>
    </row>
    <row r="62" spans="1:5">
      <c r="A62" s="125" t="s">
        <v>76</v>
      </c>
      <c r="B62" s="252" t="s">
        <v>77</v>
      </c>
      <c r="C62" s="158" t="s">
        <v>22</v>
      </c>
    </row>
    <row r="63" spans="1:5">
      <c r="A63" s="126" t="s">
        <v>343</v>
      </c>
      <c r="B63" s="788" t="s">
        <v>378</v>
      </c>
      <c r="C63" s="788"/>
      <c r="D63" s="788"/>
      <c r="E63" s="788"/>
    </row>
    <row r="64" spans="1:5">
      <c r="A64" s="126" t="s">
        <v>345</v>
      </c>
      <c r="B64" s="248" t="s">
        <v>345</v>
      </c>
      <c r="C64" s="71"/>
      <c r="D64" s="71"/>
      <c r="E64" s="71"/>
    </row>
    <row r="65" spans="1:5">
      <c r="A65" s="125" t="s">
        <v>78</v>
      </c>
      <c r="B65" s="252" t="s">
        <v>79</v>
      </c>
      <c r="C65" s="158" t="s">
        <v>22</v>
      </c>
    </row>
    <row r="66" spans="1:5">
      <c r="A66" s="126" t="s">
        <v>343</v>
      </c>
      <c r="B66" s="788" t="s">
        <v>379</v>
      </c>
      <c r="C66" s="788"/>
      <c r="D66" s="788"/>
      <c r="E66" s="788"/>
    </row>
    <row r="67" spans="1:5">
      <c r="A67" s="126" t="s">
        <v>345</v>
      </c>
      <c r="B67" s="248" t="s">
        <v>345</v>
      </c>
      <c r="C67" s="71"/>
      <c r="D67" s="71"/>
      <c r="E67" s="71"/>
    </row>
    <row r="68" spans="1:5">
      <c r="A68" s="125" t="s">
        <v>80</v>
      </c>
      <c r="B68" s="252" t="s">
        <v>81</v>
      </c>
      <c r="C68" s="158" t="s">
        <v>22</v>
      </c>
    </row>
    <row r="69" spans="1:5">
      <c r="A69" s="126" t="s">
        <v>343</v>
      </c>
      <c r="B69" s="788" t="s">
        <v>380</v>
      </c>
      <c r="C69" s="788"/>
      <c r="D69" s="788"/>
      <c r="E69" s="788"/>
    </row>
    <row r="70" spans="1:5">
      <c r="A70" s="126" t="s">
        <v>345</v>
      </c>
      <c r="B70" s="248" t="s">
        <v>345</v>
      </c>
      <c r="C70" s="71"/>
      <c r="D70" s="71"/>
      <c r="E70" s="71"/>
    </row>
    <row r="72" spans="1:5" ht="15.5">
      <c r="A72" s="68"/>
      <c r="B72" s="251" t="s">
        <v>82</v>
      </c>
      <c r="C72" s="69"/>
    </row>
    <row r="73" spans="1:5">
      <c r="A73" s="80" t="str">
        <f>'C1'!A23</f>
        <v>C1.9</v>
      </c>
      <c r="B73" s="79" t="str">
        <f>'C1'!B23</f>
        <v>Purchased electricity</v>
      </c>
      <c r="C73" s="74" t="s">
        <v>22</v>
      </c>
    </row>
    <row r="74" spans="1:5" ht="50.25" customHeight="1">
      <c r="A74" s="70" t="s">
        <v>343</v>
      </c>
      <c r="B74" s="788" t="s">
        <v>381</v>
      </c>
      <c r="C74" s="788"/>
      <c r="D74" s="788"/>
      <c r="E74" s="788"/>
    </row>
    <row r="75" spans="1:5">
      <c r="A75" s="70" t="s">
        <v>345</v>
      </c>
      <c r="B75" s="250" t="s">
        <v>345</v>
      </c>
    </row>
    <row r="76" spans="1:5">
      <c r="A76" s="135" t="str">
        <f>'C1'!A24</f>
        <v>C1.10</v>
      </c>
      <c r="B76" s="253" t="str">
        <f>'C1'!B24</f>
        <v>Electric vehicles</v>
      </c>
      <c r="C76" s="72" t="s">
        <v>22</v>
      </c>
    </row>
    <row r="77" spans="1:5">
      <c r="A77" s="70" t="s">
        <v>343</v>
      </c>
      <c r="B77" s="788" t="s">
        <v>382</v>
      </c>
      <c r="C77" s="788"/>
      <c r="D77" s="788"/>
      <c r="E77" s="788"/>
    </row>
    <row r="78" spans="1:5" ht="26">
      <c r="A78" s="70" t="s">
        <v>345</v>
      </c>
      <c r="B78" s="248" t="s">
        <v>383</v>
      </c>
      <c r="C78" s="71"/>
      <c r="D78" s="71"/>
      <c r="E78" s="71"/>
    </row>
    <row r="79" spans="1:5">
      <c r="A79" s="167" t="str">
        <f>'C1'!A25</f>
        <v>C1.11</v>
      </c>
      <c r="B79" s="168" t="str">
        <f>'C1'!B25</f>
        <v>Removal of electricity to charge electric vehicles at site</v>
      </c>
      <c r="C79" s="169" t="s">
        <v>22</v>
      </c>
      <c r="D79" s="71"/>
      <c r="E79" s="71"/>
    </row>
    <row r="80" spans="1:5" ht="26">
      <c r="A80" s="70" t="s">
        <v>343</v>
      </c>
      <c r="B80" s="248" t="s">
        <v>384</v>
      </c>
      <c r="C80" s="71"/>
      <c r="D80" s="71"/>
      <c r="E80" s="71"/>
    </row>
    <row r="81" spans="1:5" ht="26">
      <c r="A81" s="70" t="s">
        <v>345</v>
      </c>
      <c r="B81" s="248" t="s">
        <v>383</v>
      </c>
      <c r="C81" s="71"/>
      <c r="D81" s="71"/>
      <c r="E81" s="71"/>
    </row>
    <row r="82" spans="1:5">
      <c r="A82" s="167" t="str">
        <f>'C1'!A26</f>
        <v>C1.12</v>
      </c>
      <c r="B82" s="168" t="str">
        <f>'C1'!B26</f>
        <v>Total scope 2 emissions</v>
      </c>
      <c r="C82" s="169" t="s">
        <v>22</v>
      </c>
      <c r="D82" s="71"/>
      <c r="E82" s="71"/>
    </row>
    <row r="83" spans="1:5">
      <c r="A83" s="70" t="s">
        <v>343</v>
      </c>
      <c r="B83" s="248" t="s">
        <v>92</v>
      </c>
      <c r="C83" s="71"/>
      <c r="D83" s="71"/>
      <c r="E83" s="71"/>
    </row>
    <row r="84" spans="1:5" ht="26">
      <c r="A84" s="70" t="s">
        <v>368</v>
      </c>
      <c r="B84" s="248" t="s">
        <v>385</v>
      </c>
      <c r="C84" s="71"/>
      <c r="D84" s="71"/>
      <c r="E84" s="71"/>
    </row>
    <row r="85" spans="1:5">
      <c r="A85" s="167" t="str">
        <f>'C1'!A27</f>
        <v>C1.13</v>
      </c>
      <c r="B85" s="168" t="str">
        <f>'C1'!B27</f>
        <v>Scope 2 emissions - CO2</v>
      </c>
      <c r="C85" s="170" t="s">
        <v>22</v>
      </c>
      <c r="D85" s="71"/>
      <c r="E85" s="71"/>
    </row>
    <row r="86" spans="1:5" ht="15" customHeight="1">
      <c r="A86" s="70" t="s">
        <v>343</v>
      </c>
      <c r="B86" s="788" t="s">
        <v>386</v>
      </c>
      <c r="C86" s="788"/>
      <c r="D86" s="788"/>
      <c r="E86" s="788"/>
    </row>
    <row r="87" spans="1:5" ht="26">
      <c r="A87" s="70" t="s">
        <v>345</v>
      </c>
      <c r="B87" s="248" t="s">
        <v>383</v>
      </c>
      <c r="C87" s="71"/>
      <c r="D87" s="71"/>
      <c r="E87" s="71"/>
    </row>
    <row r="88" spans="1:5" s="76" customFormat="1">
      <c r="A88" s="133" t="s">
        <v>95</v>
      </c>
      <c r="B88" s="253" t="s">
        <v>96</v>
      </c>
      <c r="C88" s="72" t="s">
        <v>22</v>
      </c>
    </row>
    <row r="89" spans="1:5" ht="15.75" customHeight="1">
      <c r="A89" s="70" t="s">
        <v>343</v>
      </c>
      <c r="B89" s="788" t="s">
        <v>387</v>
      </c>
      <c r="C89" s="788"/>
      <c r="D89" s="788"/>
      <c r="E89" s="788"/>
    </row>
    <row r="90" spans="1:5" ht="26">
      <c r="A90" s="70" t="s">
        <v>345</v>
      </c>
      <c r="B90" s="248" t="s">
        <v>383</v>
      </c>
      <c r="C90" s="71"/>
      <c r="D90" s="71"/>
      <c r="E90" s="71"/>
    </row>
    <row r="91" spans="1:5">
      <c r="A91" s="133" t="s">
        <v>97</v>
      </c>
      <c r="B91" s="253" t="s">
        <v>98</v>
      </c>
      <c r="C91" s="72" t="s">
        <v>22</v>
      </c>
    </row>
    <row r="92" spans="1:5" ht="18" customHeight="1">
      <c r="A92" s="70" t="s">
        <v>343</v>
      </c>
      <c r="B92" s="788" t="s">
        <v>388</v>
      </c>
      <c r="C92" s="788"/>
      <c r="D92" s="788"/>
      <c r="E92" s="788"/>
    </row>
    <row r="93" spans="1:5" ht="26">
      <c r="A93" s="70" t="s">
        <v>345</v>
      </c>
      <c r="B93" s="248" t="s">
        <v>383</v>
      </c>
      <c r="C93" s="71"/>
      <c r="D93" s="71"/>
      <c r="E93" s="71"/>
    </row>
    <row r="94" spans="1:5">
      <c r="A94" s="133" t="s">
        <v>99</v>
      </c>
      <c r="B94" s="253" t="s">
        <v>100</v>
      </c>
      <c r="C94" s="72" t="s">
        <v>22</v>
      </c>
    </row>
    <row r="95" spans="1:5">
      <c r="A95" s="70" t="s">
        <v>343</v>
      </c>
      <c r="B95" s="788" t="s">
        <v>389</v>
      </c>
      <c r="C95" s="788"/>
      <c r="D95" s="788"/>
      <c r="E95" s="788"/>
    </row>
    <row r="96" spans="1:5" ht="26">
      <c r="A96" s="70" t="s">
        <v>345</v>
      </c>
      <c r="B96" s="248" t="s">
        <v>383</v>
      </c>
      <c r="C96" s="71"/>
      <c r="D96" s="71"/>
      <c r="E96" s="71"/>
    </row>
    <row r="98" spans="1:10" ht="15.5">
      <c r="A98" s="68"/>
      <c r="B98" s="251" t="s">
        <v>101</v>
      </c>
      <c r="C98" s="69"/>
      <c r="D98" s="69"/>
      <c r="E98" s="73"/>
    </row>
    <row r="99" spans="1:10">
      <c r="A99" s="127" t="s">
        <v>102</v>
      </c>
      <c r="B99" s="252" t="s">
        <v>103</v>
      </c>
      <c r="C99" s="158" t="s">
        <v>22</v>
      </c>
      <c r="D99" s="174"/>
    </row>
    <row r="100" spans="1:10" ht="28.5" customHeight="1">
      <c r="A100" s="126" t="s">
        <v>343</v>
      </c>
      <c r="B100" s="788" t="s">
        <v>390</v>
      </c>
      <c r="C100" s="788"/>
      <c r="D100" s="788"/>
      <c r="E100" s="788"/>
    </row>
    <row r="101" spans="1:10" ht="26">
      <c r="A101" s="126" t="s">
        <v>345</v>
      </c>
      <c r="B101" s="248" t="s">
        <v>383</v>
      </c>
      <c r="C101" s="71"/>
      <c r="D101" s="71"/>
      <c r="E101" s="71"/>
    </row>
    <row r="102" spans="1:10" s="171" customFormat="1">
      <c r="A102" s="245" t="str">
        <f>'C1'!A34</f>
        <v>C1.18</v>
      </c>
      <c r="B102" s="254" t="str">
        <f>'C1'!B34</f>
        <v>Outsourced activities - PFI within the Scottish Water group (e.g. SW Grampian)</v>
      </c>
      <c r="C102" s="246" t="s">
        <v>22</v>
      </c>
      <c r="D102" s="174"/>
    </row>
    <row r="103" spans="1:10" s="173" customFormat="1" ht="27.75" customHeight="1">
      <c r="A103" s="172" t="s">
        <v>343</v>
      </c>
      <c r="B103" s="790" t="s">
        <v>391</v>
      </c>
      <c r="C103" s="790"/>
      <c r="D103" s="790"/>
      <c r="E103" s="790"/>
      <c r="G103" s="362"/>
    </row>
    <row r="104" spans="1:10" s="173" customFormat="1" ht="26">
      <c r="A104" s="172" t="s">
        <v>345</v>
      </c>
      <c r="B104" s="249" t="s">
        <v>383</v>
      </c>
      <c r="C104" s="174"/>
      <c r="D104" s="174"/>
      <c r="E104" s="174"/>
    </row>
    <row r="105" spans="1:10" s="173" customFormat="1">
      <c r="A105" s="245" t="str">
        <f>'C1'!A35</f>
        <v>C1.18a</v>
      </c>
      <c r="B105" s="254" t="str">
        <f>'C1'!B35</f>
        <v>Outsourced activities - PFI outside of the Scottish Water group</v>
      </c>
      <c r="C105" s="246" t="s">
        <v>22</v>
      </c>
      <c r="D105" s="174"/>
      <c r="E105" s="174"/>
    </row>
    <row r="106" spans="1:10" s="173" customFormat="1" ht="31.5" customHeight="1">
      <c r="A106" s="172" t="s">
        <v>343</v>
      </c>
      <c r="B106" s="788" t="s">
        <v>392</v>
      </c>
      <c r="C106" s="788"/>
      <c r="D106" s="788"/>
      <c r="E106" s="788"/>
      <c r="G106" s="362"/>
    </row>
    <row r="107" spans="1:10" s="173" customFormat="1" ht="26">
      <c r="A107" s="172" t="s">
        <v>345</v>
      </c>
      <c r="B107" s="249" t="s">
        <v>383</v>
      </c>
      <c r="C107" s="174"/>
      <c r="D107" s="174"/>
      <c r="E107" s="174"/>
    </row>
    <row r="108" spans="1:10" s="173" customFormat="1">
      <c r="A108" s="242" t="str">
        <f>'C1'!A36</f>
        <v>C1.19</v>
      </c>
      <c r="B108" s="243" t="s">
        <v>109</v>
      </c>
      <c r="C108" s="244" t="s">
        <v>22</v>
      </c>
      <c r="D108" s="174"/>
      <c r="E108" s="174"/>
    </row>
    <row r="109" spans="1:10" s="173" customFormat="1" ht="30" customHeight="1">
      <c r="A109" s="172" t="s">
        <v>343</v>
      </c>
      <c r="B109" s="790" t="s">
        <v>393</v>
      </c>
      <c r="C109" s="790"/>
      <c r="D109" s="174"/>
      <c r="E109" s="174"/>
    </row>
    <row r="110" spans="1:10" s="173" customFormat="1" ht="26">
      <c r="A110" s="172" t="s">
        <v>345</v>
      </c>
      <c r="B110" s="249" t="s">
        <v>383</v>
      </c>
      <c r="C110" s="174"/>
      <c r="D110" s="174"/>
      <c r="E110" s="174"/>
    </row>
    <row r="111" spans="1:10" s="76" customFormat="1">
      <c r="A111" s="245" t="str">
        <f>'C1'!A37</f>
        <v>C1.20</v>
      </c>
      <c r="B111" s="254" t="str">
        <f>'C1'!B37</f>
        <v>Purchased Electricity - transmission and distribution</v>
      </c>
      <c r="C111" s="246" t="s">
        <v>22</v>
      </c>
      <c r="D111" s="174"/>
      <c r="E111" s="65"/>
      <c r="G111" s="65"/>
      <c r="J111" s="128"/>
    </row>
    <row r="112" spans="1:10" ht="26.25" customHeight="1">
      <c r="A112" s="172" t="s">
        <v>343</v>
      </c>
      <c r="B112" s="788" t="s">
        <v>394</v>
      </c>
      <c r="C112" s="788"/>
      <c r="D112" s="788"/>
      <c r="E112" s="788"/>
    </row>
    <row r="113" spans="1:7" ht="26">
      <c r="A113" s="372" t="s">
        <v>345</v>
      </c>
      <c r="B113" s="334" t="s">
        <v>383</v>
      </c>
      <c r="C113" s="373"/>
      <c r="D113" s="373"/>
      <c r="E113" s="373"/>
    </row>
    <row r="114" spans="1:7" s="76" customFormat="1">
      <c r="A114" s="374">
        <v>1.21</v>
      </c>
      <c r="B114" s="375" t="s">
        <v>113</v>
      </c>
      <c r="C114" s="376" t="s">
        <v>22</v>
      </c>
      <c r="D114" s="373"/>
      <c r="E114" s="329"/>
    </row>
    <row r="115" spans="1:7" ht="45" customHeight="1">
      <c r="A115" s="372" t="s">
        <v>343</v>
      </c>
      <c r="B115" s="791" t="s">
        <v>395</v>
      </c>
      <c r="C115" s="791"/>
      <c r="D115" s="791"/>
      <c r="E115" s="791"/>
    </row>
    <row r="116" spans="1:7" ht="26">
      <c r="A116" s="372" t="s">
        <v>345</v>
      </c>
      <c r="B116" s="334" t="s">
        <v>383</v>
      </c>
      <c r="C116" s="373"/>
      <c r="D116" s="373"/>
      <c r="E116" s="373"/>
    </row>
    <row r="117" spans="1:7" s="76" customFormat="1">
      <c r="A117" s="374" t="str">
        <f>'C1'!A39</f>
        <v>C1.22</v>
      </c>
      <c r="B117" s="375" t="s">
        <v>115</v>
      </c>
      <c r="C117" s="376" t="s">
        <v>22</v>
      </c>
      <c r="D117" s="373"/>
      <c r="E117" s="329"/>
    </row>
    <row r="118" spans="1:7">
      <c r="A118" s="372" t="s">
        <v>343</v>
      </c>
      <c r="B118" s="791" t="s">
        <v>396</v>
      </c>
      <c r="C118" s="791"/>
      <c r="D118" s="791"/>
      <c r="E118" s="791"/>
    </row>
    <row r="119" spans="1:7">
      <c r="A119" s="372" t="s">
        <v>345</v>
      </c>
      <c r="B119" s="334" t="s">
        <v>397</v>
      </c>
      <c r="C119" s="373"/>
      <c r="D119" s="373"/>
      <c r="E119" s="373"/>
      <c r="G119" s="362"/>
    </row>
    <row r="120" spans="1:7">
      <c r="A120" s="374" t="str">
        <f>'C1'!A40</f>
        <v>C1.23</v>
      </c>
      <c r="B120" s="375" t="s">
        <v>118</v>
      </c>
      <c r="C120" s="376" t="s">
        <v>22</v>
      </c>
      <c r="D120" s="373"/>
      <c r="E120" s="377"/>
    </row>
    <row r="121" spans="1:7">
      <c r="A121" s="372" t="s">
        <v>343</v>
      </c>
      <c r="B121" s="791" t="s">
        <v>398</v>
      </c>
      <c r="C121" s="791"/>
      <c r="D121" s="791"/>
      <c r="E121" s="791"/>
    </row>
    <row r="122" spans="1:7" ht="26">
      <c r="A122" s="372" t="s">
        <v>345</v>
      </c>
      <c r="B122" s="334" t="s">
        <v>383</v>
      </c>
      <c r="C122" s="373"/>
      <c r="D122" s="373"/>
      <c r="E122" s="373"/>
    </row>
    <row r="123" spans="1:7">
      <c r="A123" s="374" t="str">
        <f>'C1'!A41</f>
        <v>C1.24</v>
      </c>
      <c r="B123" s="375" t="s">
        <v>120</v>
      </c>
      <c r="C123" s="376" t="s">
        <v>22</v>
      </c>
      <c r="D123" s="373"/>
      <c r="E123" s="377"/>
    </row>
    <row r="124" spans="1:7">
      <c r="A124" s="372" t="s">
        <v>343</v>
      </c>
      <c r="B124" s="791" t="s">
        <v>399</v>
      </c>
      <c r="C124" s="791"/>
      <c r="D124" s="791"/>
      <c r="E124" s="791"/>
    </row>
    <row r="125" spans="1:7" ht="26">
      <c r="A125" s="372" t="s">
        <v>345</v>
      </c>
      <c r="B125" s="334" t="s">
        <v>383</v>
      </c>
      <c r="C125" s="373"/>
      <c r="D125" s="373"/>
      <c r="E125" s="373"/>
    </row>
    <row r="126" spans="1:7">
      <c r="A126" s="374" t="str">
        <f>'C1'!A42</f>
        <v>C1.25</v>
      </c>
      <c r="B126" s="375" t="s">
        <v>122</v>
      </c>
      <c r="C126" s="376" t="s">
        <v>22</v>
      </c>
      <c r="D126" s="373"/>
      <c r="E126" s="377"/>
    </row>
    <row r="127" spans="1:7">
      <c r="A127" s="372" t="s">
        <v>343</v>
      </c>
      <c r="B127" s="791" t="s">
        <v>400</v>
      </c>
      <c r="C127" s="791"/>
      <c r="D127" s="791"/>
      <c r="E127" s="791"/>
    </row>
    <row r="128" spans="1:7" ht="26">
      <c r="A128" s="372" t="s">
        <v>345</v>
      </c>
      <c r="B128" s="334" t="s">
        <v>383</v>
      </c>
      <c r="C128" s="373"/>
      <c r="D128" s="373"/>
      <c r="E128" s="373"/>
    </row>
    <row r="129" spans="1:7">
      <c r="A129" s="374" t="str">
        <f>'C1'!A43</f>
        <v>C1.26</v>
      </c>
      <c r="B129" s="375" t="s">
        <v>124</v>
      </c>
      <c r="C129" s="376" t="s">
        <v>22</v>
      </c>
      <c r="D129" s="373"/>
      <c r="E129" s="377"/>
    </row>
    <row r="130" spans="1:7">
      <c r="A130" s="372" t="s">
        <v>343</v>
      </c>
      <c r="B130" s="791" t="s">
        <v>401</v>
      </c>
      <c r="C130" s="791"/>
      <c r="D130" s="791"/>
      <c r="E130" s="791"/>
    </row>
    <row r="131" spans="1:7" ht="26">
      <c r="A131" s="372" t="s">
        <v>345</v>
      </c>
      <c r="B131" s="334" t="s">
        <v>383</v>
      </c>
      <c r="C131" s="329"/>
      <c r="D131" s="329"/>
      <c r="E131" s="329"/>
    </row>
    <row r="133" spans="1:7" ht="31">
      <c r="A133" s="68"/>
      <c r="B133" s="251" t="s">
        <v>402</v>
      </c>
      <c r="C133" s="69"/>
    </row>
    <row r="134" spans="1:7" s="76" customFormat="1">
      <c r="A134" s="127" t="str">
        <f>'C1'!A46</f>
        <v>C1.27</v>
      </c>
      <c r="B134" s="252" t="s">
        <v>128</v>
      </c>
      <c r="C134" s="158" t="s">
        <v>22</v>
      </c>
      <c r="D134" s="65"/>
      <c r="E134" s="65"/>
    </row>
    <row r="135" spans="1:7" ht="20.25" customHeight="1">
      <c r="A135" s="70" t="s">
        <v>343</v>
      </c>
      <c r="B135" s="788" t="s">
        <v>403</v>
      </c>
      <c r="C135" s="788"/>
      <c r="D135" s="788"/>
      <c r="E135" s="788"/>
    </row>
    <row r="136" spans="1:7" ht="26">
      <c r="A136" s="70" t="s">
        <v>345</v>
      </c>
      <c r="B136" s="248" t="s">
        <v>404</v>
      </c>
      <c r="G136" s="362"/>
    </row>
    <row r="137" spans="1:7" s="76" customFormat="1" ht="31">
      <c r="A137" s="68"/>
      <c r="B137" s="255" t="s">
        <v>405</v>
      </c>
      <c r="C137" s="73"/>
      <c r="D137" s="65"/>
      <c r="E137" s="65"/>
    </row>
    <row r="138" spans="1:7">
      <c r="A138" s="127" t="str">
        <f>'C1'!A49</f>
        <v>C1.28</v>
      </c>
      <c r="B138" s="252" t="s">
        <v>131</v>
      </c>
      <c r="C138" s="158" t="s">
        <v>22</v>
      </c>
    </row>
    <row r="139" spans="1:7" ht="30" customHeight="1">
      <c r="A139" s="126" t="s">
        <v>343</v>
      </c>
      <c r="B139" s="788" t="s">
        <v>406</v>
      </c>
      <c r="C139" s="788"/>
      <c r="D139" s="788"/>
      <c r="E139" s="788"/>
      <c r="G139" s="209"/>
    </row>
    <row r="140" spans="1:7" ht="26">
      <c r="A140" s="126" t="s">
        <v>345</v>
      </c>
      <c r="B140" s="248" t="s">
        <v>383</v>
      </c>
    </row>
    <row r="141" spans="1:7">
      <c r="A141" s="245" t="str">
        <f>'C1'!A50</f>
        <v>C1.29</v>
      </c>
      <c r="B141" s="254" t="s">
        <v>133</v>
      </c>
      <c r="C141" s="246" t="s">
        <v>22</v>
      </c>
    </row>
    <row r="142" spans="1:7" s="76" customFormat="1" ht="36.75" customHeight="1">
      <c r="A142" s="126" t="s">
        <v>343</v>
      </c>
      <c r="B142" s="788" t="s">
        <v>407</v>
      </c>
      <c r="C142" s="788"/>
      <c r="D142" s="788"/>
      <c r="E142" s="788"/>
    </row>
    <row r="143" spans="1:7" s="76" customFormat="1" ht="39">
      <c r="A143" s="126" t="s">
        <v>345</v>
      </c>
      <c r="B143" s="248" t="s">
        <v>408</v>
      </c>
      <c r="C143" s="65"/>
      <c r="D143" s="65"/>
      <c r="E143" s="65"/>
      <c r="G143" s="65"/>
    </row>
    <row r="144" spans="1:7" s="76" customFormat="1">
      <c r="A144" s="129"/>
      <c r="B144" s="250"/>
      <c r="C144" s="75"/>
      <c r="D144" s="65"/>
      <c r="E144" s="65"/>
    </row>
    <row r="145" spans="1:5" s="76" customFormat="1" ht="15.5">
      <c r="A145" s="130"/>
      <c r="B145" s="251" t="s">
        <v>409</v>
      </c>
      <c r="C145" s="69"/>
      <c r="D145"/>
      <c r="E145"/>
    </row>
    <row r="146" spans="1:5">
      <c r="A146" s="136" t="str">
        <f>'C1'!A53</f>
        <v>C1.30</v>
      </c>
      <c r="B146" s="252" t="s">
        <v>137</v>
      </c>
      <c r="C146" s="158" t="s">
        <v>410</v>
      </c>
      <c r="D146" s="3"/>
      <c r="E146" s="3"/>
    </row>
    <row r="147" spans="1:5" ht="42.75" customHeight="1">
      <c r="A147" s="126" t="s">
        <v>343</v>
      </c>
      <c r="B147" s="788" t="s">
        <v>411</v>
      </c>
      <c r="C147" s="788"/>
      <c r="D147" s="788"/>
      <c r="E147" s="788"/>
    </row>
    <row r="148" spans="1:5" ht="26">
      <c r="A148" s="126" t="s">
        <v>345</v>
      </c>
      <c r="B148" s="248" t="s">
        <v>383</v>
      </c>
    </row>
    <row r="149" spans="1:5">
      <c r="A149" s="245" t="str">
        <f>'C1'!A54</f>
        <v>C1.31</v>
      </c>
      <c r="B149" s="254" t="s">
        <v>141</v>
      </c>
      <c r="C149" s="246" t="s">
        <v>410</v>
      </c>
      <c r="D149" s="3"/>
      <c r="E149" s="3"/>
    </row>
    <row r="150" spans="1:5" ht="47.25" customHeight="1">
      <c r="A150" s="126" t="s">
        <v>343</v>
      </c>
      <c r="B150" s="788" t="s">
        <v>412</v>
      </c>
      <c r="C150" s="788"/>
      <c r="D150" s="788"/>
      <c r="E150" s="788"/>
    </row>
    <row r="151" spans="1:5" ht="26">
      <c r="A151" s="126" t="s">
        <v>345</v>
      </c>
      <c r="B151" s="248" t="s">
        <v>383</v>
      </c>
    </row>
    <row r="152" spans="1:5">
      <c r="A152" s="132"/>
    </row>
    <row r="153" spans="1:5" ht="15.5">
      <c r="A153" s="130"/>
      <c r="B153" s="251" t="s">
        <v>413</v>
      </c>
      <c r="C153" s="69"/>
      <c r="D153"/>
      <c r="E153"/>
    </row>
    <row r="154" spans="1:5">
      <c r="A154" s="131" t="str">
        <f>'C1'!A57</f>
        <v>C1.32</v>
      </c>
      <c r="B154" s="252" t="s">
        <v>145</v>
      </c>
      <c r="C154" s="158" t="s">
        <v>22</v>
      </c>
      <c r="D154"/>
      <c r="E154"/>
    </row>
    <row r="155" spans="1:5">
      <c r="A155" s="126" t="s">
        <v>343</v>
      </c>
      <c r="B155" s="788" t="s">
        <v>414</v>
      </c>
      <c r="C155" s="788"/>
      <c r="D155" s="788"/>
      <c r="E155" s="788"/>
    </row>
    <row r="156" spans="1:5" ht="26">
      <c r="A156" s="126" t="s">
        <v>345</v>
      </c>
      <c r="B156" s="248" t="s">
        <v>383</v>
      </c>
    </row>
    <row r="157" spans="1:5">
      <c r="A157" s="245" t="str">
        <f>'C1'!A58</f>
        <v>C1.33</v>
      </c>
      <c r="B157" s="254" t="s">
        <v>147</v>
      </c>
      <c r="C157" s="246" t="s">
        <v>22</v>
      </c>
      <c r="D157"/>
      <c r="E157"/>
    </row>
    <row r="158" spans="1:5">
      <c r="A158" s="126" t="s">
        <v>343</v>
      </c>
      <c r="B158" s="788" t="s">
        <v>415</v>
      </c>
      <c r="C158" s="788"/>
      <c r="D158" s="788"/>
      <c r="E158" s="788"/>
    </row>
    <row r="159" spans="1:5" ht="26">
      <c r="A159" s="126" t="s">
        <v>345</v>
      </c>
      <c r="B159" s="248" t="s">
        <v>383</v>
      </c>
    </row>
    <row r="160" spans="1:5">
      <c r="A160" s="245" t="str">
        <f>'C1'!A59</f>
        <v>C1.34</v>
      </c>
      <c r="B160" s="254" t="s">
        <v>149</v>
      </c>
      <c r="C160" s="246" t="s">
        <v>150</v>
      </c>
      <c r="D160"/>
      <c r="E160"/>
    </row>
    <row r="161" spans="1:5">
      <c r="A161" s="126" t="s">
        <v>343</v>
      </c>
      <c r="B161" s="788" t="s">
        <v>416</v>
      </c>
      <c r="C161" s="788"/>
      <c r="D161" s="788"/>
      <c r="E161" s="788"/>
    </row>
    <row r="162" spans="1:5">
      <c r="A162" s="126" t="s">
        <v>345</v>
      </c>
      <c r="B162" s="248" t="s">
        <v>417</v>
      </c>
    </row>
    <row r="163" spans="1:5">
      <c r="A163" s="245" t="str">
        <f>'C1'!A60</f>
        <v>C1.35</v>
      </c>
      <c r="B163" s="254" t="s">
        <v>152</v>
      </c>
      <c r="C163" s="246" t="s">
        <v>150</v>
      </c>
      <c r="D163"/>
      <c r="E163"/>
    </row>
    <row r="164" spans="1:5">
      <c r="A164" s="126" t="s">
        <v>343</v>
      </c>
      <c r="B164" s="788" t="s">
        <v>418</v>
      </c>
      <c r="C164" s="788"/>
      <c r="D164" s="788"/>
      <c r="E164" s="788"/>
    </row>
    <row r="165" spans="1:5" ht="26">
      <c r="A165" s="126" t="s">
        <v>345</v>
      </c>
      <c r="B165" s="248" t="s">
        <v>419</v>
      </c>
    </row>
    <row r="166" spans="1:5">
      <c r="A166" s="132"/>
    </row>
    <row r="167" spans="1:5" ht="15.5">
      <c r="A167" s="159"/>
      <c r="B167" s="255" t="s">
        <v>205</v>
      </c>
      <c r="C167" s="160"/>
    </row>
    <row r="168" spans="1:5">
      <c r="A168" s="131" t="str">
        <f>'C1'!A63</f>
        <v>C1.36</v>
      </c>
      <c r="B168" s="252" t="s">
        <v>155</v>
      </c>
      <c r="C168" s="158" t="s">
        <v>22</v>
      </c>
    </row>
    <row r="169" spans="1:5">
      <c r="A169" s="126" t="s">
        <v>343</v>
      </c>
      <c r="B169" s="788" t="s">
        <v>420</v>
      </c>
      <c r="C169" s="788"/>
      <c r="D169" s="788"/>
      <c r="E169" s="788"/>
    </row>
    <row r="170" spans="1:5" ht="26">
      <c r="A170" s="126" t="s">
        <v>345</v>
      </c>
      <c r="B170" s="248" t="s">
        <v>383</v>
      </c>
    </row>
    <row r="171" spans="1:5">
      <c r="A171" s="245" t="str">
        <f>'C1'!A64</f>
        <v>C1.37</v>
      </c>
      <c r="B171" s="254" t="s">
        <v>157</v>
      </c>
      <c r="C171" s="246" t="s">
        <v>22</v>
      </c>
    </row>
    <row r="172" spans="1:5" ht="18" customHeight="1">
      <c r="A172" s="126" t="s">
        <v>343</v>
      </c>
      <c r="B172" s="788" t="s">
        <v>421</v>
      </c>
      <c r="C172" s="788"/>
      <c r="D172" s="788"/>
      <c r="E172" s="788"/>
    </row>
    <row r="173" spans="1:5" ht="26">
      <c r="A173" s="126" t="s">
        <v>345</v>
      </c>
      <c r="B173" s="248" t="s">
        <v>383</v>
      </c>
    </row>
    <row r="174" spans="1:5">
      <c r="A174" s="245" t="str">
        <f>'C1'!A65</f>
        <v>C1.38</v>
      </c>
      <c r="B174" s="254" t="s">
        <v>159</v>
      </c>
      <c r="C174" s="246" t="s">
        <v>22</v>
      </c>
    </row>
    <row r="175" spans="1:5">
      <c r="A175" s="126" t="s">
        <v>343</v>
      </c>
      <c r="B175" s="788" t="s">
        <v>422</v>
      </c>
      <c r="C175" s="788"/>
      <c r="D175" s="788"/>
      <c r="E175" s="788"/>
    </row>
    <row r="176" spans="1:5" ht="26">
      <c r="A176" s="126" t="s">
        <v>345</v>
      </c>
      <c r="B176" s="248" t="s">
        <v>383</v>
      </c>
    </row>
    <row r="177" spans="1:7">
      <c r="A177" s="245" t="str">
        <f>'C1'!A66</f>
        <v>C1.39</v>
      </c>
      <c r="B177" s="254" t="s">
        <v>161</v>
      </c>
      <c r="C177" s="246" t="s">
        <v>22</v>
      </c>
    </row>
    <row r="178" spans="1:7">
      <c r="A178" s="126" t="s">
        <v>343</v>
      </c>
      <c r="B178" s="788" t="s">
        <v>423</v>
      </c>
      <c r="C178" s="788"/>
      <c r="D178" s="788"/>
      <c r="E178" s="788"/>
    </row>
    <row r="179" spans="1:7" ht="26">
      <c r="A179" s="126" t="s">
        <v>345</v>
      </c>
      <c r="B179" s="248" t="s">
        <v>383</v>
      </c>
    </row>
    <row r="180" spans="1:7">
      <c r="A180" s="245" t="str">
        <f>'C1'!A67</f>
        <v>C1.40</v>
      </c>
      <c r="B180" s="254" t="s">
        <v>163</v>
      </c>
      <c r="C180" s="246" t="s">
        <v>22</v>
      </c>
    </row>
    <row r="181" spans="1:7" ht="16.5" customHeight="1">
      <c r="A181" s="126" t="s">
        <v>343</v>
      </c>
      <c r="B181" s="788" t="s">
        <v>424</v>
      </c>
      <c r="C181" s="788"/>
      <c r="D181" s="788"/>
      <c r="E181" s="788"/>
    </row>
    <row r="182" spans="1:7" ht="26">
      <c r="A182" s="126" t="s">
        <v>368</v>
      </c>
      <c r="B182" s="248" t="s">
        <v>425</v>
      </c>
    </row>
    <row r="183" spans="1:7">
      <c r="A183" s="134"/>
    </row>
    <row r="184" spans="1:7">
      <c r="A184" s="245" t="str">
        <f>'C1'!A69</f>
        <v>C1.41</v>
      </c>
      <c r="B184" s="254" t="s">
        <v>165</v>
      </c>
      <c r="C184" s="246" t="s">
        <v>22</v>
      </c>
    </row>
    <row r="185" spans="1:7" ht="31.5" customHeight="1">
      <c r="A185" s="126" t="s">
        <v>343</v>
      </c>
      <c r="B185" s="788" t="s">
        <v>426</v>
      </c>
      <c r="C185" s="788"/>
      <c r="D185" s="788"/>
      <c r="E185" s="788"/>
    </row>
    <row r="186" spans="1:7" ht="26">
      <c r="A186" s="126" t="s">
        <v>345</v>
      </c>
      <c r="B186" s="248" t="s">
        <v>383</v>
      </c>
    </row>
    <row r="187" spans="1:7">
      <c r="A187" s="245" t="str">
        <f>'C1'!A70</f>
        <v>C1.42</v>
      </c>
      <c r="B187" s="254" t="s">
        <v>28</v>
      </c>
      <c r="C187" s="246" t="s">
        <v>22</v>
      </c>
    </row>
    <row r="188" spans="1:7" ht="33.75" customHeight="1">
      <c r="A188" s="126" t="s">
        <v>343</v>
      </c>
      <c r="B188" s="788" t="s">
        <v>427</v>
      </c>
      <c r="C188" s="788"/>
      <c r="D188" s="788"/>
      <c r="E188" s="788"/>
      <c r="G188" s="215"/>
    </row>
    <row r="189" spans="1:7" ht="26">
      <c r="A189" s="126" t="s">
        <v>345</v>
      </c>
      <c r="B189" s="248" t="s">
        <v>428</v>
      </c>
      <c r="G189" s="86"/>
    </row>
    <row r="190" spans="1:7">
      <c r="A190" s="245" t="str">
        <f>'C1'!A71</f>
        <v>C1.43</v>
      </c>
      <c r="B190" s="254" t="s">
        <v>168</v>
      </c>
      <c r="C190" s="246" t="s">
        <v>22</v>
      </c>
    </row>
    <row r="191" spans="1:7" ht="35.25" customHeight="1">
      <c r="A191" s="126" t="s">
        <v>343</v>
      </c>
      <c r="B191" s="788" t="s">
        <v>429</v>
      </c>
      <c r="C191" s="788"/>
      <c r="D191" s="788"/>
      <c r="E191" s="788"/>
      <c r="G191" s="208"/>
    </row>
    <row r="192" spans="1:7">
      <c r="A192" s="126" t="s">
        <v>368</v>
      </c>
      <c r="B192" s="248" t="s">
        <v>430</v>
      </c>
      <c r="G192" s="362"/>
    </row>
    <row r="193" spans="1:7" ht="13.5" thickBot="1">
      <c r="A193" s="363"/>
      <c r="B193" s="248"/>
      <c r="G193" s="362"/>
    </row>
    <row r="194" spans="1:7" ht="16" thickBot="1">
      <c r="A194" s="364"/>
      <c r="B194" s="365" t="s">
        <v>169</v>
      </c>
      <c r="C194" s="366"/>
      <c r="G194" s="454"/>
    </row>
    <row r="195" spans="1:7" ht="14.5">
      <c r="A195" s="367" t="str">
        <f>'C1'!A74</f>
        <v>C1.44</v>
      </c>
      <c r="B195" s="368" t="str">
        <f>'C1'!B74</f>
        <v>SW Horizons net operational emissions in report year</v>
      </c>
      <c r="C195" s="369" t="s">
        <v>22</v>
      </c>
      <c r="F195" s="325"/>
      <c r="G195" s="454"/>
    </row>
    <row r="196" spans="1:7" ht="26.5" customHeight="1">
      <c r="A196" s="126" t="s">
        <v>343</v>
      </c>
      <c r="B196" s="788" t="s">
        <v>431</v>
      </c>
      <c r="C196" s="788"/>
      <c r="D196" s="788"/>
      <c r="E196" s="788"/>
      <c r="G196" s="714"/>
    </row>
    <row r="197" spans="1:7" ht="13" customHeight="1">
      <c r="A197" s="126" t="s">
        <v>345</v>
      </c>
      <c r="B197" s="248" t="s">
        <v>432</v>
      </c>
      <c r="G197" s="714"/>
    </row>
    <row r="198" spans="1:7" ht="14.5" customHeight="1">
      <c r="A198" s="245" t="str">
        <f>'C1'!A75</f>
        <v>C1.45</v>
      </c>
      <c r="B198" s="254" t="str">
        <f>'C1'!B75</f>
        <v>SW Business Stream net operational emissions in report year</v>
      </c>
      <c r="C198" s="246" t="s">
        <v>22</v>
      </c>
      <c r="F198" s="325"/>
      <c r="G198" s="714"/>
    </row>
    <row r="199" spans="1:7" ht="28.5" customHeight="1">
      <c r="A199" s="126" t="s">
        <v>343</v>
      </c>
      <c r="B199" s="788" t="s">
        <v>433</v>
      </c>
      <c r="C199" s="788"/>
      <c r="D199" s="788"/>
      <c r="E199" s="788"/>
      <c r="G199" s="714"/>
    </row>
    <row r="200" spans="1:7" ht="13" customHeight="1">
      <c r="A200" s="126" t="s">
        <v>345</v>
      </c>
      <c r="B200" s="248" t="s">
        <v>432</v>
      </c>
      <c r="G200" s="714"/>
    </row>
    <row r="201" spans="1:7" ht="13.5" customHeight="1" thickBot="1">
      <c r="A201" s="126"/>
      <c r="B201" s="248"/>
      <c r="G201" s="714"/>
    </row>
    <row r="202" spans="1:7" ht="16" customHeight="1" thickBot="1">
      <c r="A202" s="364"/>
      <c r="B202" s="365" t="s">
        <v>169</v>
      </c>
      <c r="C202" s="366"/>
      <c r="G202" s="714"/>
    </row>
    <row r="203" spans="1:7" ht="13" customHeight="1">
      <c r="A203" s="245" t="str">
        <f>'C1'!A78</f>
        <v>C1.46</v>
      </c>
      <c r="B203" s="254" t="str">
        <f>'C1'!B78</f>
        <v>SW Horizons net operational emissions in previous year</v>
      </c>
      <c r="C203" s="246" t="s">
        <v>22</v>
      </c>
      <c r="G203" s="714"/>
    </row>
    <row r="204" spans="1:7" ht="30.65" customHeight="1">
      <c r="A204" s="126" t="s">
        <v>343</v>
      </c>
      <c r="B204" s="788" t="s">
        <v>434</v>
      </c>
      <c r="C204" s="788"/>
      <c r="D204" s="788"/>
      <c r="E204" s="788"/>
      <c r="F204" s="325"/>
      <c r="G204" s="714"/>
    </row>
    <row r="205" spans="1:7" ht="14.5" customHeight="1">
      <c r="A205" s="126" t="s">
        <v>345</v>
      </c>
      <c r="B205" s="248" t="s">
        <v>432</v>
      </c>
      <c r="F205" s="325"/>
      <c r="G205" s="714"/>
    </row>
    <row r="206" spans="1:7" ht="13" customHeight="1">
      <c r="A206" s="245" t="str">
        <f>'C1'!A79</f>
        <v>C1.47</v>
      </c>
      <c r="B206" s="254" t="str">
        <f>'C1'!B79</f>
        <v>SW Business Stream net operational emissions in previous year</v>
      </c>
      <c r="C206" s="246" t="s">
        <v>22</v>
      </c>
      <c r="G206" s="714"/>
    </row>
    <row r="207" spans="1:7" ht="39" customHeight="1">
      <c r="A207" s="126" t="s">
        <v>343</v>
      </c>
      <c r="B207" s="788" t="s">
        <v>435</v>
      </c>
      <c r="C207" s="788"/>
      <c r="D207" s="788"/>
      <c r="E207" s="788"/>
      <c r="G207" s="714"/>
    </row>
    <row r="208" spans="1:7" ht="14.5">
      <c r="A208" s="126" t="s">
        <v>345</v>
      </c>
      <c r="B208" s="248" t="s">
        <v>432</v>
      </c>
      <c r="F208" s="325"/>
      <c r="G208" s="429"/>
    </row>
    <row r="209" spans="1:7" s="673" customFormat="1" ht="13.5" thickBot="1">
      <c r="B209" s="666"/>
    </row>
    <row r="210" spans="1:7" ht="21">
      <c r="A210" s="87" t="s">
        <v>436</v>
      </c>
    </row>
    <row r="211" spans="1:7" ht="21.5" thickBot="1">
      <c r="A211" s="87"/>
    </row>
    <row r="212" spans="1:7" ht="16" thickBot="1">
      <c r="A212" s="364"/>
      <c r="B212" s="365" t="s">
        <v>179</v>
      </c>
      <c r="C212" s="366"/>
    </row>
    <row r="213" spans="1:7">
      <c r="A213" s="125" t="s">
        <v>180</v>
      </c>
      <c r="B213" s="252" t="s">
        <v>181</v>
      </c>
      <c r="C213" s="158" t="s">
        <v>182</v>
      </c>
    </row>
    <row r="214" spans="1:7" ht="15.75" customHeight="1">
      <c r="A214" s="126" t="s">
        <v>343</v>
      </c>
      <c r="B214" s="788" t="s">
        <v>437</v>
      </c>
      <c r="C214" s="788"/>
      <c r="D214" s="788"/>
      <c r="E214" s="788"/>
    </row>
    <row r="215" spans="1:7">
      <c r="A215" s="126" t="s">
        <v>438</v>
      </c>
      <c r="B215" s="248" t="s">
        <v>438</v>
      </c>
      <c r="C215" s="71"/>
      <c r="D215" s="71"/>
      <c r="E215" s="71"/>
    </row>
    <row r="216" spans="1:7">
      <c r="A216" s="125" t="s">
        <v>183</v>
      </c>
      <c r="B216" s="252" t="s">
        <v>184</v>
      </c>
      <c r="C216" s="158" t="s">
        <v>182</v>
      </c>
    </row>
    <row r="217" spans="1:7" ht="18" customHeight="1">
      <c r="A217" s="126" t="s">
        <v>343</v>
      </c>
      <c r="B217" s="788" t="s">
        <v>439</v>
      </c>
      <c r="C217" s="788"/>
      <c r="D217" s="788"/>
      <c r="E217" s="788"/>
    </row>
    <row r="218" spans="1:7">
      <c r="A218" s="126" t="s">
        <v>438</v>
      </c>
      <c r="B218" s="248" t="s">
        <v>438</v>
      </c>
      <c r="C218" s="71"/>
      <c r="D218" s="71"/>
      <c r="E218" s="71"/>
    </row>
    <row r="219" spans="1:7">
      <c r="A219" s="125" t="s">
        <v>185</v>
      </c>
      <c r="B219" s="252" t="s">
        <v>186</v>
      </c>
      <c r="C219" s="158" t="s">
        <v>187</v>
      </c>
    </row>
    <row r="220" spans="1:7">
      <c r="A220" s="126" t="s">
        <v>343</v>
      </c>
      <c r="B220" s="788" t="s">
        <v>440</v>
      </c>
      <c r="C220" s="788"/>
      <c r="D220" s="788"/>
      <c r="E220" s="788"/>
    </row>
    <row r="221" spans="1:7">
      <c r="A221" s="126" t="s">
        <v>438</v>
      </c>
      <c r="B221" s="248" t="s">
        <v>438</v>
      </c>
      <c r="C221" s="71"/>
      <c r="D221" s="71"/>
      <c r="E221" s="71"/>
    </row>
    <row r="222" spans="1:7">
      <c r="A222" s="125" t="s">
        <v>188</v>
      </c>
      <c r="B222" s="252" t="s">
        <v>189</v>
      </c>
      <c r="C222" s="158" t="s">
        <v>22</v>
      </c>
    </row>
    <row r="223" spans="1:7">
      <c r="A223" s="126" t="s">
        <v>343</v>
      </c>
      <c r="B223" s="788" t="s">
        <v>441</v>
      </c>
      <c r="C223" s="788"/>
      <c r="D223" s="788"/>
      <c r="E223" s="788"/>
      <c r="G223" s="362"/>
    </row>
    <row r="224" spans="1:7">
      <c r="A224" s="126" t="s">
        <v>368</v>
      </c>
      <c r="B224" s="248" t="s">
        <v>442</v>
      </c>
      <c r="C224" s="71"/>
      <c r="D224" s="71"/>
      <c r="E224" s="71"/>
    </row>
    <row r="225" spans="1:7">
      <c r="A225" s="125" t="s">
        <v>190</v>
      </c>
      <c r="B225" s="252" t="s">
        <v>191</v>
      </c>
      <c r="C225" s="158" t="s">
        <v>22</v>
      </c>
    </row>
    <row r="226" spans="1:7">
      <c r="A226" s="126" t="s">
        <v>343</v>
      </c>
      <c r="B226" s="788" t="s">
        <v>443</v>
      </c>
      <c r="C226" s="788"/>
      <c r="D226" s="788"/>
      <c r="E226" s="788"/>
      <c r="G226" s="362"/>
    </row>
    <row r="227" spans="1:7">
      <c r="A227" s="126" t="s">
        <v>368</v>
      </c>
      <c r="B227" s="248" t="s">
        <v>444</v>
      </c>
      <c r="C227" s="71"/>
      <c r="D227" s="71"/>
      <c r="E227" s="71"/>
    </row>
    <row r="228" spans="1:7">
      <c r="A228" s="125" t="s">
        <v>192</v>
      </c>
      <c r="B228" s="252" t="s">
        <v>193</v>
      </c>
      <c r="C228" s="158" t="s">
        <v>182</v>
      </c>
    </row>
    <row r="229" spans="1:7">
      <c r="A229" s="126" t="s">
        <v>343</v>
      </c>
      <c r="B229" s="788" t="s">
        <v>445</v>
      </c>
      <c r="C229" s="788"/>
      <c r="D229" s="788"/>
      <c r="E229" s="788"/>
    </row>
    <row r="230" spans="1:7">
      <c r="A230" s="126" t="s">
        <v>438</v>
      </c>
      <c r="B230" s="248" t="s">
        <v>438</v>
      </c>
      <c r="C230" s="71"/>
      <c r="D230" s="71"/>
      <c r="E230" s="71"/>
    </row>
    <row r="231" spans="1:7">
      <c r="A231" s="125" t="s">
        <v>194</v>
      </c>
      <c r="B231" s="252" t="s">
        <v>195</v>
      </c>
      <c r="C231" s="158" t="s">
        <v>182</v>
      </c>
    </row>
    <row r="232" spans="1:7">
      <c r="A232" s="126" t="s">
        <v>343</v>
      </c>
      <c r="B232" s="788" t="s">
        <v>446</v>
      </c>
      <c r="C232" s="788"/>
      <c r="D232" s="788"/>
      <c r="E232" s="788"/>
    </row>
    <row r="233" spans="1:7">
      <c r="A233" s="126" t="s">
        <v>438</v>
      </c>
      <c r="B233" s="248" t="s">
        <v>438</v>
      </c>
      <c r="C233" s="71"/>
      <c r="D233" s="71"/>
      <c r="E233" s="71"/>
    </row>
    <row r="234" spans="1:7">
      <c r="A234" s="125" t="s">
        <v>196</v>
      </c>
      <c r="B234" s="252" t="s">
        <v>197</v>
      </c>
      <c r="C234" s="158" t="s">
        <v>182</v>
      </c>
    </row>
    <row r="235" spans="1:7">
      <c r="A235" s="126" t="s">
        <v>343</v>
      </c>
      <c r="B235" s="788" t="s">
        <v>447</v>
      </c>
      <c r="C235" s="788"/>
      <c r="D235" s="788"/>
      <c r="E235" s="788"/>
    </row>
    <row r="236" spans="1:7">
      <c r="A236" s="126" t="s">
        <v>438</v>
      </c>
      <c r="B236" s="248" t="s">
        <v>438</v>
      </c>
      <c r="C236" s="71"/>
      <c r="D236" s="71"/>
      <c r="E236" s="71"/>
    </row>
    <row r="237" spans="1:7">
      <c r="A237" s="125" t="s">
        <v>198</v>
      </c>
      <c r="B237" s="252" t="s">
        <v>199</v>
      </c>
      <c r="C237" s="158" t="s">
        <v>182</v>
      </c>
    </row>
    <row r="238" spans="1:7" ht="17.25" customHeight="1">
      <c r="A238" s="126" t="s">
        <v>343</v>
      </c>
      <c r="B238" s="788" t="s">
        <v>448</v>
      </c>
      <c r="C238" s="788"/>
      <c r="D238" s="788"/>
      <c r="E238" s="788"/>
    </row>
    <row r="239" spans="1:7" ht="13.5" thickBot="1">
      <c r="A239" s="126" t="s">
        <v>438</v>
      </c>
      <c r="B239" s="248" t="s">
        <v>438</v>
      </c>
      <c r="C239" s="71"/>
      <c r="D239" s="71"/>
      <c r="E239" s="71"/>
    </row>
    <row r="240" spans="1:7" ht="16" thickBot="1">
      <c r="A240" s="364"/>
      <c r="B240" s="365" t="s">
        <v>200</v>
      </c>
      <c r="C240" s="366"/>
      <c r="D240" s="71"/>
      <c r="E240" s="71"/>
    </row>
    <row r="241" spans="1:7">
      <c r="A241" s="127" t="s">
        <v>201</v>
      </c>
      <c r="B241" s="252" t="s">
        <v>202</v>
      </c>
      <c r="C241" s="158" t="s">
        <v>22</v>
      </c>
      <c r="G241" s="370"/>
    </row>
    <row r="242" spans="1:7" ht="30" customHeight="1">
      <c r="A242" s="126" t="s">
        <v>343</v>
      </c>
      <c r="B242" s="788" t="s">
        <v>449</v>
      </c>
      <c r="C242" s="788"/>
      <c r="D242" s="788"/>
      <c r="E242" s="788"/>
      <c r="G242" s="362"/>
    </row>
    <row r="243" spans="1:7">
      <c r="A243" s="126" t="s">
        <v>438</v>
      </c>
      <c r="B243" s="248" t="s">
        <v>438</v>
      </c>
      <c r="C243" s="71"/>
      <c r="D243" s="71"/>
      <c r="E243" s="71"/>
    </row>
    <row r="244" spans="1:7">
      <c r="A244" s="125" t="s">
        <v>203</v>
      </c>
      <c r="B244" s="252" t="s">
        <v>204</v>
      </c>
      <c r="C244" s="158" t="s">
        <v>22</v>
      </c>
    </row>
    <row r="245" spans="1:7" ht="27.75" customHeight="1">
      <c r="A245" s="126" t="s">
        <v>343</v>
      </c>
      <c r="B245" s="788" t="s">
        <v>450</v>
      </c>
      <c r="C245" s="788"/>
      <c r="D245" s="788"/>
      <c r="E245" s="788"/>
      <c r="G245" s="362"/>
    </row>
    <row r="246" spans="1:7">
      <c r="A246" s="126" t="s">
        <v>438</v>
      </c>
      <c r="B246" s="248" t="s">
        <v>438</v>
      </c>
      <c r="C246" s="71"/>
      <c r="D246" s="71"/>
      <c r="E246" s="71"/>
    </row>
    <row r="247" spans="1:7" ht="13.5" thickBot="1"/>
    <row r="248" spans="1:7" ht="16" thickBot="1">
      <c r="A248" s="364"/>
      <c r="B248" s="365" t="s">
        <v>205</v>
      </c>
      <c r="C248" s="366"/>
    </row>
    <row r="249" spans="1:7">
      <c r="A249" s="127" t="s">
        <v>206</v>
      </c>
      <c r="B249" s="252" t="s">
        <v>207</v>
      </c>
      <c r="C249" s="158" t="s">
        <v>22</v>
      </c>
    </row>
    <row r="250" spans="1:7" ht="15" customHeight="1">
      <c r="A250" s="126" t="s">
        <v>343</v>
      </c>
      <c r="B250" s="788" t="s">
        <v>451</v>
      </c>
      <c r="C250" s="788"/>
      <c r="D250" s="788"/>
      <c r="E250" s="788"/>
    </row>
    <row r="251" spans="1:7">
      <c r="A251" s="126" t="s">
        <v>438</v>
      </c>
      <c r="B251" s="248" t="s">
        <v>438</v>
      </c>
      <c r="C251" s="71"/>
      <c r="D251" s="71"/>
      <c r="E251" s="71"/>
    </row>
    <row r="252" spans="1:7">
      <c r="A252" s="125" t="s">
        <v>208</v>
      </c>
      <c r="B252" s="252" t="s">
        <v>209</v>
      </c>
      <c r="C252" s="158" t="s">
        <v>22</v>
      </c>
    </row>
    <row r="253" spans="1:7">
      <c r="A253" s="126" t="s">
        <v>343</v>
      </c>
      <c r="B253" s="788" t="s">
        <v>452</v>
      </c>
      <c r="C253" s="788"/>
      <c r="D253" s="788"/>
      <c r="E253" s="788"/>
    </row>
    <row r="254" spans="1:7">
      <c r="A254" s="126" t="s">
        <v>438</v>
      </c>
      <c r="B254" s="248" t="s">
        <v>438</v>
      </c>
      <c r="C254" s="71"/>
      <c r="D254" s="71"/>
      <c r="E254" s="71"/>
    </row>
    <row r="256" spans="1:7" s="247" customFormat="1">
      <c r="B256" s="256"/>
    </row>
    <row r="257" spans="1:5" ht="21">
      <c r="A257" s="87" t="s">
        <v>453</v>
      </c>
    </row>
    <row r="258" spans="1:5" ht="26.5">
      <c r="A258" s="104" t="s">
        <v>454</v>
      </c>
      <c r="B258" s="163" t="s">
        <v>455</v>
      </c>
      <c r="C258" s="163" t="s">
        <v>456</v>
      </c>
      <c r="D258" s="163" t="s">
        <v>457</v>
      </c>
    </row>
    <row r="259" spans="1:5" ht="14.5">
      <c r="A259" s="103" t="str">
        <f>'C3'!H10</f>
        <v>SW Regulated</v>
      </c>
      <c r="B259" s="161" t="s">
        <v>458</v>
      </c>
      <c r="C259" s="162" t="s">
        <v>459</v>
      </c>
      <c r="D259" s="162" t="s">
        <v>459</v>
      </c>
    </row>
    <row r="260" spans="1:5" ht="29">
      <c r="A260" s="103" t="str">
        <f>'C3'!J10</f>
        <v>PFIs
 (excluding those in SW Group)</v>
      </c>
      <c r="B260" s="161" t="s">
        <v>460</v>
      </c>
      <c r="C260" s="162" t="s">
        <v>459</v>
      </c>
      <c r="D260" s="162" t="s">
        <v>461</v>
      </c>
    </row>
    <row r="261" spans="1:5" ht="14.5">
      <c r="A261" s="103" t="str">
        <f>'C3'!L10</f>
        <v>SW Grampian</v>
      </c>
      <c r="B261" s="161" t="s">
        <v>462</v>
      </c>
      <c r="C261" s="162" t="s">
        <v>459</v>
      </c>
      <c r="D261" s="162" t="s">
        <v>459</v>
      </c>
    </row>
    <row r="262" spans="1:5" ht="29">
      <c r="A262" s="103" t="s">
        <v>463</v>
      </c>
      <c r="B262" s="161" t="s">
        <v>464</v>
      </c>
      <c r="C262" s="162" t="s">
        <v>459</v>
      </c>
      <c r="D262" s="162" t="s">
        <v>465</v>
      </c>
    </row>
    <row r="263" spans="1:5" ht="29">
      <c r="A263" s="103" t="str">
        <f>'C3'!P10</f>
        <v>SW Horizons</v>
      </c>
      <c r="B263" s="161" t="s">
        <v>466</v>
      </c>
      <c r="C263" s="162" t="s">
        <v>461</v>
      </c>
      <c r="D263" s="162" t="s">
        <v>459</v>
      </c>
    </row>
    <row r="264" spans="1:5" ht="14.5">
      <c r="A264" s="103" t="s">
        <v>467</v>
      </c>
      <c r="B264" s="161" t="s">
        <v>467</v>
      </c>
      <c r="C264" s="162" t="s">
        <v>461</v>
      </c>
      <c r="D264" s="162" t="s">
        <v>459</v>
      </c>
    </row>
    <row r="265" spans="1:5" ht="14.5">
      <c r="A265" s="103" t="str">
        <f>'C3'!R10</f>
        <v>Hosted Renewables</v>
      </c>
      <c r="B265" s="161" t="s">
        <v>468</v>
      </c>
      <c r="C265" s="162" t="s">
        <v>461</v>
      </c>
      <c r="D265" s="162" t="s">
        <v>461</v>
      </c>
    </row>
    <row r="266" spans="1:5" customFormat="1" ht="14.5">
      <c r="A266" s="103" t="str">
        <f>'C3'!T10</f>
        <v xml:space="preserve">Grand Total </v>
      </c>
      <c r="B266" s="161" t="s">
        <v>469</v>
      </c>
    </row>
    <row r="267" spans="1:5" customFormat="1" ht="14.5">
      <c r="A267" s="662"/>
      <c r="B267" s="257"/>
    </row>
    <row r="268" spans="1:5" customFormat="1" ht="14.5">
      <c r="A268" s="663" t="s">
        <v>470</v>
      </c>
      <c r="B268" s="257"/>
    </row>
    <row r="269" spans="1:5" ht="13.5" thickBot="1"/>
    <row r="270" spans="1:5" ht="16" thickBot="1">
      <c r="A270" s="83"/>
      <c r="B270" s="258" t="str">
        <f>'C3'!B12</f>
        <v>Electricity consumption, generation and exports</v>
      </c>
      <c r="C270" s="366"/>
    </row>
    <row r="271" spans="1:5" s="76" customFormat="1" ht="26">
      <c r="A271" s="164" t="str">
        <f>'C3'!A13</f>
        <v>C3.1a</v>
      </c>
      <c r="B271" s="259" t="str">
        <f>'C3'!B13</f>
        <v>Total electricity consumption (TOTAL - on site renewables, grid, private wire, other)</v>
      </c>
      <c r="C271" s="88" t="str">
        <f>'C3'!E13</f>
        <v>GWh</v>
      </c>
    </row>
    <row r="272" spans="1:5">
      <c r="A272" s="70" t="s">
        <v>343</v>
      </c>
      <c r="B272" s="788" t="s">
        <v>471</v>
      </c>
      <c r="C272" s="788"/>
      <c r="D272" s="788"/>
      <c r="E272" s="788"/>
    </row>
    <row r="273" spans="1:5" ht="39">
      <c r="A273" s="70" t="s">
        <v>368</v>
      </c>
      <c r="B273" s="248" t="s">
        <v>472</v>
      </c>
    </row>
    <row r="274" spans="1:5" s="76" customFormat="1">
      <c r="A274" s="164" t="str">
        <f>'C3'!A14</f>
        <v>C3.1b</v>
      </c>
      <c r="B274" s="259" t="str">
        <f>'C3'!B14</f>
        <v>Grid electricity consumption</v>
      </c>
      <c r="C274" s="88" t="s">
        <v>221</v>
      </c>
    </row>
    <row r="275" spans="1:5">
      <c r="A275" s="70" t="s">
        <v>343</v>
      </c>
      <c r="B275" s="788" t="s">
        <v>473</v>
      </c>
      <c r="C275" s="788"/>
      <c r="D275" s="788"/>
      <c r="E275" s="788"/>
    </row>
    <row r="276" spans="1:5" ht="26">
      <c r="A276" s="70" t="s">
        <v>345</v>
      </c>
      <c r="B276" s="248" t="s">
        <v>383</v>
      </c>
    </row>
    <row r="277" spans="1:5" s="76" customFormat="1">
      <c r="A277" s="164" t="str">
        <f>'C3'!A15</f>
        <v>C3.1c</v>
      </c>
      <c r="B277" s="165" t="str">
        <f>'C3'!B15</f>
        <v>Electricity consumption from other sources (e.g. private wire, other)</v>
      </c>
      <c r="C277" s="166" t="s">
        <v>221</v>
      </c>
    </row>
    <row r="278" spans="1:5" ht="44.25" customHeight="1">
      <c r="A278" s="70" t="s">
        <v>343</v>
      </c>
      <c r="B278" s="788" t="s">
        <v>474</v>
      </c>
      <c r="C278" s="788"/>
      <c r="D278" s="788"/>
      <c r="E278" s="788"/>
    </row>
    <row r="279" spans="1:5" ht="26">
      <c r="A279" s="70" t="s">
        <v>345</v>
      </c>
      <c r="B279" s="248" t="s">
        <v>383</v>
      </c>
    </row>
    <row r="280" spans="1:5" s="76" customFormat="1">
      <c r="A280" s="164" t="str">
        <f>'C3'!A16</f>
        <v>C3.2a</v>
      </c>
      <c r="B280" s="165" t="str">
        <f>'C3'!B16</f>
        <v xml:space="preserve">On site renewable electricity generated </v>
      </c>
      <c r="C280" s="91" t="s">
        <v>221</v>
      </c>
    </row>
    <row r="281" spans="1:5" ht="49.5" customHeight="1">
      <c r="A281" s="70" t="s">
        <v>343</v>
      </c>
      <c r="B281" s="788" t="s">
        <v>475</v>
      </c>
      <c r="C281" s="788"/>
      <c r="D281" s="788"/>
      <c r="E281" s="788"/>
    </row>
    <row r="282" spans="1:5" ht="26">
      <c r="A282" s="70" t="s">
        <v>345</v>
      </c>
      <c r="B282" s="248" t="s">
        <v>383</v>
      </c>
    </row>
    <row r="283" spans="1:5" s="76" customFormat="1">
      <c r="A283" s="164" t="str">
        <f>'C3'!A17</f>
        <v>C3.2b</v>
      </c>
      <c r="B283" s="165" t="str">
        <f>'C3'!B17</f>
        <v>On site renewable electricity used</v>
      </c>
      <c r="C283" s="91" t="s">
        <v>221</v>
      </c>
    </row>
    <row r="284" spans="1:5" ht="35.25" customHeight="1">
      <c r="A284" s="70" t="s">
        <v>343</v>
      </c>
      <c r="B284" s="788" t="s">
        <v>476</v>
      </c>
      <c r="C284" s="788"/>
      <c r="D284" s="788"/>
      <c r="E284" s="788"/>
    </row>
    <row r="285" spans="1:5" ht="26">
      <c r="A285" s="70" t="s">
        <v>345</v>
      </c>
      <c r="B285" s="248" t="s">
        <v>383</v>
      </c>
    </row>
    <row r="286" spans="1:5" s="76" customFormat="1">
      <c r="A286" s="89" t="str">
        <f>'C3'!A18</f>
        <v>C3.2c</v>
      </c>
      <c r="B286" s="260" t="str">
        <f>'C3'!B18</f>
        <v>On site renewable electricity generated and exported</v>
      </c>
      <c r="C286" s="88" t="s">
        <v>221</v>
      </c>
    </row>
    <row r="287" spans="1:5" ht="45.75" customHeight="1">
      <c r="A287" s="70" t="s">
        <v>343</v>
      </c>
      <c r="B287" s="788" t="s">
        <v>477</v>
      </c>
      <c r="C287" s="788"/>
      <c r="D287" s="788"/>
      <c r="E287" s="788"/>
    </row>
    <row r="288" spans="1:5" ht="26">
      <c r="A288" s="70" t="s">
        <v>345</v>
      </c>
      <c r="B288" s="248" t="s">
        <v>383</v>
      </c>
    </row>
    <row r="289" spans="1:7" s="76" customFormat="1">
      <c r="A289" s="90" t="str">
        <f>'C3'!A19</f>
        <v>C3.3</v>
      </c>
      <c r="B289" s="165" t="str">
        <f>'C3'!B19</f>
        <v>Renewable electricity capacity at end of year</v>
      </c>
      <c r="C289" s="91" t="s">
        <v>221</v>
      </c>
    </row>
    <row r="290" spans="1:7" ht="39" customHeight="1">
      <c r="A290" s="70" t="s">
        <v>343</v>
      </c>
      <c r="B290" s="788" t="s">
        <v>478</v>
      </c>
      <c r="C290" s="788"/>
      <c r="D290" s="788"/>
      <c r="E290" s="788"/>
      <c r="G290" s="208"/>
    </row>
    <row r="291" spans="1:7" ht="26">
      <c r="A291" s="70" t="s">
        <v>345</v>
      </c>
      <c r="B291" s="248" t="s">
        <v>383</v>
      </c>
    </row>
    <row r="292" spans="1:7" s="76" customFormat="1">
      <c r="A292" s="89" t="str">
        <f>'C3'!A20</f>
        <v>C3.4</v>
      </c>
      <c r="B292" s="203" t="str">
        <f>'C3'!B20</f>
        <v>% of 2030 renewable target reached (1320GWh generated and hosted)</v>
      </c>
      <c r="C292" s="94" t="s">
        <v>150</v>
      </c>
    </row>
    <row r="293" spans="1:7" ht="79.5" customHeight="1">
      <c r="A293" s="70" t="s">
        <v>343</v>
      </c>
      <c r="B293" s="788" t="s">
        <v>479</v>
      </c>
      <c r="C293" s="788"/>
      <c r="D293" s="788"/>
      <c r="E293" s="788"/>
    </row>
    <row r="294" spans="1:7" ht="26">
      <c r="A294" s="70" t="s">
        <v>368</v>
      </c>
      <c r="B294" s="248" t="s">
        <v>480</v>
      </c>
    </row>
    <row r="295" spans="1:7">
      <c r="A295" s="15"/>
      <c r="B295" s="214"/>
      <c r="C295" s="4"/>
    </row>
    <row r="296" spans="1:7" ht="15.5">
      <c r="A296" s="92"/>
      <c r="B296" s="261" t="str">
        <f>'C3'!B22</f>
        <v xml:space="preserve">Renewable technologies </v>
      </c>
      <c r="C296" s="93"/>
    </row>
    <row r="297" spans="1:7">
      <c r="A297" s="90" t="str">
        <f>'C3'!A23</f>
        <v>C3.5</v>
      </c>
      <c r="B297" s="165" t="s">
        <v>240</v>
      </c>
      <c r="C297" s="91" t="s">
        <v>221</v>
      </c>
    </row>
    <row r="298" spans="1:7" ht="30" customHeight="1">
      <c r="A298" s="70" t="s">
        <v>343</v>
      </c>
      <c r="B298" s="788" t="s">
        <v>536</v>
      </c>
      <c r="C298" s="788"/>
      <c r="D298" s="788"/>
      <c r="E298" s="788"/>
    </row>
    <row r="299" spans="1:7" ht="26">
      <c r="A299" s="70" t="s">
        <v>345</v>
      </c>
      <c r="B299" s="248" t="s">
        <v>383</v>
      </c>
    </row>
    <row r="300" spans="1:7">
      <c r="A300" s="207" t="str">
        <f>'C3'!A24</f>
        <v>C3.6</v>
      </c>
      <c r="B300" s="165" t="s">
        <v>242</v>
      </c>
      <c r="C300" s="94" t="s">
        <v>221</v>
      </c>
    </row>
    <row r="301" spans="1:7" ht="29.25" customHeight="1">
      <c r="A301" s="70" t="s">
        <v>343</v>
      </c>
      <c r="B301" s="788" t="s">
        <v>537</v>
      </c>
      <c r="C301" s="788"/>
      <c r="D301" s="788"/>
      <c r="E301" s="788"/>
    </row>
    <row r="302" spans="1:7" ht="26">
      <c r="A302" s="70" t="s">
        <v>345</v>
      </c>
      <c r="B302" s="248" t="s">
        <v>383</v>
      </c>
    </row>
    <row r="303" spans="1:7">
      <c r="A303" s="207" t="str">
        <f>'C3'!A25</f>
        <v>C3.7</v>
      </c>
      <c r="B303" s="165" t="s">
        <v>244</v>
      </c>
      <c r="C303" s="94" t="s">
        <v>221</v>
      </c>
    </row>
    <row r="304" spans="1:7" ht="28.5" customHeight="1">
      <c r="A304" s="70" t="s">
        <v>343</v>
      </c>
      <c r="B304" s="788" t="s">
        <v>538</v>
      </c>
      <c r="C304" s="788"/>
      <c r="D304" s="788"/>
      <c r="E304" s="788"/>
    </row>
    <row r="305" spans="1:7" ht="26">
      <c r="A305" s="70" t="s">
        <v>345</v>
      </c>
      <c r="B305" s="248" t="s">
        <v>383</v>
      </c>
    </row>
    <row r="306" spans="1:7">
      <c r="A306" s="207" t="str">
        <f>'C3'!A26</f>
        <v>C3.8</v>
      </c>
      <c r="B306" s="165" t="s">
        <v>246</v>
      </c>
      <c r="C306" s="94" t="s">
        <v>221</v>
      </c>
    </row>
    <row r="307" spans="1:7" ht="29.25" customHeight="1">
      <c r="A307" s="70" t="s">
        <v>343</v>
      </c>
      <c r="B307" s="788" t="s">
        <v>481</v>
      </c>
      <c r="C307" s="788"/>
      <c r="D307" s="788"/>
      <c r="E307" s="788"/>
    </row>
    <row r="308" spans="1:7" ht="26">
      <c r="A308" s="70" t="s">
        <v>345</v>
      </c>
      <c r="B308" s="248" t="s">
        <v>383</v>
      </c>
    </row>
    <row r="309" spans="1:7">
      <c r="A309" s="207" t="str">
        <f>'C3'!A27</f>
        <v>C3.9</v>
      </c>
      <c r="B309" s="165" t="str">
        <f>'C3'!B27</f>
        <v>On site Renewable generation other</v>
      </c>
      <c r="C309" s="94" t="s">
        <v>221</v>
      </c>
    </row>
    <row r="310" spans="1:7" ht="31.5" customHeight="1">
      <c r="A310" s="70" t="s">
        <v>343</v>
      </c>
      <c r="B310" s="788" t="s">
        <v>482</v>
      </c>
      <c r="C310" s="788"/>
      <c r="D310" s="788"/>
      <c r="E310" s="788"/>
    </row>
    <row r="311" spans="1:7" ht="26">
      <c r="A311" s="70" t="s">
        <v>345</v>
      </c>
      <c r="B311" s="248" t="s">
        <v>383</v>
      </c>
    </row>
    <row r="312" spans="1:7">
      <c r="A312" s="64"/>
      <c r="B312" s="214"/>
      <c r="C312" s="4"/>
    </row>
    <row r="313" spans="1:7" ht="15.5">
      <c r="A313" s="92"/>
      <c r="B313" s="261" t="s">
        <v>249</v>
      </c>
      <c r="C313" s="93"/>
    </row>
    <row r="314" spans="1:7" ht="26">
      <c r="A314" s="202" t="s">
        <v>483</v>
      </c>
      <c r="B314" s="203" t="s">
        <v>251</v>
      </c>
      <c r="C314" s="204" t="s">
        <v>253</v>
      </c>
    </row>
    <row r="315" spans="1:7" ht="26">
      <c r="A315" s="70" t="s">
        <v>343</v>
      </c>
      <c r="B315" s="736" t="s">
        <v>484</v>
      </c>
      <c r="C315" s="4"/>
      <c r="G315" s="208"/>
    </row>
    <row r="316" spans="1:7" ht="26">
      <c r="A316" s="70" t="s">
        <v>345</v>
      </c>
      <c r="B316" s="715" t="s">
        <v>383</v>
      </c>
      <c r="C316" s="4"/>
      <c r="G316" s="208"/>
    </row>
    <row r="317" spans="1:7">
      <c r="A317" s="202" t="s">
        <v>254</v>
      </c>
      <c r="B317" s="203" t="s">
        <v>255</v>
      </c>
      <c r="C317" s="371" t="s">
        <v>221</v>
      </c>
      <c r="G317" s="208"/>
    </row>
    <row r="318" spans="1:7" ht="26">
      <c r="A318" s="70" t="s">
        <v>343</v>
      </c>
      <c r="B318" s="736" t="s">
        <v>485</v>
      </c>
      <c r="C318" s="4"/>
      <c r="G318" s="208"/>
    </row>
    <row r="319" spans="1:7" ht="26">
      <c r="A319" s="70" t="s">
        <v>345</v>
      </c>
      <c r="B319" s="715" t="s">
        <v>383</v>
      </c>
      <c r="C319" s="4"/>
    </row>
    <row r="320" spans="1:7" ht="13.5" thickBot="1">
      <c r="A320" s="64"/>
      <c r="B320" s="214"/>
      <c r="C320" s="4"/>
    </row>
    <row r="321" spans="1:5" ht="31.5" thickBot="1">
      <c r="A321" s="92"/>
      <c r="B321" s="261" t="s">
        <v>256</v>
      </c>
      <c r="C321" s="93"/>
      <c r="D321" s="329"/>
      <c r="E321" s="329"/>
    </row>
    <row r="322" spans="1:5">
      <c r="A322" s="330" t="s">
        <v>257</v>
      </c>
      <c r="B322" s="331" t="s">
        <v>258</v>
      </c>
      <c r="C322" s="332" t="s">
        <v>187</v>
      </c>
      <c r="D322" s="329"/>
      <c r="E322" s="329"/>
    </row>
    <row r="323" spans="1:5">
      <c r="A323" s="333" t="s">
        <v>343</v>
      </c>
      <c r="B323" s="791" t="s">
        <v>486</v>
      </c>
      <c r="C323" s="791"/>
      <c r="D323" s="791"/>
      <c r="E323" s="791"/>
    </row>
    <row r="324" spans="1:5">
      <c r="A324" s="335" t="s">
        <v>345</v>
      </c>
      <c r="B324" s="791"/>
      <c r="C324" s="791"/>
      <c r="D324" s="791"/>
      <c r="E324" s="791"/>
    </row>
    <row r="325" spans="1:5" ht="26">
      <c r="A325" s="330" t="s">
        <v>259</v>
      </c>
      <c r="B325" s="331" t="s">
        <v>260</v>
      </c>
      <c r="C325" s="332" t="s">
        <v>187</v>
      </c>
      <c r="D325" s="329"/>
      <c r="E325" s="329"/>
    </row>
    <row r="326" spans="1:5" ht="36.75" customHeight="1">
      <c r="A326" s="339" t="s">
        <v>343</v>
      </c>
      <c r="B326" s="791" t="s">
        <v>487</v>
      </c>
      <c r="C326" s="791"/>
      <c r="D326" s="791"/>
      <c r="E326" s="791"/>
    </row>
    <row r="327" spans="1:5">
      <c r="A327" s="335" t="s">
        <v>345</v>
      </c>
      <c r="B327" s="334"/>
      <c r="C327" s="329"/>
      <c r="D327" s="329"/>
      <c r="E327" s="329"/>
    </row>
    <row r="328" spans="1:5">
      <c r="A328" s="340" t="s">
        <v>261</v>
      </c>
      <c r="B328" s="341" t="s">
        <v>488</v>
      </c>
      <c r="C328" s="342" t="s">
        <v>187</v>
      </c>
      <c r="D328" s="329"/>
      <c r="E328" s="329"/>
    </row>
    <row r="329" spans="1:5">
      <c r="A329" s="343" t="s">
        <v>343</v>
      </c>
      <c r="B329" s="792" t="s">
        <v>488</v>
      </c>
      <c r="C329" s="792"/>
      <c r="D329" s="792"/>
      <c r="E329" s="792"/>
    </row>
    <row r="330" spans="1:5">
      <c r="A330" s="344" t="s">
        <v>489</v>
      </c>
      <c r="B330" s="345" t="s">
        <v>490</v>
      </c>
      <c r="C330" s="346"/>
      <c r="D330" s="347"/>
      <c r="E330" s="347"/>
    </row>
    <row r="331" spans="1:5">
      <c r="A331" s="333"/>
      <c r="B331" s="348"/>
      <c r="C331" s="349"/>
      <c r="D331" s="329"/>
      <c r="E331" s="329"/>
    </row>
    <row r="332" spans="1:5" ht="15.5">
      <c r="A332" s="350"/>
      <c r="B332" s="351" t="s">
        <v>263</v>
      </c>
      <c r="C332" s="352"/>
      <c r="D332" s="329"/>
      <c r="E332" s="329"/>
    </row>
    <row r="333" spans="1:5" ht="26">
      <c r="A333" s="330" t="s">
        <v>264</v>
      </c>
      <c r="B333" s="331" t="s">
        <v>265</v>
      </c>
      <c r="C333" s="332" t="s">
        <v>187</v>
      </c>
      <c r="D333" s="329"/>
      <c r="E333" s="329"/>
    </row>
    <row r="334" spans="1:5">
      <c r="A334" s="333" t="s">
        <v>343</v>
      </c>
      <c r="B334" s="791" t="s">
        <v>491</v>
      </c>
      <c r="C334" s="791"/>
      <c r="D334" s="791"/>
      <c r="E334" s="791"/>
    </row>
    <row r="335" spans="1:5">
      <c r="A335" s="335" t="s">
        <v>345</v>
      </c>
      <c r="B335" s="353"/>
      <c r="C335" s="354"/>
      <c r="D335" s="329"/>
      <c r="E335" s="329"/>
    </row>
    <row r="336" spans="1:5">
      <c r="A336" s="329"/>
      <c r="B336" s="355"/>
      <c r="C336" s="329"/>
      <c r="D336" s="329"/>
      <c r="E336" s="329"/>
    </row>
    <row r="337" spans="1:5" ht="15.5">
      <c r="A337" s="350"/>
      <c r="B337" s="351" t="s">
        <v>492</v>
      </c>
      <c r="C337" s="352"/>
      <c r="D337" s="329"/>
      <c r="E337" s="329"/>
    </row>
    <row r="338" spans="1:5">
      <c r="A338" s="336" t="s">
        <v>267</v>
      </c>
      <c r="B338" s="337" t="s">
        <v>268</v>
      </c>
      <c r="C338" s="338" t="s">
        <v>187</v>
      </c>
      <c r="D338" s="329"/>
      <c r="E338" s="329"/>
    </row>
    <row r="339" spans="1:5" ht="32.25" customHeight="1">
      <c r="A339" s="339" t="s">
        <v>343</v>
      </c>
      <c r="B339" s="791" t="s">
        <v>493</v>
      </c>
      <c r="C339" s="791"/>
      <c r="D339" s="791"/>
      <c r="E339" s="791"/>
    </row>
    <row r="340" spans="1:5">
      <c r="A340" s="335" t="s">
        <v>345</v>
      </c>
      <c r="B340" s="353"/>
      <c r="C340" s="354"/>
      <c r="D340" s="329"/>
      <c r="E340" s="329"/>
    </row>
    <row r="341" spans="1:5" ht="26">
      <c r="A341" s="356" t="s">
        <v>269</v>
      </c>
      <c r="B341" s="331" t="s">
        <v>270</v>
      </c>
      <c r="C341" s="332" t="s">
        <v>187</v>
      </c>
      <c r="D341" s="329"/>
      <c r="E341" s="329"/>
    </row>
    <row r="342" spans="1:5" ht="75" customHeight="1">
      <c r="A342" s="343" t="s">
        <v>343</v>
      </c>
      <c r="B342" s="791" t="s">
        <v>494</v>
      </c>
      <c r="C342" s="791"/>
      <c r="D342" s="791"/>
      <c r="E342" s="791"/>
    </row>
    <row r="343" spans="1:5">
      <c r="A343" s="335" t="s">
        <v>345</v>
      </c>
      <c r="B343" s="357"/>
      <c r="C343" s="346"/>
      <c r="D343" s="329"/>
      <c r="E343" s="329"/>
    </row>
    <row r="344" spans="1:5">
      <c r="A344" s="356" t="s">
        <v>271</v>
      </c>
      <c r="B344" s="331" t="s">
        <v>256</v>
      </c>
      <c r="C344" s="332" t="s">
        <v>187</v>
      </c>
      <c r="D344" s="329"/>
      <c r="E344" s="329"/>
    </row>
    <row r="345" spans="1:5">
      <c r="A345" s="343" t="s">
        <v>343</v>
      </c>
      <c r="B345" s="791" t="s">
        <v>495</v>
      </c>
      <c r="C345" s="791"/>
      <c r="D345" s="791"/>
      <c r="E345" s="791"/>
    </row>
    <row r="346" spans="1:5">
      <c r="A346" s="344" t="s">
        <v>489</v>
      </c>
      <c r="B346" s="345" t="s">
        <v>496</v>
      </c>
      <c r="C346" s="346"/>
      <c r="D346" s="329"/>
      <c r="E346" s="329"/>
    </row>
    <row r="347" spans="1:5">
      <c r="A347" s="336" t="s">
        <v>272</v>
      </c>
      <c r="B347" s="337" t="s">
        <v>273</v>
      </c>
      <c r="C347" s="338" t="s">
        <v>187</v>
      </c>
      <c r="D347" s="329"/>
      <c r="E347" s="329"/>
    </row>
    <row r="348" spans="1:5" ht="119.25" customHeight="1">
      <c r="A348" s="339" t="s">
        <v>343</v>
      </c>
      <c r="B348" s="791" t="s">
        <v>497</v>
      </c>
      <c r="C348" s="791"/>
      <c r="D348" s="791"/>
      <c r="E348" s="791"/>
    </row>
    <row r="349" spans="1:5">
      <c r="A349" s="335" t="s">
        <v>345</v>
      </c>
      <c r="B349" s="353"/>
      <c r="C349" s="354"/>
      <c r="D349" s="329"/>
      <c r="E349" s="329"/>
    </row>
    <row r="350" spans="1:5">
      <c r="A350" s="358" t="s">
        <v>498</v>
      </c>
      <c r="B350" s="337" t="s">
        <v>275</v>
      </c>
      <c r="C350" s="338" t="s">
        <v>187</v>
      </c>
      <c r="D350" s="329"/>
      <c r="E350" s="329"/>
    </row>
    <row r="351" spans="1:5" ht="27.75" customHeight="1">
      <c r="A351" s="339" t="s">
        <v>343</v>
      </c>
      <c r="B351" s="791" t="s">
        <v>499</v>
      </c>
      <c r="C351" s="791"/>
      <c r="D351" s="791"/>
      <c r="E351" s="791"/>
    </row>
    <row r="352" spans="1:5">
      <c r="A352" s="344" t="s">
        <v>489</v>
      </c>
      <c r="B352" s="345" t="s">
        <v>500</v>
      </c>
      <c r="C352" s="354"/>
      <c r="D352" s="329"/>
      <c r="E352" s="329"/>
    </row>
    <row r="353" spans="1:5">
      <c r="A353" s="200"/>
      <c r="B353" s="262"/>
      <c r="C353" s="44"/>
    </row>
    <row r="354" spans="1:5" ht="15.5">
      <c r="A354" s="92"/>
      <c r="B354" s="261" t="s">
        <v>276</v>
      </c>
      <c r="C354" s="93"/>
    </row>
    <row r="355" spans="1:5">
      <c r="A355" s="205" t="s">
        <v>277</v>
      </c>
      <c r="B355" s="165" t="s">
        <v>165</v>
      </c>
      <c r="C355" s="13" t="s">
        <v>221</v>
      </c>
    </row>
    <row r="356" spans="1:5" ht="40.5" customHeight="1">
      <c r="A356" s="70" t="s">
        <v>343</v>
      </c>
      <c r="B356" s="788" t="s">
        <v>501</v>
      </c>
      <c r="C356" s="788"/>
      <c r="D356" s="788"/>
      <c r="E356" s="788"/>
    </row>
    <row r="357" spans="1:5" ht="26">
      <c r="A357" s="70" t="s">
        <v>345</v>
      </c>
      <c r="B357" s="248" t="s">
        <v>383</v>
      </c>
    </row>
    <row r="358" spans="1:5">
      <c r="A358" s="206" t="s">
        <v>278</v>
      </c>
      <c r="B358" s="165" t="s">
        <v>168</v>
      </c>
      <c r="C358" s="13" t="s">
        <v>221</v>
      </c>
    </row>
    <row r="359" spans="1:5" ht="38.25" customHeight="1">
      <c r="A359" s="70" t="s">
        <v>343</v>
      </c>
      <c r="B359" s="788" t="s">
        <v>502</v>
      </c>
      <c r="C359" s="788"/>
      <c r="D359" s="788"/>
      <c r="E359" s="788"/>
    </row>
    <row r="360" spans="1:5" ht="26">
      <c r="A360" s="70" t="s">
        <v>368</v>
      </c>
      <c r="B360" s="248" t="s">
        <v>503</v>
      </c>
    </row>
    <row r="361" spans="1:5">
      <c r="A361" s="206" t="s">
        <v>279</v>
      </c>
      <c r="B361" s="165" t="s">
        <v>28</v>
      </c>
      <c r="C361" s="13" t="s">
        <v>221</v>
      </c>
    </row>
    <row r="362" spans="1:5" ht="33" customHeight="1">
      <c r="A362" s="70" t="s">
        <v>343</v>
      </c>
      <c r="B362" s="788" t="s">
        <v>504</v>
      </c>
      <c r="C362" s="788"/>
      <c r="D362" s="788"/>
      <c r="E362" s="788"/>
    </row>
    <row r="363" spans="1:5" ht="39">
      <c r="A363" s="70" t="s">
        <v>368</v>
      </c>
      <c r="B363" s="248" t="s">
        <v>505</v>
      </c>
    </row>
    <row r="365" spans="1:5" s="673" customFormat="1" ht="13.5" thickBot="1">
      <c r="B365" s="666"/>
    </row>
    <row r="366" spans="1:5" ht="21">
      <c r="A366" s="87" t="s">
        <v>506</v>
      </c>
    </row>
    <row r="367" spans="1:5" ht="13.5" thickBot="1"/>
    <row r="368" spans="1:5" s="663" customFormat="1" ht="15" thickBot="1">
      <c r="A368" s="670"/>
      <c r="B368" s="671" t="s">
        <v>285</v>
      </c>
      <c r="C368" s="672"/>
    </row>
    <row r="369" spans="1:7">
      <c r="A369" s="125" t="s">
        <v>286</v>
      </c>
      <c r="B369" s="252" t="s">
        <v>287</v>
      </c>
      <c r="C369" s="158" t="s">
        <v>288</v>
      </c>
    </row>
    <row r="370" spans="1:7" s="250" customFormat="1">
      <c r="A370" s="263" t="s">
        <v>343</v>
      </c>
      <c r="B370" s="788" t="s">
        <v>507</v>
      </c>
      <c r="C370" s="788"/>
    </row>
    <row r="371" spans="1:7" s="250" customFormat="1">
      <c r="A371" s="263" t="s">
        <v>438</v>
      </c>
      <c r="B371" s="248" t="s">
        <v>438</v>
      </c>
      <c r="C371" s="71"/>
    </row>
    <row r="372" spans="1:7" s="250" customFormat="1">
      <c r="A372" s="264" t="s">
        <v>289</v>
      </c>
      <c r="B372" s="252" t="s">
        <v>290</v>
      </c>
      <c r="C372" s="265" t="s">
        <v>288</v>
      </c>
    </row>
    <row r="373" spans="1:7" s="250" customFormat="1">
      <c r="A373" s="263" t="s">
        <v>343</v>
      </c>
      <c r="B373" s="788" t="s">
        <v>508</v>
      </c>
      <c r="C373" s="788"/>
    </row>
    <row r="374" spans="1:7" s="250" customFormat="1">
      <c r="A374" s="263" t="s">
        <v>438</v>
      </c>
      <c r="B374" s="248" t="s">
        <v>438</v>
      </c>
      <c r="C374" s="71"/>
    </row>
    <row r="375" spans="1:7" s="250" customFormat="1">
      <c r="A375" s="264" t="s">
        <v>291</v>
      </c>
      <c r="B375" s="252" t="s">
        <v>292</v>
      </c>
      <c r="C375" s="265" t="s">
        <v>288</v>
      </c>
    </row>
    <row r="376" spans="1:7" s="250" customFormat="1">
      <c r="A376" s="263" t="s">
        <v>343</v>
      </c>
      <c r="B376" s="788" t="s">
        <v>509</v>
      </c>
      <c r="C376" s="788"/>
    </row>
    <row r="377" spans="1:7" s="250" customFormat="1">
      <c r="A377" s="263" t="s">
        <v>438</v>
      </c>
      <c r="B377" s="248" t="s">
        <v>438</v>
      </c>
      <c r="C377" s="71"/>
    </row>
    <row r="378" spans="1:7" s="250" customFormat="1">
      <c r="A378" s="264" t="s">
        <v>293</v>
      </c>
      <c r="B378" s="252" t="s">
        <v>294</v>
      </c>
      <c r="C378" s="265" t="s">
        <v>288</v>
      </c>
    </row>
    <row r="379" spans="1:7" s="250" customFormat="1" ht="27.75" customHeight="1">
      <c r="A379" s="263" t="s">
        <v>343</v>
      </c>
      <c r="B379" s="788" t="s">
        <v>510</v>
      </c>
      <c r="C379" s="788"/>
      <c r="G379" s="362"/>
    </row>
    <row r="380" spans="1:7" s="250" customFormat="1">
      <c r="A380" s="263" t="s">
        <v>438</v>
      </c>
      <c r="B380" s="248" t="s">
        <v>438</v>
      </c>
      <c r="C380" s="71"/>
    </row>
    <row r="381" spans="1:7" s="250" customFormat="1">
      <c r="A381" s="264" t="s">
        <v>295</v>
      </c>
      <c r="B381" s="252" t="s">
        <v>296</v>
      </c>
      <c r="C381" s="265" t="s">
        <v>288</v>
      </c>
    </row>
    <row r="382" spans="1:7" s="250" customFormat="1">
      <c r="A382" s="263" t="s">
        <v>343</v>
      </c>
      <c r="B382" s="788" t="s">
        <v>511</v>
      </c>
      <c r="C382" s="788"/>
      <c r="G382" s="362"/>
    </row>
    <row r="383" spans="1:7" s="250" customFormat="1">
      <c r="A383" s="263" t="s">
        <v>368</v>
      </c>
      <c r="B383" s="248" t="s">
        <v>512</v>
      </c>
      <c r="C383" s="71"/>
    </row>
    <row r="384" spans="1:7" s="250" customFormat="1">
      <c r="A384" s="264" t="s">
        <v>297</v>
      </c>
      <c r="B384" s="252" t="s">
        <v>298</v>
      </c>
      <c r="C384" s="265" t="s">
        <v>22</v>
      </c>
    </row>
    <row r="385" spans="1:3" s="250" customFormat="1">
      <c r="A385" s="263" t="s">
        <v>343</v>
      </c>
      <c r="B385" s="788" t="s">
        <v>513</v>
      </c>
      <c r="C385" s="788"/>
    </row>
    <row r="386" spans="1:3" s="250" customFormat="1">
      <c r="A386" s="263" t="s">
        <v>438</v>
      </c>
      <c r="B386" s="248" t="s">
        <v>438</v>
      </c>
      <c r="C386" s="71"/>
    </row>
    <row r="387" spans="1:3" s="250" customFormat="1">
      <c r="A387" s="264" t="s">
        <v>299</v>
      </c>
      <c r="B387" s="252" t="s">
        <v>300</v>
      </c>
      <c r="C387" s="265" t="s">
        <v>22</v>
      </c>
    </row>
    <row r="388" spans="1:3" s="250" customFormat="1">
      <c r="A388" s="263" t="s">
        <v>343</v>
      </c>
      <c r="B388" s="788" t="s">
        <v>514</v>
      </c>
      <c r="C388" s="788"/>
    </row>
    <row r="389" spans="1:3" s="250" customFormat="1">
      <c r="A389" s="263" t="s">
        <v>438</v>
      </c>
      <c r="B389" s="248" t="s">
        <v>438</v>
      </c>
      <c r="C389" s="71"/>
    </row>
    <row r="390" spans="1:3" s="250" customFormat="1">
      <c r="A390" s="264" t="s">
        <v>301</v>
      </c>
      <c r="B390" s="252" t="s">
        <v>302</v>
      </c>
      <c r="C390" s="265" t="s">
        <v>22</v>
      </c>
    </row>
    <row r="391" spans="1:3" s="250" customFormat="1">
      <c r="A391" s="263" t="s">
        <v>343</v>
      </c>
      <c r="B391" s="788" t="s">
        <v>515</v>
      </c>
      <c r="C391" s="788"/>
    </row>
    <row r="392" spans="1:3" s="250" customFormat="1">
      <c r="A392" s="263" t="s">
        <v>438</v>
      </c>
      <c r="B392" s="248" t="s">
        <v>438</v>
      </c>
      <c r="C392" s="71"/>
    </row>
    <row r="393" spans="1:3" s="250" customFormat="1">
      <c r="A393" s="264" t="s">
        <v>303</v>
      </c>
      <c r="B393" s="252" t="s">
        <v>304</v>
      </c>
      <c r="C393" s="265" t="s">
        <v>22</v>
      </c>
    </row>
    <row r="394" spans="1:3" s="250" customFormat="1">
      <c r="A394" s="263" t="s">
        <v>343</v>
      </c>
      <c r="B394" s="788" t="s">
        <v>516</v>
      </c>
      <c r="C394" s="788"/>
    </row>
    <row r="395" spans="1:3" s="250" customFormat="1">
      <c r="A395" s="263" t="s">
        <v>438</v>
      </c>
      <c r="B395" s="248" t="s">
        <v>438</v>
      </c>
      <c r="C395" s="71"/>
    </row>
    <row r="396" spans="1:3" s="250" customFormat="1">
      <c r="A396" s="266" t="s">
        <v>305</v>
      </c>
      <c r="B396" s="252" t="s">
        <v>39</v>
      </c>
      <c r="C396" s="265" t="s">
        <v>22</v>
      </c>
    </row>
    <row r="397" spans="1:3" s="250" customFormat="1">
      <c r="A397" s="263" t="s">
        <v>343</v>
      </c>
      <c r="B397" s="788" t="s">
        <v>356</v>
      </c>
      <c r="C397" s="788"/>
    </row>
    <row r="398" spans="1:3" s="250" customFormat="1" ht="13.5" thickBot="1">
      <c r="A398" s="263" t="s">
        <v>368</v>
      </c>
      <c r="B398" s="248" t="s">
        <v>517</v>
      </c>
      <c r="C398" s="71"/>
    </row>
    <row r="399" spans="1:3" s="257" customFormat="1" ht="15" thickBot="1">
      <c r="A399" s="670"/>
      <c r="B399" s="671" t="s">
        <v>306</v>
      </c>
      <c r="C399" s="672"/>
    </row>
    <row r="400" spans="1:3" s="250" customFormat="1">
      <c r="A400" s="664" t="s">
        <v>307</v>
      </c>
      <c r="B400" s="665" t="s">
        <v>308</v>
      </c>
      <c r="C400" s="265" t="s">
        <v>288</v>
      </c>
    </row>
    <row r="401" spans="1:7" s="250" customFormat="1">
      <c r="A401" s="263" t="s">
        <v>343</v>
      </c>
      <c r="B401" s="788" t="s">
        <v>518</v>
      </c>
      <c r="C401" s="788"/>
    </row>
    <row r="402" spans="1:7" s="250" customFormat="1" ht="13.5" thickBot="1">
      <c r="A402" s="667" t="s">
        <v>438</v>
      </c>
      <c r="B402" s="668" t="s">
        <v>438</v>
      </c>
      <c r="C402" s="666"/>
    </row>
    <row r="403" spans="1:7" s="250" customFormat="1">
      <c r="A403" s="664" t="s">
        <v>309</v>
      </c>
      <c r="B403" s="665" t="s">
        <v>310</v>
      </c>
      <c r="C403" s="265" t="s">
        <v>288</v>
      </c>
    </row>
    <row r="404" spans="1:7" s="250" customFormat="1">
      <c r="A404" s="263" t="s">
        <v>343</v>
      </c>
      <c r="B404" s="788" t="s">
        <v>519</v>
      </c>
      <c r="C404" s="788"/>
    </row>
    <row r="405" spans="1:7" s="250" customFormat="1" ht="13.5" thickBot="1">
      <c r="A405" s="667" t="s">
        <v>438</v>
      </c>
      <c r="B405" s="668" t="s">
        <v>438</v>
      </c>
      <c r="C405" s="666"/>
    </row>
    <row r="406" spans="1:7" s="250" customFormat="1">
      <c r="A406" s="664" t="s">
        <v>311</v>
      </c>
      <c r="B406" s="665" t="s">
        <v>312</v>
      </c>
      <c r="C406" s="265" t="s">
        <v>288</v>
      </c>
    </row>
    <row r="407" spans="1:7" s="250" customFormat="1">
      <c r="A407" s="263" t="s">
        <v>343</v>
      </c>
      <c r="B407" s="788" t="s">
        <v>520</v>
      </c>
      <c r="C407" s="788"/>
    </row>
    <row r="408" spans="1:7" s="250" customFormat="1" ht="13.5" thickBot="1">
      <c r="A408" s="667" t="s">
        <v>438</v>
      </c>
      <c r="B408" s="668" t="s">
        <v>438</v>
      </c>
      <c r="C408" s="666"/>
    </row>
    <row r="409" spans="1:7" s="250" customFormat="1">
      <c r="A409" s="664" t="s">
        <v>313</v>
      </c>
      <c r="B409" s="665" t="s">
        <v>314</v>
      </c>
      <c r="C409" s="265" t="s">
        <v>288</v>
      </c>
    </row>
    <row r="410" spans="1:7" s="250" customFormat="1" ht="29.15" customHeight="1">
      <c r="A410" s="263" t="s">
        <v>343</v>
      </c>
      <c r="B410" s="788" t="s">
        <v>521</v>
      </c>
      <c r="C410" s="788"/>
      <c r="G410" s="362"/>
    </row>
    <row r="411" spans="1:7" s="250" customFormat="1" ht="13.5" thickBot="1">
      <c r="A411" s="667" t="s">
        <v>438</v>
      </c>
      <c r="B411" s="668" t="s">
        <v>438</v>
      </c>
      <c r="C411" s="666"/>
    </row>
    <row r="412" spans="1:7" s="250" customFormat="1">
      <c r="A412" s="664" t="s">
        <v>315</v>
      </c>
      <c r="B412" s="665" t="s">
        <v>316</v>
      </c>
      <c r="C412" s="265" t="s">
        <v>288</v>
      </c>
    </row>
    <row r="413" spans="1:7" s="250" customFormat="1">
      <c r="A413" s="263" t="s">
        <v>343</v>
      </c>
      <c r="B413" s="788" t="s">
        <v>522</v>
      </c>
      <c r="C413" s="788"/>
    </row>
    <row r="414" spans="1:7" s="250" customFormat="1" ht="13.5" thickBot="1">
      <c r="A414" s="667" t="s">
        <v>368</v>
      </c>
      <c r="B414" s="668" t="s">
        <v>523</v>
      </c>
      <c r="C414" s="666"/>
      <c r="G414" s="362"/>
    </row>
    <row r="415" spans="1:7" s="250" customFormat="1">
      <c r="A415" s="664" t="s">
        <v>317</v>
      </c>
      <c r="B415" s="665" t="s">
        <v>318</v>
      </c>
      <c r="C415" s="265" t="s">
        <v>22</v>
      </c>
    </row>
    <row r="416" spans="1:7" s="250" customFormat="1">
      <c r="A416" s="263" t="s">
        <v>343</v>
      </c>
      <c r="B416" s="788" t="s">
        <v>524</v>
      </c>
      <c r="C416" s="788"/>
    </row>
    <row r="417" spans="1:3" s="250" customFormat="1" ht="13.5" thickBot="1">
      <c r="A417" s="667" t="s">
        <v>438</v>
      </c>
      <c r="B417" s="668" t="s">
        <v>438</v>
      </c>
      <c r="C417" s="666"/>
    </row>
    <row r="418" spans="1:3" s="250" customFormat="1">
      <c r="A418" s="664" t="s">
        <v>319</v>
      </c>
      <c r="B418" s="665" t="s">
        <v>525</v>
      </c>
      <c r="C418" s="265" t="s">
        <v>22</v>
      </c>
    </row>
    <row r="419" spans="1:3" s="250" customFormat="1">
      <c r="A419" s="263" t="s">
        <v>343</v>
      </c>
      <c r="B419" s="788" t="s">
        <v>526</v>
      </c>
      <c r="C419" s="788"/>
    </row>
    <row r="420" spans="1:3" s="250" customFormat="1" ht="13.5" thickBot="1">
      <c r="A420" s="667" t="s">
        <v>438</v>
      </c>
      <c r="B420" s="668" t="s">
        <v>438</v>
      </c>
      <c r="C420" s="666"/>
    </row>
    <row r="421" spans="1:3" s="250" customFormat="1">
      <c r="A421" s="664" t="s">
        <v>321</v>
      </c>
      <c r="B421" s="665" t="s">
        <v>322</v>
      </c>
      <c r="C421" s="265" t="s">
        <v>22</v>
      </c>
    </row>
    <row r="422" spans="1:3" s="250" customFormat="1">
      <c r="A422" s="263" t="s">
        <v>343</v>
      </c>
      <c r="B422" s="788" t="s">
        <v>527</v>
      </c>
      <c r="C422" s="788"/>
    </row>
    <row r="423" spans="1:3" s="250" customFormat="1" ht="13.5" thickBot="1">
      <c r="A423" s="667" t="s">
        <v>438</v>
      </c>
      <c r="B423" s="668" t="s">
        <v>438</v>
      </c>
      <c r="C423" s="666"/>
    </row>
    <row r="424" spans="1:3" s="250" customFormat="1">
      <c r="A424" s="664" t="s">
        <v>323</v>
      </c>
      <c r="B424" s="665" t="s">
        <v>324</v>
      </c>
      <c r="C424" s="265" t="s">
        <v>22</v>
      </c>
    </row>
    <row r="425" spans="1:3" s="250" customFormat="1">
      <c r="A425" s="263" t="s">
        <v>343</v>
      </c>
      <c r="B425" s="788" t="s">
        <v>528</v>
      </c>
      <c r="C425" s="788"/>
    </row>
    <row r="426" spans="1:3" s="250" customFormat="1" ht="13.5" thickBot="1">
      <c r="A426" s="263" t="s">
        <v>438</v>
      </c>
      <c r="B426" s="248" t="s">
        <v>438</v>
      </c>
    </row>
    <row r="427" spans="1:3" s="257" customFormat="1" ht="15" thickBot="1">
      <c r="A427" s="670"/>
      <c r="B427" s="671" t="s">
        <v>325</v>
      </c>
      <c r="C427" s="672"/>
    </row>
    <row r="428" spans="1:3" s="250" customFormat="1">
      <c r="A428" s="669" t="s">
        <v>326</v>
      </c>
      <c r="B428" s="665" t="s">
        <v>327</v>
      </c>
      <c r="C428" s="265" t="s">
        <v>328</v>
      </c>
    </row>
    <row r="429" spans="1:3" s="250" customFormat="1" ht="30" customHeight="1">
      <c r="A429" s="263" t="s">
        <v>343</v>
      </c>
      <c r="B429" s="788" t="s">
        <v>539</v>
      </c>
      <c r="C429" s="788"/>
    </row>
    <row r="430" spans="1:3" s="250" customFormat="1" ht="13.5" thickBot="1">
      <c r="A430" s="667" t="s">
        <v>438</v>
      </c>
      <c r="B430" s="668" t="s">
        <v>438</v>
      </c>
      <c r="C430" s="666"/>
    </row>
    <row r="431" spans="1:3" s="250" customFormat="1">
      <c r="A431" s="664" t="s">
        <v>329</v>
      </c>
      <c r="B431" s="665" t="s">
        <v>330</v>
      </c>
      <c r="C431" s="265" t="s">
        <v>328</v>
      </c>
    </row>
    <row r="432" spans="1:3" s="250" customFormat="1" ht="29.5" customHeight="1">
      <c r="A432" s="263" t="s">
        <v>343</v>
      </c>
      <c r="B432" s="788" t="s">
        <v>544</v>
      </c>
      <c r="C432" s="788"/>
    </row>
    <row r="433" spans="1:7" s="250" customFormat="1" ht="13.5" thickBot="1">
      <c r="A433" s="667" t="s">
        <v>438</v>
      </c>
      <c r="B433" s="668" t="s">
        <v>438</v>
      </c>
      <c r="C433" s="666"/>
    </row>
    <row r="434" spans="1:7" s="250" customFormat="1">
      <c r="A434" s="664" t="s">
        <v>331</v>
      </c>
      <c r="B434" s="665" t="s">
        <v>332</v>
      </c>
      <c r="C434" s="265" t="s">
        <v>328</v>
      </c>
    </row>
    <row r="435" spans="1:7" s="250" customFormat="1" ht="29.5" customHeight="1">
      <c r="A435" s="263" t="s">
        <v>343</v>
      </c>
      <c r="B435" s="788" t="s">
        <v>540</v>
      </c>
      <c r="C435" s="788"/>
    </row>
    <row r="436" spans="1:7" s="250" customFormat="1" ht="13.5" thickBot="1">
      <c r="A436" s="667" t="s">
        <v>438</v>
      </c>
      <c r="B436" s="668" t="s">
        <v>438</v>
      </c>
      <c r="C436" s="666"/>
    </row>
    <row r="437" spans="1:7" s="250" customFormat="1">
      <c r="A437" s="664" t="s">
        <v>333</v>
      </c>
      <c r="B437" s="665" t="s">
        <v>334</v>
      </c>
      <c r="C437" s="265" t="s">
        <v>328</v>
      </c>
    </row>
    <row r="438" spans="1:7" s="250" customFormat="1">
      <c r="A438" s="263" t="s">
        <v>343</v>
      </c>
      <c r="B438" s="788" t="s">
        <v>541</v>
      </c>
      <c r="C438" s="788"/>
      <c r="G438" s="380"/>
    </row>
    <row r="439" spans="1:7" s="250" customFormat="1" ht="13.5" thickBot="1">
      <c r="A439" s="667" t="s">
        <v>438</v>
      </c>
      <c r="B439" s="668" t="s">
        <v>438</v>
      </c>
      <c r="C439" s="666"/>
    </row>
    <row r="440" spans="1:7" s="250" customFormat="1">
      <c r="A440" s="664" t="s">
        <v>335</v>
      </c>
      <c r="B440" s="665" t="s">
        <v>336</v>
      </c>
      <c r="C440" s="265" t="s">
        <v>328</v>
      </c>
    </row>
    <row r="441" spans="1:7" s="250" customFormat="1">
      <c r="A441" s="263" t="s">
        <v>343</v>
      </c>
      <c r="B441" s="788" t="s">
        <v>542</v>
      </c>
      <c r="C441" s="788"/>
    </row>
    <row r="442" spans="1:7" s="250" customFormat="1" ht="13.5" thickBot="1">
      <c r="A442" s="263" t="s">
        <v>368</v>
      </c>
      <c r="B442" s="248" t="s">
        <v>529</v>
      </c>
      <c r="G442" s="380"/>
    </row>
    <row r="443" spans="1:7" s="257" customFormat="1" ht="15" thickBot="1">
      <c r="A443" s="670"/>
      <c r="B443" s="671" t="s">
        <v>205</v>
      </c>
      <c r="C443" s="672"/>
    </row>
    <row r="444" spans="1:7" s="250" customFormat="1">
      <c r="A444" s="664" t="s">
        <v>337</v>
      </c>
      <c r="B444" s="665" t="s">
        <v>338</v>
      </c>
      <c r="C444" s="265" t="s">
        <v>288</v>
      </c>
    </row>
    <row r="445" spans="1:7" s="250" customFormat="1">
      <c r="A445" s="263" t="s">
        <v>343</v>
      </c>
      <c r="B445" s="788" t="s">
        <v>530</v>
      </c>
      <c r="C445" s="788"/>
    </row>
    <row r="446" spans="1:7" s="250" customFormat="1" ht="13.5" thickBot="1">
      <c r="A446" s="667" t="s">
        <v>438</v>
      </c>
      <c r="B446" s="668" t="s">
        <v>438</v>
      </c>
      <c r="C446" s="666"/>
    </row>
    <row r="447" spans="1:7" s="250" customFormat="1">
      <c r="A447" s="664" t="s">
        <v>339</v>
      </c>
      <c r="B447" s="665" t="s">
        <v>34</v>
      </c>
      <c r="C447" s="265" t="s">
        <v>22</v>
      </c>
    </row>
    <row r="448" spans="1:7" s="250" customFormat="1">
      <c r="A448" s="263" t="s">
        <v>343</v>
      </c>
      <c r="B448" s="788" t="s">
        <v>531</v>
      </c>
      <c r="C448" s="788"/>
    </row>
    <row r="449" spans="1:8" s="250" customFormat="1" ht="13.5" thickBot="1">
      <c r="A449" s="667" t="s">
        <v>438</v>
      </c>
      <c r="B449" s="668" t="s">
        <v>438</v>
      </c>
      <c r="C449" s="666"/>
    </row>
    <row r="450" spans="1:8" s="250" customFormat="1">
      <c r="A450" s="664" t="s">
        <v>340</v>
      </c>
      <c r="B450" s="665" t="s">
        <v>341</v>
      </c>
      <c r="C450" s="265" t="s">
        <v>328</v>
      </c>
    </row>
    <row r="451" spans="1:8" s="250" customFormat="1">
      <c r="A451" s="263" t="s">
        <v>343</v>
      </c>
      <c r="B451" s="788" t="s">
        <v>532</v>
      </c>
      <c r="C451" s="788"/>
    </row>
    <row r="452" spans="1:8" s="250" customFormat="1" ht="13.5" thickBot="1">
      <c r="A452" s="667" t="s">
        <v>438</v>
      </c>
      <c r="B452" s="668" t="s">
        <v>438</v>
      </c>
      <c r="C452" s="666"/>
    </row>
    <row r="455" spans="1:8">
      <c r="D455"/>
      <c r="E455"/>
      <c r="F455"/>
      <c r="G455"/>
      <c r="H455"/>
    </row>
  </sheetData>
  <mergeCells count="126">
    <mergeCell ref="B404:C404"/>
    <mergeCell ref="B407:C407"/>
    <mergeCell ref="B410:C410"/>
    <mergeCell ref="B413:C413"/>
    <mergeCell ref="B451:C451"/>
    <mergeCell ref="B435:C435"/>
    <mergeCell ref="B438:C438"/>
    <mergeCell ref="B441:C441"/>
    <mergeCell ref="B445:C445"/>
    <mergeCell ref="B448:C448"/>
    <mergeCell ref="B419:C419"/>
    <mergeCell ref="B422:C422"/>
    <mergeCell ref="B425:C425"/>
    <mergeCell ref="B429:C429"/>
    <mergeCell ref="B432:C432"/>
    <mergeCell ref="B334:E334"/>
    <mergeCell ref="B339:E339"/>
    <mergeCell ref="B401:C401"/>
    <mergeCell ref="B376:C376"/>
    <mergeCell ref="B379:C379"/>
    <mergeCell ref="B382:C382"/>
    <mergeCell ref="B385:C385"/>
    <mergeCell ref="B204:E204"/>
    <mergeCell ref="B207:E207"/>
    <mergeCell ref="B370:C370"/>
    <mergeCell ref="B373:C373"/>
    <mergeCell ref="B310:E310"/>
    <mergeCell ref="B214:E214"/>
    <mergeCell ref="B217:E217"/>
    <mergeCell ref="B220:E220"/>
    <mergeCell ref="B223:E223"/>
    <mergeCell ref="B226:E226"/>
    <mergeCell ref="B229:E229"/>
    <mergeCell ref="B232:E232"/>
    <mergeCell ref="B235:E235"/>
    <mergeCell ref="B238:E238"/>
    <mergeCell ref="B172:E172"/>
    <mergeCell ref="B175:E175"/>
    <mergeCell ref="B416:C416"/>
    <mergeCell ref="B388:C388"/>
    <mergeCell ref="B391:C391"/>
    <mergeCell ref="B394:C394"/>
    <mergeCell ref="B397:C397"/>
    <mergeCell ref="B362:E362"/>
    <mergeCell ref="B359:E359"/>
    <mergeCell ref="B304:E304"/>
    <mergeCell ref="B242:E242"/>
    <mergeCell ref="B245:E245"/>
    <mergeCell ref="B250:E250"/>
    <mergeCell ref="B253:E253"/>
    <mergeCell ref="B307:E307"/>
    <mergeCell ref="B348:E348"/>
    <mergeCell ref="B351:E351"/>
    <mergeCell ref="B345:E345"/>
    <mergeCell ref="B275:E275"/>
    <mergeCell ref="B342:E342"/>
    <mergeCell ref="B324:E324"/>
    <mergeCell ref="B323:E323"/>
    <mergeCell ref="B326:E326"/>
    <mergeCell ref="B329:E329"/>
    <mergeCell ref="B139:E139"/>
    <mergeCell ref="B142:E142"/>
    <mergeCell ref="B147:E147"/>
    <mergeCell ref="B150:E150"/>
    <mergeCell ref="B155:E155"/>
    <mergeCell ref="B158:E158"/>
    <mergeCell ref="B161:E161"/>
    <mergeCell ref="B164:E164"/>
    <mergeCell ref="B169:E169"/>
    <mergeCell ref="B118:E118"/>
    <mergeCell ref="B121:E121"/>
    <mergeCell ref="B124:E124"/>
    <mergeCell ref="B127:E127"/>
    <mergeCell ref="B130:E130"/>
    <mergeCell ref="B109:C109"/>
    <mergeCell ref="B106:E106"/>
    <mergeCell ref="B356:E356"/>
    <mergeCell ref="B181:E181"/>
    <mergeCell ref="B185:E185"/>
    <mergeCell ref="B188:E188"/>
    <mergeCell ref="B191:E191"/>
    <mergeCell ref="B272:E272"/>
    <mergeCell ref="B293:E293"/>
    <mergeCell ref="B298:E298"/>
    <mergeCell ref="B301:E301"/>
    <mergeCell ref="B278:E278"/>
    <mergeCell ref="B281:E281"/>
    <mergeCell ref="B284:E284"/>
    <mergeCell ref="B287:E287"/>
    <mergeCell ref="B290:E290"/>
    <mergeCell ref="B196:E196"/>
    <mergeCell ref="B199:E199"/>
    <mergeCell ref="B178:E178"/>
    <mergeCell ref="B4:E4"/>
    <mergeCell ref="B7:E7"/>
    <mergeCell ref="B10:E10"/>
    <mergeCell ref="B13:E13"/>
    <mergeCell ref="B16:E16"/>
    <mergeCell ref="B19:E19"/>
    <mergeCell ref="B22:E22"/>
    <mergeCell ref="B25:E25"/>
    <mergeCell ref="B28:E28"/>
    <mergeCell ref="B135:E135"/>
    <mergeCell ref="B92:E92"/>
    <mergeCell ref="B95:E95"/>
    <mergeCell ref="B31:E31"/>
    <mergeCell ref="B34:E34"/>
    <mergeCell ref="B37:E37"/>
    <mergeCell ref="B40:E40"/>
    <mergeCell ref="B89:E89"/>
    <mergeCell ref="A44:E44"/>
    <mergeCell ref="B48:E48"/>
    <mergeCell ref="B51:E51"/>
    <mergeCell ref="B54:E54"/>
    <mergeCell ref="B57:E57"/>
    <mergeCell ref="B60:E60"/>
    <mergeCell ref="B63:E63"/>
    <mergeCell ref="B66:E66"/>
    <mergeCell ref="B69:E69"/>
    <mergeCell ref="B74:E74"/>
    <mergeCell ref="B77:E77"/>
    <mergeCell ref="B86:E86"/>
    <mergeCell ref="B100:E100"/>
    <mergeCell ref="B103:E103"/>
    <mergeCell ref="B112:E112"/>
    <mergeCell ref="B115:E115"/>
  </mergeCells>
  <pageMargins left="0.7" right="0.7" top="0.75" bottom="0.75" header="0.3" footer="0.3"/>
  <pageSetup paperSize="9" orientation="portrait" r:id="rId1"/>
  <headerFooter>
    <oddFooter>&amp;L&amp;1#&amp;"Arial"&amp;11&amp;K000000SW Public Published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0" ma:contentTypeDescription="Create a new document." ma:contentTypeScope="" ma:versionID="969b792b490c1a97e9d53099f43bf660">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dc0fa0d0b120e147306ce181d01daeef"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592852341843f8bdfae7ca25eef972 xmlns="717ab7f6-fd44-4bc6-8ec0-b60b0dae7a6c">
      <Terms xmlns="http://schemas.microsoft.com/office/infopath/2007/PartnerControls"/>
    </cf592852341843f8bdfae7ca25eef972>
    <_ip_UnifiedCompliancePolicyUIAction xmlns="http://schemas.microsoft.com/sharepoint/v3" xsi:nil="true"/>
    <_ip_UnifiedCompliancePolicyProperties xmlns="http://schemas.microsoft.com/sharepoint/v3" xsi:nil="true"/>
    <SharedWithUsers xmlns="dfc5cf3b-63a0-41eb-9e2d-d2b6491b4379">
      <UserInfo>
        <DisplayName>Ewan Mattheys</DisplayName>
        <AccountId>83</AccountId>
        <AccountType/>
      </UserInfo>
      <UserInfo>
        <DisplayName>Gillies, Duncan</DisplayName>
        <AccountId>11687</AccountId>
        <AccountType/>
      </UserInfo>
      <UserInfo>
        <DisplayName>Kirsty Rayner</DisplayName>
        <AccountId>5803</AccountId>
        <AccountType/>
      </UserInfo>
      <UserInfo>
        <DisplayName>Fiona Templeton</DisplayName>
        <AccountId>344</AccountId>
        <AccountType/>
      </UserInfo>
      <UserInfo>
        <DisplayName>Amanda Hutcheson</DisplayName>
        <AccountId>305</AccountId>
        <AccountType/>
      </UserInfo>
      <UserInfo>
        <DisplayName>Mark Dickson</DisplayName>
        <AccountId>1776</AccountId>
        <AccountType/>
      </UserInfo>
      <UserInfo>
        <DisplayName>Brian Strathie</DisplayName>
        <AccountId>949</AccountId>
        <AccountType/>
      </UserInfo>
      <UserInfo>
        <DisplayName>Tom Harvie Clark</DisplayName>
        <AccountId>416</AccountId>
        <AccountType/>
      </UserInfo>
      <UserInfo>
        <DisplayName>Brian Maxwell</DisplayName>
        <AccountId>828</AccountId>
        <AccountType/>
      </UserInfo>
      <UserInfo>
        <DisplayName>Kerry Davidson</DisplayName>
        <AccountId>328</AccountId>
        <AccountType/>
      </UserInfo>
      <UserInfo>
        <DisplayName>Simon Parsons</DisplayName>
        <AccountId>327</AccountId>
        <AccountType/>
      </UserInfo>
      <UserInfo>
        <DisplayName>Barbara Barbarito</DisplayName>
        <AccountId>309</AccountId>
        <AccountType/>
      </UserInfo>
      <UserInfo>
        <DisplayName>Alan Scott</DisplayName>
        <AccountId>507</AccountId>
        <AccountType/>
      </UserInfo>
      <UserInfo>
        <DisplayName>Peter Farrer</DisplayName>
        <AccountId>6020</AccountId>
        <AccountType/>
      </UserInfo>
      <UserInfo>
        <DisplayName>Claire Bell</DisplayName>
        <AccountId>574</AccountId>
        <AccountType/>
      </UserInfo>
      <UserInfo>
        <DisplayName>Peter Haddow</DisplayName>
        <AccountId>518</AccountId>
        <AccountType/>
      </UserInfo>
      <UserInfo>
        <DisplayName>Tom Hedley</DisplayName>
        <AccountId>163</AccountId>
        <AccountType/>
      </UserInfo>
      <UserInfo>
        <DisplayName>Mark McCulloch</DisplayName>
        <AccountId>1761</AccountId>
        <AccountType/>
      </UserInfo>
      <UserInfo>
        <DisplayName>Scott Hodgins</DisplayName>
        <AccountId>2061</AccountId>
        <AccountType/>
      </UserInfo>
      <UserInfo>
        <DisplayName>Matt Rousseau</DisplayName>
        <AccountId>14307</AccountId>
        <AccountType/>
      </UserInfo>
      <UserInfo>
        <DisplayName>Chris Evans</DisplayName>
        <AccountId>506</AccountId>
        <AccountType/>
      </UserInfo>
      <UserInfo>
        <DisplayName>Carolina Henriquez</DisplayName>
        <AccountId>2143</AccountId>
        <AccountType/>
      </UserInfo>
      <UserInfo>
        <DisplayName>Mark Williams</DisplayName>
        <AccountId>77</AccountId>
        <AccountType/>
      </UserInfo>
      <UserInfo>
        <DisplayName>Gordon Reid</DisplayName>
        <AccountId>194</AccountId>
        <AccountType/>
      </UserInfo>
      <UserInfo>
        <DisplayName>Ian Watt (Delivery Mgr)</DisplayName>
        <AccountId>119</AccountId>
        <AccountType/>
      </UserInfo>
      <UserInfo>
        <DisplayName>Linda Jack</DisplayName>
        <AccountId>1725</AccountId>
        <AccountType/>
      </UserInfo>
      <UserInfo>
        <DisplayName>Amanda Clark</DisplayName>
        <AccountId>31</AccountId>
        <AccountType/>
      </UserInfo>
      <UserInfo>
        <DisplayName>Judy Shand</DisplayName>
        <AccountId>1886</AccountId>
        <AccountType/>
      </UserInfo>
      <UserInfo>
        <DisplayName>Kiri Walker</DisplayName>
        <AccountId>4620</AccountId>
        <AccountType/>
      </UserInfo>
      <UserInfo>
        <DisplayName>Andrew MacFarlane</DisplayName>
        <AccountId>672</AccountId>
        <AccountType/>
      </UserInfo>
      <UserInfo>
        <DisplayName>Chris Francis</DisplayName>
        <AccountId>2040</AccountId>
        <AccountType/>
      </UserInfo>
      <UserInfo>
        <DisplayName>Lindsay Selmes</DisplayName>
        <AccountId>5932</AccountId>
        <AccountType/>
      </UserInfo>
      <UserInfo>
        <DisplayName>Miranda Jacques-Turner</DisplayName>
        <AccountId>306</AccountId>
        <AccountType/>
      </UserInfo>
      <UserInfo>
        <DisplayName>Bill Nicholls</DisplayName>
        <AccountId>110</AccountId>
        <AccountType/>
      </UserInfo>
    </SharedWithUsers>
    <bfc079fce85f491ab29dd2fc5176ac66 xmlns="dfc5cf3b-63a0-41eb-9e2d-d2b6491b4379">
      <Terms xmlns="http://schemas.microsoft.com/office/infopath/2007/PartnerControls"/>
    </bfc079fce85f491ab29dd2fc5176ac66>
    <TaxCatchAll xmlns="dfc5cf3b-63a0-41eb-9e2d-d2b6491b4379" xsi:nil="true"/>
  </documentManagement>
</p:properties>
</file>

<file path=customXml/itemProps1.xml><?xml version="1.0" encoding="utf-8"?>
<ds:datastoreItem xmlns:ds="http://schemas.openxmlformats.org/officeDocument/2006/customXml" ds:itemID="{80CC4E29-B9BD-4960-BD0C-AA85FA30A47A}"/>
</file>

<file path=customXml/itemProps2.xml><?xml version="1.0" encoding="utf-8"?>
<ds:datastoreItem xmlns:ds="http://schemas.openxmlformats.org/officeDocument/2006/customXml" ds:itemID="{55F43B9E-9EA5-4B43-9A45-43DA4C7E4FD8}"/>
</file>

<file path=customXml/itemProps3.xml><?xml version="1.0" encoding="utf-8"?>
<ds:datastoreItem xmlns:ds="http://schemas.openxmlformats.org/officeDocument/2006/customXml" ds:itemID="{54D997A6-D8BF-4FD7-A37E-DBD194C64D92}"/>
</file>

<file path=customXml/itemProps4.xml><?xml version="1.0" encoding="utf-8"?>
<ds:datastoreItem xmlns:ds="http://schemas.openxmlformats.org/officeDocument/2006/customXml" ds:itemID="{B2F8BB5D-A514-409C-935F-78A7E135C4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C0</vt:lpstr>
      <vt:lpstr>C1</vt:lpstr>
      <vt:lpstr>C2</vt:lpstr>
      <vt:lpstr>C3</vt:lpstr>
      <vt:lpstr>C4</vt:lpstr>
      <vt:lpstr>Definitions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2024-03-15T14:00:41Z</dcterms:created>
  <dcterms:modified xsi:type="dcterms:W3CDTF">2024-03-22T11:02:00Z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c5cbfb-d947-4873-968d-a648d478eb25_Name">
    <vt:lpwstr>51c5cbfb-d947-4873-968d-a648d478eb25</vt:lpwstr>
  </property>
  <property fmtid="{D5CDD505-2E9C-101B-9397-08002B2CF9AE}" pid="3" name="AuthorIds_UIVersion_2560">
    <vt:lpwstr>283</vt:lpwstr>
  </property>
  <property fmtid="{D5CDD505-2E9C-101B-9397-08002B2CF9AE}" pid="4" name="TaxKeyword">
    <vt:lpwstr/>
  </property>
  <property fmtid="{D5CDD505-2E9C-101B-9397-08002B2CF9AE}" pid="5" name="SV_QUERY_LIST_4F35BF76-6C0D-4D9B-82B2-816C12CF3733">
    <vt:lpwstr>empty_477D106A-C0D6-4607-AEBD-E2C9D60EA279</vt:lpwstr>
  </property>
  <property fmtid="{D5CDD505-2E9C-101B-9397-08002B2CF9AE}" pid="6" name="MediaServiceImageTags">
    <vt:lpwstr/>
  </property>
  <property fmtid="{D5CDD505-2E9C-101B-9397-08002B2CF9AE}" pid="7" name="MSIP_Label_51c5cbfb-d947-4873-968d-a648d478eb25_Method">
    <vt:lpwstr>Privileged</vt:lpwstr>
  </property>
  <property fmtid="{D5CDD505-2E9C-101B-9397-08002B2CF9AE}" pid="8" name="MSIP_Label_51c5cbfb-d947-4873-968d-a648d478eb25_SiteId">
    <vt:lpwstr>f90bd2e7-b5c0-4b25-9e27-226ff8b6c17b</vt:lpwstr>
  </property>
  <property fmtid="{D5CDD505-2E9C-101B-9397-08002B2CF9AE}" pid="9" name="ContentTypeId">
    <vt:lpwstr>0x0101000673E8A027AD84478D085E8578848EF7</vt:lpwstr>
  </property>
  <property fmtid="{D5CDD505-2E9C-101B-9397-08002B2CF9AE}" pid="10" name="MSIP_Label_51c5cbfb-d947-4873-968d-a648d478eb25_Enabled">
    <vt:lpwstr>true</vt:lpwstr>
  </property>
  <property fmtid="{D5CDD505-2E9C-101B-9397-08002B2CF9AE}" pid="11" name="MSIP_Label_51c5cbfb-d947-4873-968d-a648d478eb25_ActionId">
    <vt:lpwstr>381eaa22-bca1-4bc2-9bab-cb59238aeb5e</vt:lpwstr>
  </property>
  <property fmtid="{D5CDD505-2E9C-101B-9397-08002B2CF9AE}" pid="12" name="SV_HIDDEN_GRID_QUERY_LIST_4F35BF76-6C0D-4D9B-82B2-816C12CF3733">
    <vt:lpwstr>empty_477D106A-C0D6-4607-AEBD-E2C9D60EA279</vt:lpwstr>
  </property>
  <property fmtid="{D5CDD505-2E9C-101B-9397-08002B2CF9AE}" pid="13" name="MSIP_Label_51c5cbfb-d947-4873-968d-a648d478eb25_ContentBits">
    <vt:lpwstr>2</vt:lpwstr>
  </property>
  <property fmtid="{D5CDD505-2E9C-101B-9397-08002B2CF9AE}" pid="14" name="_dlc_DocIdItemGuid">
    <vt:lpwstr>679b564b-2309-44f2-9f9a-0e18913d5d6d</vt:lpwstr>
  </property>
  <property fmtid="{D5CDD505-2E9C-101B-9397-08002B2CF9AE}" pid="15" name="Financial Year">
    <vt:lpwstr/>
  </property>
  <property fmtid="{D5CDD505-2E9C-101B-9397-08002B2CF9AE}" pid="16" name="MSIP_Label_51c5cbfb-d947-4873-968d-a648d478eb25_SetDate">
    <vt:lpwstr>2022-09-28T12:56:32Z</vt:lpwstr>
  </property>
  <property fmtid="{D5CDD505-2E9C-101B-9397-08002B2CF9AE}" pid="17" name="Data Area">
    <vt:lpwstr/>
  </property>
</Properties>
</file>