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06"/>
  <workbookPr/>
  <mc:AlternateContent xmlns:mc="http://schemas.openxmlformats.org/markup-compatibility/2006">
    <mc:Choice Requires="x15">
      <x15ac:absPath xmlns:x15ac="http://schemas.microsoft.com/office/spreadsheetml/2010/11/ac" url="https://watercommission.sharepoint.com/sites/analysis/Data/Annual Return/AR_V24_(20-21)/Final/Website copies/2020-21 Annual Return/"/>
    </mc:Choice>
  </mc:AlternateContent>
  <xr:revisionPtr revIDLastSave="0" documentId="8_{4690D474-8CE3-462F-98CC-E52C4A5D030A}" xr6:coauthVersionLast="47" xr6:coauthVersionMax="47" xr10:uidLastSave="{00000000-0000-0000-0000-000000000000}"/>
  <bookViews>
    <workbookView xWindow="-110" yWindow="-110" windowWidth="38620" windowHeight="21220" tabRatio="462" xr2:uid="{00000000-000D-0000-FFFF-FFFF00000000}"/>
  </bookViews>
  <sheets>
    <sheet name="E3" sheetId="3" r:id="rId1"/>
    <sheet name="E3a" sheetId="34" r:id="rId2"/>
    <sheet name="E4" sheetId="43" r:id="rId3"/>
    <sheet name="E6" sheetId="18" r:id="rId4"/>
    <sheet name="E7" sheetId="5" r:id="rId5"/>
    <sheet name="E8" sheetId="6" r:id="rId6"/>
    <sheet name="E9" sheetId="56" r:id="rId7"/>
    <sheet name="E10" sheetId="60" r:id="rId8"/>
  </sheets>
  <definedNames>
    <definedName name="_xlnm.Print_Area" localSheetId="7">'E10'!$A$1:$AC$37</definedName>
    <definedName name="_xlnm.Print_Area" localSheetId="0">'E3'!$A$1:$BI$75</definedName>
    <definedName name="_xlnm.Print_Area" localSheetId="1">E3a!$A$1:$BG$63</definedName>
    <definedName name="_xlnm.Print_Area" localSheetId="2">'E4'!$A$1:$U$86</definedName>
    <definedName name="_xlnm.Print_Area" localSheetId="3">'E6'!$A$1:$Y$64</definedName>
    <definedName name="_xlnm.Print_Area" localSheetId="4">'E7'!$A$1:$Y$71</definedName>
    <definedName name="_xlnm.Print_Area" localSheetId="5">'E8'!$A$1:$AF$72</definedName>
    <definedName name="_xlnm.Print_Area" localSheetId="6">'E9'!$A$1:$BQ$52</definedName>
    <definedName name="Z_63252C20_BB08_11D4_B6B1_F59BE5D29623_.wvu.Cols" localSheetId="7" hidden="1">'E10'!$AD:$AH</definedName>
    <definedName name="Z_63252C20_BB08_11D4_B6B1_F59BE5D29623_.wvu.PrintArea" localSheetId="7" hidden="1">'E10'!$A$1:$W$33</definedName>
    <definedName name="Z_63252C20_BB08_11D4_B6B1_F59BE5D29623_.wvu.PrintArea" localSheetId="0" hidden="1">'E3'!$A$1:$BG$72</definedName>
    <definedName name="Z_63252C20_BB08_11D4_B6B1_F59BE5D29623_.wvu.PrintArea" localSheetId="1" hidden="1">E3a!$A$1:$BG$60</definedName>
    <definedName name="Z_63252C20_BB08_11D4_B6B1_F59BE5D29623_.wvu.PrintArea" localSheetId="2" hidden="1">'E4'!$A$1:$AE$84</definedName>
    <definedName name="Z_63252C20_BB08_11D4_B6B1_F59BE5D29623_.wvu.PrintArea" localSheetId="4" hidden="1">'E7'!$A$1:$Y$57</definedName>
    <definedName name="Z_63252C20_BB08_11D4_B6B1_F59BE5D29623_.wvu.PrintArea" localSheetId="5" hidden="1">'E8'!$A$1:$AE$70</definedName>
    <definedName name="Z_63252C20_BB08_11D4_B6B1_F59BE5D29623_.wvu.PrintArea" localSheetId="6" hidden="1">'E9'!$A$1:$I$52</definedName>
  </definedNames>
  <calcPr calcId="191028" iterate="1"/>
  <customWorkbookViews>
    <customWorkbookView name="J Nigel S Jones - Personal View" guid="{63252C20-BB08-11D4-B6B1-F59BE5D29623}" mergeInterval="0" personalView="1" maximized="1" windowWidth="783" windowHeight="433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9" i="6" l="1"/>
  <c r="AD61" i="6"/>
  <c r="AD62" i="6"/>
  <c r="AD51" i="6"/>
  <c r="AD52" i="6"/>
  <c r="AD53" i="6"/>
  <c r="AD54" i="6"/>
  <c r="AD55" i="6"/>
  <c r="AD56" i="6"/>
  <c r="AD57" i="6"/>
  <c r="BP39" i="56"/>
  <c r="BM39" i="56"/>
  <c r="BJ39" i="56"/>
  <c r="BG39" i="56"/>
  <c r="BD39" i="56"/>
  <c r="BA39" i="56"/>
  <c r="AX39" i="56"/>
  <c r="AU39" i="56"/>
  <c r="AR39" i="56"/>
  <c r="AO39" i="56"/>
  <c r="AL39" i="56"/>
  <c r="AI39" i="56"/>
  <c r="AF39" i="56"/>
  <c r="AC39" i="56"/>
  <c r="Z39" i="56"/>
  <c r="W39" i="56"/>
  <c r="T39" i="56"/>
  <c r="Q39" i="56"/>
  <c r="N61" i="5"/>
  <c r="L61" i="5"/>
  <c r="J61" i="5"/>
  <c r="H61" i="5"/>
  <c r="N38" i="5"/>
  <c r="L38" i="5"/>
  <c r="J38" i="5"/>
  <c r="H38" i="5"/>
  <c r="J59" i="43" l="1"/>
  <c r="X17" i="5"/>
  <c r="H22" i="60"/>
  <c r="J22" i="60"/>
  <c r="L22" i="60"/>
  <c r="N22" i="60"/>
  <c r="P22" i="60"/>
  <c r="R22" i="60"/>
  <c r="T22" i="60"/>
  <c r="V22" i="60"/>
  <c r="AD14" i="6" l="1"/>
  <c r="X35" i="18" l="1"/>
  <c r="BF60" i="3" l="1"/>
  <c r="BF62" i="3"/>
  <c r="BF64" i="3"/>
  <c r="BF44" i="3"/>
  <c r="BF45" i="3"/>
  <c r="BF16" i="34"/>
  <c r="X16" i="5"/>
  <c r="X18" i="5"/>
  <c r="X20" i="5"/>
  <c r="X26" i="5"/>
  <c r="X28" i="5"/>
  <c r="X35" i="5"/>
  <c r="X37" i="5"/>
  <c r="X42" i="5"/>
  <c r="X48" i="5"/>
  <c r="X50" i="5"/>
  <c r="X54" i="5"/>
  <c r="AD35" i="6"/>
  <c r="AD28" i="6"/>
  <c r="AD32" i="6"/>
  <c r="AD16" i="6"/>
  <c r="AD20" i="6"/>
  <c r="BF15" i="3"/>
  <c r="BF16" i="3"/>
  <c r="BF17" i="3"/>
  <c r="L44" i="43" l="1"/>
  <c r="AB58" i="6" l="1"/>
  <c r="AB60" i="6" s="1"/>
  <c r="Z58" i="6"/>
  <c r="Z60" i="6" s="1"/>
  <c r="X58" i="6"/>
  <c r="X60" i="6" s="1"/>
  <c r="V58" i="6"/>
  <c r="V60" i="6" s="1"/>
  <c r="T58" i="6"/>
  <c r="T60" i="6" s="1"/>
  <c r="R58" i="6"/>
  <c r="R60" i="6" s="1"/>
  <c r="P58" i="6"/>
  <c r="P60" i="6" s="1"/>
  <c r="N58" i="6"/>
  <c r="N60" i="6" s="1"/>
  <c r="L58" i="6"/>
  <c r="L60" i="6" s="1"/>
  <c r="J58" i="6"/>
  <c r="J60" i="6" s="1"/>
  <c r="H58" i="6"/>
  <c r="AD58" i="6" l="1"/>
  <c r="H60" i="6"/>
  <c r="AD60" i="6" s="1"/>
  <c r="X21" i="5" l="1"/>
  <c r="X27" i="5" l="1"/>
  <c r="AB21" i="6" l="1"/>
  <c r="Z21" i="6"/>
  <c r="X21" i="6"/>
  <c r="V21" i="6"/>
  <c r="T21" i="6"/>
  <c r="R21" i="6"/>
  <c r="P21" i="6"/>
  <c r="N21" i="6"/>
  <c r="L21" i="6"/>
  <c r="J21" i="6"/>
  <c r="H21" i="6"/>
  <c r="BF47" i="34" l="1"/>
  <c r="Z15" i="60" l="1"/>
  <c r="X19" i="5" l="1"/>
  <c r="Q21" i="43" l="1"/>
  <c r="Q20" i="43"/>
  <c r="Q18" i="43"/>
  <c r="Q17" i="43"/>
  <c r="Q16" i="43"/>
  <c r="Q15" i="43"/>
  <c r="L21" i="43"/>
  <c r="L20" i="43"/>
  <c r="L16" i="43"/>
  <c r="L17" i="43"/>
  <c r="L18" i="43"/>
  <c r="L15" i="43"/>
  <c r="J25" i="60"/>
  <c r="L25" i="60"/>
  <c r="N25" i="60"/>
  <c r="P25" i="60"/>
  <c r="H45" i="34"/>
  <c r="H25" i="60"/>
  <c r="Z14" i="60"/>
  <c r="Z18" i="60"/>
  <c r="Z19" i="60"/>
  <c r="Z20" i="60"/>
  <c r="Z21" i="60"/>
  <c r="R25" i="60"/>
  <c r="T25" i="60"/>
  <c r="V25" i="60"/>
  <c r="Z24" i="60"/>
  <c r="H39" i="56"/>
  <c r="K39" i="56"/>
  <c r="N39" i="56"/>
  <c r="BS39" i="56"/>
  <c r="BV39" i="56"/>
  <c r="X38" i="5"/>
  <c r="X36" i="5"/>
  <c r="X34" i="5"/>
  <c r="X60" i="5"/>
  <c r="X61" i="5"/>
  <c r="X59" i="5"/>
  <c r="X58" i="5"/>
  <c r="X57" i="5"/>
  <c r="BF57" i="3"/>
  <c r="BF58" i="3"/>
  <c r="BF59" i="3"/>
  <c r="BF61" i="3"/>
  <c r="BF63" i="3"/>
  <c r="BF17" i="34"/>
  <c r="BF18" i="34"/>
  <c r="H19" i="34"/>
  <c r="J19" i="34"/>
  <c r="J22" i="34" s="1"/>
  <c r="L19" i="34"/>
  <c r="L22" i="34" s="1"/>
  <c r="N19" i="34"/>
  <c r="N22" i="34" s="1"/>
  <c r="P19" i="34"/>
  <c r="P22" i="34" s="1"/>
  <c r="R19" i="34"/>
  <c r="R22" i="34" s="1"/>
  <c r="T19" i="34"/>
  <c r="T22" i="34" s="1"/>
  <c r="V19" i="34"/>
  <c r="V22" i="34" s="1"/>
  <c r="X19" i="34"/>
  <c r="Z19" i="34"/>
  <c r="Z22" i="34" s="1"/>
  <c r="AB19" i="34"/>
  <c r="AB22" i="34" s="1"/>
  <c r="AD19" i="34"/>
  <c r="AD22" i="34" s="1"/>
  <c r="AF19" i="34"/>
  <c r="AF22" i="34" s="1"/>
  <c r="AH19" i="34"/>
  <c r="AH22" i="34" s="1"/>
  <c r="AJ19" i="34"/>
  <c r="AJ22" i="34" s="1"/>
  <c r="AL19" i="34"/>
  <c r="AL22" i="34" s="1"/>
  <c r="AN19" i="34"/>
  <c r="AN22" i="34" s="1"/>
  <c r="AP19" i="34"/>
  <c r="AP22" i="34" s="1"/>
  <c r="AR19" i="34"/>
  <c r="AR22" i="34" s="1"/>
  <c r="AT19" i="34"/>
  <c r="AT22" i="34" s="1"/>
  <c r="AV19" i="34"/>
  <c r="AV22" i="34" s="1"/>
  <c r="AX19" i="34"/>
  <c r="AX22" i="34" s="1"/>
  <c r="AZ19" i="34"/>
  <c r="AZ22" i="34" s="1"/>
  <c r="BB19" i="34"/>
  <c r="BB22" i="34" s="1"/>
  <c r="BD19" i="34"/>
  <c r="BD22" i="34" s="1"/>
  <c r="BF20" i="34"/>
  <c r="BF21" i="34"/>
  <c r="BF25" i="34"/>
  <c r="BF26" i="34"/>
  <c r="BF27" i="34"/>
  <c r="H28" i="34"/>
  <c r="H31" i="34" s="1"/>
  <c r="J28" i="34"/>
  <c r="J31" i="34" s="1"/>
  <c r="L28" i="34"/>
  <c r="L31" i="34" s="1"/>
  <c r="N28" i="34"/>
  <c r="N31" i="34" s="1"/>
  <c r="P28" i="34"/>
  <c r="P31" i="34" s="1"/>
  <c r="R28" i="34"/>
  <c r="R31" i="34" s="1"/>
  <c r="T28" i="34"/>
  <c r="T31" i="34" s="1"/>
  <c r="V28" i="34"/>
  <c r="V31" i="34" s="1"/>
  <c r="X28" i="34"/>
  <c r="X31" i="34" s="1"/>
  <c r="Z28" i="34"/>
  <c r="Z31" i="34" s="1"/>
  <c r="AB28" i="34"/>
  <c r="AB31" i="34" s="1"/>
  <c r="AD28" i="34"/>
  <c r="AF28" i="34"/>
  <c r="AF31" i="34" s="1"/>
  <c r="AH28" i="34"/>
  <c r="AH31" i="34" s="1"/>
  <c r="AJ28" i="34"/>
  <c r="AJ31" i="34" s="1"/>
  <c r="AL28" i="34"/>
  <c r="AL31" i="34" s="1"/>
  <c r="AN28" i="34"/>
  <c r="AN31" i="34" s="1"/>
  <c r="AP28" i="34"/>
  <c r="AR28" i="34"/>
  <c r="AR31" i="34" s="1"/>
  <c r="AT28" i="34"/>
  <c r="AT31" i="34" s="1"/>
  <c r="AV28" i="34"/>
  <c r="AV31" i="34" s="1"/>
  <c r="AX28" i="34"/>
  <c r="AX31" i="34" s="1"/>
  <c r="AZ28" i="34"/>
  <c r="AZ31" i="34" s="1"/>
  <c r="BB28" i="34"/>
  <c r="BB31" i="34" s="1"/>
  <c r="BD28" i="34"/>
  <c r="BF29" i="34"/>
  <c r="BF30" i="34"/>
  <c r="BF32" i="34"/>
  <c r="BF35" i="34"/>
  <c r="BF36" i="34"/>
  <c r="BF37" i="34"/>
  <c r="H38" i="34"/>
  <c r="H41" i="34" s="1"/>
  <c r="J38" i="34"/>
  <c r="J41" i="34" s="1"/>
  <c r="L38" i="34"/>
  <c r="L41" i="34" s="1"/>
  <c r="N38" i="34"/>
  <c r="N41" i="34" s="1"/>
  <c r="P38" i="34"/>
  <c r="R38" i="34"/>
  <c r="R41" i="34" s="1"/>
  <c r="T38" i="34"/>
  <c r="T41" i="34" s="1"/>
  <c r="V38" i="34"/>
  <c r="V41" i="34" s="1"/>
  <c r="X38" i="34"/>
  <c r="Z38" i="34"/>
  <c r="Z41" i="34" s="1"/>
  <c r="AB38" i="34"/>
  <c r="AB41" i="34" s="1"/>
  <c r="AD38" i="34"/>
  <c r="AD41" i="34" s="1"/>
  <c r="AF38" i="34"/>
  <c r="AF41" i="34" s="1"/>
  <c r="AH38" i="34"/>
  <c r="AH41" i="34" s="1"/>
  <c r="AJ38" i="34"/>
  <c r="AJ41" i="34" s="1"/>
  <c r="AL38" i="34"/>
  <c r="AL41" i="34" s="1"/>
  <c r="AN38" i="34"/>
  <c r="AN41" i="34" s="1"/>
  <c r="AP38" i="34"/>
  <c r="AP41" i="34" s="1"/>
  <c r="AR38" i="34"/>
  <c r="AR41" i="34" s="1"/>
  <c r="AT38" i="34"/>
  <c r="AT41" i="34" s="1"/>
  <c r="AV38" i="34"/>
  <c r="AV41" i="34" s="1"/>
  <c r="AX38" i="34"/>
  <c r="AX41" i="34" s="1"/>
  <c r="AZ38" i="34"/>
  <c r="AZ41" i="34" s="1"/>
  <c r="BB38" i="34"/>
  <c r="BB41" i="34" s="1"/>
  <c r="BD38" i="34"/>
  <c r="BD41" i="34" s="1"/>
  <c r="BF39" i="34"/>
  <c r="BF40" i="34"/>
  <c r="J45" i="34"/>
  <c r="L45" i="34"/>
  <c r="N45" i="34"/>
  <c r="P45" i="34"/>
  <c r="R45" i="34"/>
  <c r="T45" i="34"/>
  <c r="V45" i="34"/>
  <c r="X45" i="34"/>
  <c r="Z45" i="34"/>
  <c r="AB45" i="34"/>
  <c r="AD45" i="34"/>
  <c r="AF45" i="34"/>
  <c r="AH45" i="34"/>
  <c r="AJ45" i="34"/>
  <c r="AL45" i="34"/>
  <c r="AN45" i="34"/>
  <c r="AP45" i="34"/>
  <c r="AR45" i="34"/>
  <c r="AT45" i="34"/>
  <c r="AV45" i="34"/>
  <c r="AX45" i="34"/>
  <c r="AZ45" i="34"/>
  <c r="BB45" i="34"/>
  <c r="BD45" i="34"/>
  <c r="BF48" i="34"/>
  <c r="H19" i="43"/>
  <c r="I19" i="43"/>
  <c r="J19" i="43"/>
  <c r="K19" i="43"/>
  <c r="M19" i="43"/>
  <c r="N19" i="43"/>
  <c r="O19" i="43"/>
  <c r="P19" i="43"/>
  <c r="L45" i="43"/>
  <c r="L46" i="43"/>
  <c r="L47" i="43"/>
  <c r="H48" i="43"/>
  <c r="I48" i="43"/>
  <c r="J48" i="43"/>
  <c r="K48" i="43"/>
  <c r="H58" i="43"/>
  <c r="M60" i="43"/>
  <c r="H74" i="43"/>
  <c r="J75" i="43"/>
  <c r="L76" i="43"/>
  <c r="X15" i="18"/>
  <c r="X16" i="18"/>
  <c r="X17" i="18"/>
  <c r="X18" i="18"/>
  <c r="X19" i="18"/>
  <c r="X20" i="18"/>
  <c r="X23" i="18"/>
  <c r="X24" i="18"/>
  <c r="X25" i="18"/>
  <c r="X26" i="18"/>
  <c r="H27" i="18"/>
  <c r="J27" i="18"/>
  <c r="L27" i="18"/>
  <c r="N27" i="18"/>
  <c r="P27" i="18"/>
  <c r="R27" i="18"/>
  <c r="T27" i="18"/>
  <c r="V27" i="18"/>
  <c r="X30" i="18"/>
  <c r="X31" i="18"/>
  <c r="X32" i="18"/>
  <c r="X33" i="18"/>
  <c r="P34" i="18"/>
  <c r="R34" i="18"/>
  <c r="T34" i="18"/>
  <c r="V34" i="18"/>
  <c r="P36" i="18"/>
  <c r="R36" i="18"/>
  <c r="T36" i="18"/>
  <c r="V36" i="18"/>
  <c r="X37" i="18"/>
  <c r="X38" i="18"/>
  <c r="X39" i="18"/>
  <c r="X42" i="18"/>
  <c r="X43" i="18"/>
  <c r="X44" i="18"/>
  <c r="X48" i="18"/>
  <c r="X49" i="18"/>
  <c r="X52" i="18"/>
  <c r="X53" i="18"/>
  <c r="X25" i="5"/>
  <c r="X29" i="5"/>
  <c r="X31" i="5"/>
  <c r="X41" i="5"/>
  <c r="X43" i="5"/>
  <c r="X45" i="5"/>
  <c r="X46" i="5"/>
  <c r="X47" i="5"/>
  <c r="X49" i="5"/>
  <c r="X53" i="5"/>
  <c r="AD15" i="6"/>
  <c r="AD17" i="6"/>
  <c r="AD18" i="6"/>
  <c r="AD19" i="6"/>
  <c r="AD22" i="6"/>
  <c r="AD23" i="6"/>
  <c r="AD26" i="6"/>
  <c r="AD27" i="6"/>
  <c r="AD29" i="6"/>
  <c r="AD30" i="6"/>
  <c r="AD31" i="6"/>
  <c r="H33" i="6"/>
  <c r="J33" i="6"/>
  <c r="L33" i="6"/>
  <c r="N33" i="6"/>
  <c r="P33" i="6"/>
  <c r="R33" i="6"/>
  <c r="T33" i="6"/>
  <c r="V33" i="6"/>
  <c r="X33" i="6"/>
  <c r="Z33" i="6"/>
  <c r="AB33" i="6"/>
  <c r="AD34" i="6"/>
  <c r="X22" i="34"/>
  <c r="X36" i="18" l="1"/>
  <c r="X34" i="18"/>
  <c r="H22" i="34"/>
  <c r="BF22" i="34" s="1"/>
  <c r="BF19" i="34"/>
  <c r="L53" i="43"/>
  <c r="AX46" i="34"/>
  <c r="AX44" i="34"/>
  <c r="AB44" i="34"/>
  <c r="AT44" i="34"/>
  <c r="Z22" i="60"/>
  <c r="AP44" i="34"/>
  <c r="AD44" i="34"/>
  <c r="AJ44" i="34"/>
  <c r="AP31" i="34"/>
  <c r="AP46" i="34" s="1"/>
  <c r="AT46" i="34"/>
  <c r="N44" i="34"/>
  <c r="AH46" i="34"/>
  <c r="T46" i="34"/>
  <c r="X44" i="34"/>
  <c r="L54" i="43"/>
  <c r="L55" i="43"/>
  <c r="L57" i="43"/>
  <c r="AR46" i="34"/>
  <c r="AB46" i="34"/>
  <c r="L46" i="34"/>
  <c r="V46" i="34"/>
  <c r="Q19" i="43"/>
  <c r="J44" i="34"/>
  <c r="AN46" i="34"/>
  <c r="R46" i="34"/>
  <c r="H44" i="34"/>
  <c r="T44" i="34"/>
  <c r="X27" i="18"/>
  <c r="BD44" i="34"/>
  <c r="AD33" i="6"/>
  <c r="Z46" i="34"/>
  <c r="AL44" i="34"/>
  <c r="L44" i="34"/>
  <c r="L48" i="43"/>
  <c r="BF45" i="34"/>
  <c r="Z44" i="34"/>
  <c r="BB46" i="34"/>
  <c r="J46" i="34"/>
  <c r="L19" i="43"/>
  <c r="P44" i="34"/>
  <c r="AH44" i="34"/>
  <c r="BB44" i="34"/>
  <c r="H46" i="34"/>
  <c r="AF44" i="34"/>
  <c r="AD21" i="6"/>
  <c r="AZ46" i="34"/>
  <c r="AR44" i="34"/>
  <c r="AV46" i="34"/>
  <c r="AL46" i="34"/>
  <c r="AJ46" i="34"/>
  <c r="N46" i="34"/>
  <c r="AF46" i="34"/>
  <c r="L59" i="43"/>
  <c r="BF38" i="34"/>
  <c r="AN44" i="34"/>
  <c r="R44" i="34"/>
  <c r="BD31" i="34"/>
  <c r="BD46" i="34" s="1"/>
  <c r="AV44" i="34"/>
  <c r="V44" i="34"/>
  <c r="BF28" i="34"/>
  <c r="L56" i="43"/>
  <c r="X41" i="34"/>
  <c r="X46" i="34" s="1"/>
  <c r="P41" i="34"/>
  <c r="P46" i="34" s="1"/>
  <c r="AD31" i="34"/>
  <c r="AD46" i="34" s="1"/>
  <c r="AZ44" i="34"/>
  <c r="Z25" i="60" l="1"/>
  <c r="N29" i="43"/>
  <c r="N28" i="43"/>
  <c r="N30" i="43"/>
  <c r="BF46" i="34"/>
  <c r="M30" i="43"/>
  <c r="P28" i="43"/>
  <c r="O30" i="43"/>
  <c r="M27" i="43"/>
  <c r="P30" i="43"/>
  <c r="P29" i="43"/>
  <c r="O27" i="43"/>
  <c r="O29" i="43"/>
  <c r="O28" i="43"/>
  <c r="P27" i="43"/>
  <c r="N27" i="43"/>
  <c r="BF44" i="34"/>
  <c r="M29" i="43"/>
  <c r="M28" i="43"/>
  <c r="BF41" i="34"/>
  <c r="BF31" i="34"/>
  <c r="Q30" i="43" l="1"/>
  <c r="Q29" i="43"/>
  <c r="Q27" i="43"/>
  <c r="N31" i="43"/>
  <c r="O31" i="43"/>
  <c r="P31" i="43"/>
  <c r="Q28" i="43"/>
  <c r="M31" i="43"/>
  <c r="Q31" i="43" l="1"/>
</calcChain>
</file>

<file path=xl/sharedStrings.xml><?xml version="1.0" encoding="utf-8"?>
<sst xmlns="http://schemas.openxmlformats.org/spreadsheetml/2006/main" count="4953" uniqueCount="792">
  <si>
    <t>SCOTTISH WATER</t>
  </si>
  <si>
    <t>ANNUAL RETURN INFORMATION REQUIREMENT 2021</t>
  </si>
  <si>
    <t>SECTION E : OPERATING COSTS AND EFFICIENCY</t>
  </si>
  <si>
    <t>Table E3: PPP Project Analysis</t>
  </si>
  <si>
    <t>Line Ref</t>
  </si>
  <si>
    <t>Description</t>
  </si>
  <si>
    <t>Ofwat Ref JR07</t>
  </si>
  <si>
    <t>WICS Reference AR06</t>
  </si>
  <si>
    <t>Units</t>
  </si>
  <si>
    <t>Field Type</t>
  </si>
  <si>
    <t>Highland</t>
  </si>
  <si>
    <t>CG</t>
  </si>
  <si>
    <t>Tay</t>
  </si>
  <si>
    <t>Aberdeen</t>
  </si>
  <si>
    <t>Moray Coast</t>
  </si>
  <si>
    <t>AVSE</t>
  </si>
  <si>
    <t>Levenmouth</t>
  </si>
  <si>
    <t>Dalmuir</t>
  </si>
  <si>
    <t>Daldowie</t>
  </si>
  <si>
    <t>MSI</t>
  </si>
  <si>
    <t>Total Report Year 2020-21</t>
  </si>
  <si>
    <t>Project Data</t>
  </si>
  <si>
    <t>E3.0</t>
  </si>
  <si>
    <t>Name</t>
  </si>
  <si>
    <t>-</t>
  </si>
  <si>
    <t>I</t>
  </si>
  <si>
    <t>Ft William</t>
  </si>
  <si>
    <t>Inverness</t>
  </si>
  <si>
    <t>Hatton</t>
  </si>
  <si>
    <t>Nigg</t>
  </si>
  <si>
    <t>Persley</t>
  </si>
  <si>
    <t>Peterhead</t>
  </si>
  <si>
    <t>Fraserburgh</t>
  </si>
  <si>
    <t>Lossiemouth</t>
  </si>
  <si>
    <t>Buckie</t>
  </si>
  <si>
    <t>Banff/Macduff</t>
  </si>
  <si>
    <t>Seafield</t>
  </si>
  <si>
    <t>Newbridge</t>
  </si>
  <si>
    <t>East Calder</t>
  </si>
  <si>
    <t>Blackburn</t>
  </si>
  <si>
    <t>Whitburn</t>
  </si>
  <si>
    <t>Meadowhead</t>
  </si>
  <si>
    <t>Stevenston</t>
  </si>
  <si>
    <t>Inverclyde</t>
  </si>
  <si>
    <t>E3.1</t>
  </si>
  <si>
    <t>Annual average resident connected population</t>
  </si>
  <si>
    <t>000</t>
  </si>
  <si>
    <t>I/C</t>
  </si>
  <si>
    <t>B2</t>
  </si>
  <si>
    <t>A1</t>
  </si>
  <si>
    <t>E3.2</t>
  </si>
  <si>
    <t>Annual average non-resident connected population</t>
  </si>
  <si>
    <t>B3</t>
  </si>
  <si>
    <t>E3.3</t>
  </si>
  <si>
    <t>Population equivalent of total load received</t>
  </si>
  <si>
    <t>E3.5</t>
  </si>
  <si>
    <t xml:space="preserve"> </t>
  </si>
  <si>
    <t>Scope of Works</t>
  </si>
  <si>
    <t>E3.4</t>
  </si>
  <si>
    <t>Sewerage</t>
  </si>
  <si>
    <t>E3.7</t>
  </si>
  <si>
    <t>1/0</t>
  </si>
  <si>
    <t>Sewage Treatment</t>
  </si>
  <si>
    <t>E3.8</t>
  </si>
  <si>
    <t>E3.6</t>
  </si>
  <si>
    <t>Sludge Treatment</t>
  </si>
  <si>
    <t>E3.9</t>
  </si>
  <si>
    <t>Terminal Pumping Station</t>
  </si>
  <si>
    <t>E3.10</t>
  </si>
  <si>
    <t>Other (state details)</t>
  </si>
  <si>
    <t>E3.11</t>
  </si>
  <si>
    <t>Sewage Treatment - Effluent Consent Standard</t>
  </si>
  <si>
    <t>Suspended solids consent</t>
  </si>
  <si>
    <t>E3.17</t>
  </si>
  <si>
    <t>mg/l</t>
  </si>
  <si>
    <t>N</t>
  </si>
  <si>
    <t>BOD consent</t>
  </si>
  <si>
    <t>E3.18</t>
  </si>
  <si>
    <t>COD consent</t>
  </si>
  <si>
    <t>E3.19</t>
  </si>
  <si>
    <t>E3.12</t>
  </si>
  <si>
    <t>Ammonia consent</t>
  </si>
  <si>
    <t>E3.20</t>
  </si>
  <si>
    <t>E3.13</t>
  </si>
  <si>
    <t>Phosphate consent</t>
  </si>
  <si>
    <t>E3.21</t>
  </si>
  <si>
    <t>E3.14</t>
  </si>
  <si>
    <t>Compliance with effluent consent standard</t>
  </si>
  <si>
    <t>E3.22</t>
  </si>
  <si>
    <t>%</t>
  </si>
  <si>
    <t>Treatment Works Category</t>
  </si>
  <si>
    <t>E3.15</t>
  </si>
  <si>
    <t>Primary</t>
  </si>
  <si>
    <t>E3.25</t>
  </si>
  <si>
    <t>E3.16</t>
  </si>
  <si>
    <t>Secondary activated sludge</t>
  </si>
  <si>
    <t>E3.26</t>
  </si>
  <si>
    <t>Secondary biological</t>
  </si>
  <si>
    <t>E3.27</t>
  </si>
  <si>
    <t>Tertiary A1</t>
  </si>
  <si>
    <t>E3.28</t>
  </si>
  <si>
    <t>Tertiary A2</t>
  </si>
  <si>
    <t>E3.29</t>
  </si>
  <si>
    <t>Tertiary B1</t>
  </si>
  <si>
    <t>E3.30</t>
  </si>
  <si>
    <t>Tertiary B2</t>
  </si>
  <si>
    <t>E3.31</t>
  </si>
  <si>
    <t>Sewerage Data</t>
  </si>
  <si>
    <t>Total length of sewer</t>
  </si>
  <si>
    <t>E3.47</t>
  </si>
  <si>
    <t>km</t>
  </si>
  <si>
    <t>E3.23</t>
  </si>
  <si>
    <t>Length of critical sewer</t>
  </si>
  <si>
    <t>E3.48</t>
  </si>
  <si>
    <t>E3.24</t>
  </si>
  <si>
    <t>Number of pumping stations</t>
  </si>
  <si>
    <t>E3.49</t>
  </si>
  <si>
    <t>nr</t>
  </si>
  <si>
    <r>
      <t>Capacity of pumping stations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/d)</t>
    </r>
  </si>
  <si>
    <t>E3.50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</si>
  <si>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</t>
    </r>
  </si>
  <si>
    <t>Capacity of pumping stations (kw)</t>
  </si>
  <si>
    <t>E3.51</t>
  </si>
  <si>
    <t>kw</t>
  </si>
  <si>
    <t>Number of combined pumping stations</t>
  </si>
  <si>
    <t>E3.52</t>
  </si>
  <si>
    <r>
      <t>Capacity of combined pumping stations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/d)</t>
    </r>
  </si>
  <si>
    <t>E3.53</t>
  </si>
  <si>
    <t>Number of stormwater pumping stations</t>
  </si>
  <si>
    <t>E3.54</t>
  </si>
  <si>
    <r>
      <t>Capacity of stormwater pumping stations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/d)</t>
    </r>
  </si>
  <si>
    <t>E3.55</t>
  </si>
  <si>
    <t>Number of combined sewer overflows</t>
  </si>
  <si>
    <t>E3.56</t>
  </si>
  <si>
    <t>E3.32</t>
  </si>
  <si>
    <t>Number of combined sewer overflows (screened)</t>
  </si>
  <si>
    <t>E3.57</t>
  </si>
  <si>
    <t>Sludge Treatment and Disposal Data</t>
  </si>
  <si>
    <t>E3.33</t>
  </si>
  <si>
    <t>Farmland Untreated</t>
  </si>
  <si>
    <t>E3.58</t>
  </si>
  <si>
    <t>ttds</t>
  </si>
  <si>
    <t>E3.34</t>
  </si>
  <si>
    <t>Farmland Conventional</t>
  </si>
  <si>
    <t>E3.59</t>
  </si>
  <si>
    <t>B4</t>
  </si>
  <si>
    <t>E3.35</t>
  </si>
  <si>
    <t>Farmland Advanced</t>
  </si>
  <si>
    <t>E3.60</t>
  </si>
  <si>
    <t>E3.36</t>
  </si>
  <si>
    <t>Incineration</t>
  </si>
  <si>
    <t>E3.62</t>
  </si>
  <si>
    <t>E3.37</t>
  </si>
  <si>
    <t>Landfill</t>
  </si>
  <si>
    <t>E3.61</t>
  </si>
  <si>
    <t>E3.38</t>
  </si>
  <si>
    <t>Composted</t>
  </si>
  <si>
    <t>E3.63</t>
  </si>
  <si>
    <t>E3.39</t>
  </si>
  <si>
    <t>Land Reclamation</t>
  </si>
  <si>
    <t>E3.64</t>
  </si>
  <si>
    <t>E3.40</t>
  </si>
  <si>
    <t xml:space="preserve">Other </t>
  </si>
  <si>
    <t>E3.65</t>
  </si>
  <si>
    <t>Prepared by:  ……………………………………………..</t>
  </si>
  <si>
    <t xml:space="preserve">Date: </t>
  </si>
  <si>
    <t>Checked by:  ……………………………………………..</t>
  </si>
  <si>
    <t xml:space="preserve">Date:  </t>
  </si>
  <si>
    <t xml:space="preserve">Authorised by:  </t>
  </si>
  <si>
    <t>Table E3a: PPP Cost Analysis</t>
  </si>
  <si>
    <t>E3a.0</t>
  </si>
  <si>
    <t>Sewerage Costs</t>
  </si>
  <si>
    <t>E3a.1</t>
  </si>
  <si>
    <t>Estimated direct operating cost</t>
  </si>
  <si>
    <t>£m</t>
  </si>
  <si>
    <t>D6</t>
  </si>
  <si>
    <t>DX</t>
  </si>
  <si>
    <t>E3a.2</t>
  </si>
  <si>
    <t>Rates paid by the PPP contractor</t>
  </si>
  <si>
    <t>E3a.3</t>
  </si>
  <si>
    <t>SEPA charges paid by the PPP contractor</t>
  </si>
  <si>
    <t>A2</t>
  </si>
  <si>
    <t>E3a.4</t>
  </si>
  <si>
    <t>Total direct cost</t>
  </si>
  <si>
    <t>C</t>
  </si>
  <si>
    <t>E3a.5</t>
  </si>
  <si>
    <t>Scottish Water general &amp; support expenditure</t>
  </si>
  <si>
    <t>CX</t>
  </si>
  <si>
    <t>C4</t>
  </si>
  <si>
    <t>E3a.6</t>
  </si>
  <si>
    <t>Scottish Water SEPA charges</t>
  </si>
  <si>
    <t>BX</t>
  </si>
  <si>
    <t>E3a.7</t>
  </si>
  <si>
    <t>Total sewerage cost</t>
  </si>
  <si>
    <t>Sewage Treatment Costs</t>
  </si>
  <si>
    <t>E3a.8</t>
  </si>
  <si>
    <t>E3a.9</t>
  </si>
  <si>
    <t>E3a.10</t>
  </si>
  <si>
    <t>E3a.11</t>
  </si>
  <si>
    <t>E3a.12</t>
  </si>
  <si>
    <t>E3a.13</t>
  </si>
  <si>
    <t>E3a.14</t>
  </si>
  <si>
    <t>Total sewage treatment cost</t>
  </si>
  <si>
    <t>E3a.15</t>
  </si>
  <si>
    <t>Estimated terminal pumping cost</t>
  </si>
  <si>
    <t>M</t>
  </si>
  <si>
    <t>A3</t>
  </si>
  <si>
    <t>Sludge Treatment and Disposal Costs</t>
  </si>
  <si>
    <t>E3a.16</t>
  </si>
  <si>
    <t>E3a.17</t>
  </si>
  <si>
    <t>E3a.18</t>
  </si>
  <si>
    <t>E3a.19</t>
  </si>
  <si>
    <t>E3a.20</t>
  </si>
  <si>
    <t>E3a.21</t>
  </si>
  <si>
    <t>E3a.22</t>
  </si>
  <si>
    <t>Total sludge treatment &amp; disposal cost</t>
  </si>
  <si>
    <t>Total Cost Analysis</t>
  </si>
  <si>
    <t>E3a.23</t>
  </si>
  <si>
    <t>E3a.24</t>
  </si>
  <si>
    <t>Total Scottish Water cost</t>
  </si>
  <si>
    <t>E3a.25</t>
  </si>
  <si>
    <t>Total operating cost</t>
  </si>
  <si>
    <t>E3a.26</t>
  </si>
  <si>
    <t>Annual charge</t>
  </si>
  <si>
    <t>E3a.27</t>
  </si>
  <si>
    <t>Public sector capital equivalent value</t>
  </si>
  <si>
    <t>Contract Information</t>
  </si>
  <si>
    <t>E3a.28</t>
  </si>
  <si>
    <t>Contract period</t>
  </si>
  <si>
    <t>years</t>
  </si>
  <si>
    <t>E3a.29</t>
  </si>
  <si>
    <t>Contract end date</t>
  </si>
  <si>
    <t>dd/mm/yy</t>
  </si>
  <si>
    <t>Table E4: Water Resources and Treatment</t>
  </si>
  <si>
    <t>Number of Own Sources</t>
  </si>
  <si>
    <t>Total Number of Sources AR21</t>
  </si>
  <si>
    <t>Own Source Outputs</t>
  </si>
  <si>
    <t>Total Source Outputs AR21</t>
  </si>
  <si>
    <t>Area 1</t>
  </si>
  <si>
    <t>Area 2</t>
  </si>
  <si>
    <t>Area 3</t>
  </si>
  <si>
    <t>Area 4</t>
  </si>
  <si>
    <t>Source Types</t>
  </si>
  <si>
    <t xml:space="preserve">number </t>
  </si>
  <si>
    <t>average daily output (Ml/d)</t>
  </si>
  <si>
    <t>Ml/d</t>
  </si>
  <si>
    <t>E4.0</t>
  </si>
  <si>
    <t>Area Name</t>
  </si>
  <si>
    <t>North</t>
  </si>
  <si>
    <t>East</t>
  </si>
  <si>
    <t>South</t>
  </si>
  <si>
    <t>West</t>
  </si>
  <si>
    <t>E4.1</t>
  </si>
  <si>
    <t>Impounding reservoirs</t>
  </si>
  <si>
    <t>T12, L1</t>
  </si>
  <si>
    <t>nr, Ml/d</t>
  </si>
  <si>
    <t>E4.2</t>
  </si>
  <si>
    <t>Lochs</t>
  </si>
  <si>
    <t>E4.3</t>
  </si>
  <si>
    <t>River and burn abstractions</t>
  </si>
  <si>
    <t>T12, L2</t>
  </si>
  <si>
    <t>E4.4</t>
  </si>
  <si>
    <t>Boreholes</t>
  </si>
  <si>
    <t>T12, L3</t>
  </si>
  <si>
    <t>E4.5</t>
  </si>
  <si>
    <t>Total</t>
  </si>
  <si>
    <t>E4.6</t>
  </si>
  <si>
    <t>Bulk water exports</t>
  </si>
  <si>
    <t>E4.7</t>
  </si>
  <si>
    <t>Bulk water imports</t>
  </si>
  <si>
    <t>Proportional Breakdown of Source output produced</t>
  </si>
  <si>
    <t>Proportion of Own Source Output</t>
  </si>
  <si>
    <t>E4.8</t>
  </si>
  <si>
    <t>E4.9</t>
  </si>
  <si>
    <t>E4.10</t>
  </si>
  <si>
    <t>E4.11</t>
  </si>
  <si>
    <t>E4.12</t>
  </si>
  <si>
    <t>Peak demand and Pumping Head</t>
  </si>
  <si>
    <t>E4.13</t>
  </si>
  <si>
    <t>Peak demand - peak to average ratio</t>
  </si>
  <si>
    <t>C3</t>
  </si>
  <si>
    <t>E4.14</t>
  </si>
  <si>
    <t>Average pumping head - resources and treatment</t>
  </si>
  <si>
    <t>T12, L5</t>
  </si>
  <si>
    <t>m</t>
  </si>
  <si>
    <t>Resource and treatment - Costs</t>
  </si>
  <si>
    <t>Total AR21</t>
  </si>
  <si>
    <t>Resources and Treatment costs (operational area)</t>
  </si>
  <si>
    <t>E4.15</t>
  </si>
  <si>
    <t>Power</t>
  </si>
  <si>
    <t>T21, L2</t>
  </si>
  <si>
    <t>E1.2</t>
  </si>
  <si>
    <t>E4.16</t>
  </si>
  <si>
    <t>Service charges by SEPA</t>
  </si>
  <si>
    <t>T21, L7</t>
  </si>
  <si>
    <t>E1.6</t>
  </si>
  <si>
    <t>E4.17</t>
  </si>
  <si>
    <t>Total direct costs</t>
  </si>
  <si>
    <t>T21, L10</t>
  </si>
  <si>
    <t>E1.9</t>
  </si>
  <si>
    <t>E4.18</t>
  </si>
  <si>
    <t>General and support costs</t>
  </si>
  <si>
    <t>T21, L11</t>
  </si>
  <si>
    <t>E1.10 + E1.11</t>
  </si>
  <si>
    <t>E4.19</t>
  </si>
  <si>
    <t>Functional expenditure</t>
  </si>
  <si>
    <t>T21, L12</t>
  </si>
  <si>
    <t>E1.12</t>
  </si>
  <si>
    <t>Total Nr of Works</t>
  </si>
  <si>
    <t>Total volume Dist'n input</t>
  </si>
  <si>
    <t>Tot. prop'n of D.I. AR21</t>
  </si>
  <si>
    <t>Operating Costs</t>
  </si>
  <si>
    <t>Water Treatment Works by Process Type</t>
  </si>
  <si>
    <t>Prop'n (0-1)</t>
  </si>
  <si>
    <t>E4.20</t>
  </si>
  <si>
    <t>Simple Disinfection</t>
  </si>
  <si>
    <t>T12, L6</t>
  </si>
  <si>
    <t>nr, Ml/d, £m</t>
  </si>
  <si>
    <t>E4.21</t>
  </si>
  <si>
    <t>W1</t>
  </si>
  <si>
    <t>T12, L7</t>
  </si>
  <si>
    <t>E4.22</t>
  </si>
  <si>
    <t>W2</t>
  </si>
  <si>
    <t>T12, L8</t>
  </si>
  <si>
    <t>E4.23</t>
  </si>
  <si>
    <t>W3</t>
  </si>
  <si>
    <t>T12, L9</t>
  </si>
  <si>
    <t>E4.24</t>
  </si>
  <si>
    <t>W4</t>
  </si>
  <si>
    <t>T12, L10</t>
  </si>
  <si>
    <t>E4.25</t>
  </si>
  <si>
    <t>Total numbers of works</t>
  </si>
  <si>
    <t>T12, L12</t>
  </si>
  <si>
    <t>E4.26</t>
  </si>
  <si>
    <t>Total distribution input</t>
  </si>
  <si>
    <t>T12, L11</t>
  </si>
  <si>
    <t>E4.27</t>
  </si>
  <si>
    <t>Total Operating costs</t>
  </si>
  <si>
    <t>Nr of Works</t>
  </si>
  <si>
    <t>Prop'n of D.I.  AR21</t>
  </si>
  <si>
    <t>Water Treatment  Works by Size Band</t>
  </si>
  <si>
    <t>E4.28</t>
  </si>
  <si>
    <t>Size band &lt;=1 Ml/d</t>
  </si>
  <si>
    <t>E4.30, E4.47</t>
  </si>
  <si>
    <t>nr, £m</t>
  </si>
  <si>
    <t>E4.29</t>
  </si>
  <si>
    <t>Size band &gt;1 - &lt;=2.5 Ml/d</t>
  </si>
  <si>
    <t>E4.31, E4.48</t>
  </si>
  <si>
    <t>E4.30</t>
  </si>
  <si>
    <t>Size band &gt;2.5 - &lt;=5 Ml/d</t>
  </si>
  <si>
    <t>E4.32, E4.49</t>
  </si>
  <si>
    <t>E4.31</t>
  </si>
  <si>
    <t>Size band &gt;5 - &lt;=10 Ml/d</t>
  </si>
  <si>
    <t>E4.33, E4.50</t>
  </si>
  <si>
    <t>E4.32</t>
  </si>
  <si>
    <t>Size band &gt;10 - &lt;=25 Ml/d</t>
  </si>
  <si>
    <t>E4.34, E4.51</t>
  </si>
  <si>
    <t>E4.33</t>
  </si>
  <si>
    <t>Size band &gt;25 - &lt;=50 Ml/d</t>
  </si>
  <si>
    <t>E4.35, E4.53</t>
  </si>
  <si>
    <t>E4.34</t>
  </si>
  <si>
    <t>Size band &gt;50 - &lt;=100 Ml/d</t>
  </si>
  <si>
    <t>E4.36, E4.54</t>
  </si>
  <si>
    <t>E4.35</t>
  </si>
  <si>
    <t>Size band &gt;100 - &lt;=175 Ml/d</t>
  </si>
  <si>
    <t>E4.37, E4.55</t>
  </si>
  <si>
    <t>E4.36</t>
  </si>
  <si>
    <t>Size band &gt;175 Ml/d</t>
  </si>
  <si>
    <t>E4.38, E4.56</t>
  </si>
  <si>
    <t>E4.37</t>
  </si>
  <si>
    <t>Total number of works</t>
  </si>
  <si>
    <t>E4.39</t>
  </si>
  <si>
    <t>E4.38</t>
  </si>
  <si>
    <t>Proportion of distribution input - total</t>
  </si>
  <si>
    <t>E4.40</t>
  </si>
  <si>
    <t>Total operating costs</t>
  </si>
  <si>
    <t>E4.57</t>
  </si>
  <si>
    <t xml:space="preserve">Table E6: Water Distribution            </t>
  </si>
  <si>
    <t>Ofwat Ref CMR 02,JR07</t>
  </si>
  <si>
    <t>Report Year 2020-21</t>
  </si>
  <si>
    <t>Area 5</t>
  </si>
  <si>
    <t>Area 6</t>
  </si>
  <si>
    <t>Area 7</t>
  </si>
  <si>
    <t>Area 8</t>
  </si>
  <si>
    <t>Area Data</t>
  </si>
  <si>
    <t>E6.0</t>
  </si>
  <si>
    <t>E6.1</t>
  </si>
  <si>
    <t>E6.2</t>
  </si>
  <si>
    <t>Total connected properties</t>
  </si>
  <si>
    <t>E6.3</t>
  </si>
  <si>
    <t>Volume of water delivered to households</t>
  </si>
  <si>
    <t>E6.4</t>
  </si>
  <si>
    <t>Volume of water delivered to non-households</t>
  </si>
  <si>
    <t>E6.5</t>
  </si>
  <si>
    <t xml:space="preserve">Area  </t>
  </si>
  <si>
    <r>
      <t>km</t>
    </r>
    <r>
      <rPr>
        <vertAlign val="superscript"/>
        <sz val="10"/>
        <rFont val="Arial"/>
        <family val="2"/>
      </rPr>
      <t>2</t>
    </r>
  </si>
  <si>
    <t>E6.6</t>
  </si>
  <si>
    <t>Number of supply zones</t>
  </si>
  <si>
    <t>E6.7</t>
  </si>
  <si>
    <t>Distribution costs</t>
  </si>
  <si>
    <t>E6.8</t>
  </si>
  <si>
    <t>E6.9</t>
  </si>
  <si>
    <t>E6.10</t>
  </si>
  <si>
    <t>E6.11</t>
  </si>
  <si>
    <t>Water mains data</t>
  </si>
  <si>
    <t>E6.12</t>
  </si>
  <si>
    <t>Potable mains: Band 1  ( &lt;=165mm)</t>
  </si>
  <si>
    <t>T12,L13 C1</t>
  </si>
  <si>
    <t>E6.13</t>
  </si>
  <si>
    <t>Potable mains: Band 2  ( 166 - 320mm)</t>
  </si>
  <si>
    <t>T12,L13 C2</t>
  </si>
  <si>
    <t>E6.14</t>
  </si>
  <si>
    <t>Potable mains: Band 3  ( 321 - 625mm)</t>
  </si>
  <si>
    <t>T12,L13 C3</t>
  </si>
  <si>
    <t>E6.15</t>
  </si>
  <si>
    <t>Potable mains: Band 4  ( &gt;625mm)</t>
  </si>
  <si>
    <t>T12,L13 C4</t>
  </si>
  <si>
    <t>E6.16</t>
  </si>
  <si>
    <t>Total length of mains</t>
  </si>
  <si>
    <t>E6.17</t>
  </si>
  <si>
    <t>Total length of unlined iron mains</t>
  </si>
  <si>
    <t>E6.18</t>
  </si>
  <si>
    <t>Total length of mains &gt; 320mm diameter</t>
  </si>
  <si>
    <t>E6.19</t>
  </si>
  <si>
    <t>Water mains bursts</t>
  </si>
  <si>
    <t>E6.20</t>
  </si>
  <si>
    <t>Leakage level</t>
  </si>
  <si>
    <t>E6.21</t>
  </si>
  <si>
    <t>Properties reported for low pressure</t>
  </si>
  <si>
    <t>Pumping Stations</t>
  </si>
  <si>
    <t>E6.22</t>
  </si>
  <si>
    <t>Total number of pumping stations</t>
  </si>
  <si>
    <t>E6.23</t>
  </si>
  <si>
    <t>Total capacity of pumping stations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</si>
  <si>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</t>
    </r>
  </si>
  <si>
    <t>E6.24</t>
  </si>
  <si>
    <t>Total capacity of booster pumping stations</t>
  </si>
  <si>
    <t>CM3, L18</t>
  </si>
  <si>
    <t>E6.15a</t>
  </si>
  <si>
    <t>Kw</t>
  </si>
  <si>
    <t>E6.25</t>
  </si>
  <si>
    <t>Average pumping head</t>
  </si>
  <si>
    <t>Service Reservoirs</t>
  </si>
  <si>
    <t>E6.26</t>
  </si>
  <si>
    <t>Total number of service reservoirs</t>
  </si>
  <si>
    <t>CM3, 13</t>
  </si>
  <si>
    <t>E6.27</t>
  </si>
  <si>
    <t>Total capacity of service reservoirs</t>
  </si>
  <si>
    <t>CM3, L14</t>
  </si>
  <si>
    <t>Ml</t>
  </si>
  <si>
    <t>Water Towers</t>
  </si>
  <si>
    <t>E6.28</t>
  </si>
  <si>
    <t>Total number of water towers</t>
  </si>
  <si>
    <t>CM3, L15</t>
  </si>
  <si>
    <t>E6.29</t>
  </si>
  <si>
    <t>Total capacity of tower towers</t>
  </si>
  <si>
    <t>CM3, L16</t>
  </si>
  <si>
    <t>Date:  ……………</t>
  </si>
  <si>
    <t xml:space="preserve">Authorised by: </t>
  </si>
  <si>
    <t>Table E7: Wastewater Explanatory Factors - Sewerage &amp; Sewage treatment by area</t>
  </si>
  <si>
    <t>WICS Reference AR10</t>
  </si>
  <si>
    <t>E7.0</t>
  </si>
  <si>
    <t>E7.1</t>
  </si>
  <si>
    <t>T17a, L1</t>
  </si>
  <si>
    <t>E7.2</t>
  </si>
  <si>
    <t>Annual average non- resident connected population</t>
  </si>
  <si>
    <t>T17a, L2</t>
  </si>
  <si>
    <t>E7.3</t>
  </si>
  <si>
    <t>Volume of sewage collected (daily average)</t>
  </si>
  <si>
    <t>T17a, L3</t>
  </si>
  <si>
    <t>E7.4</t>
  </si>
  <si>
    <t>T17a, L4</t>
  </si>
  <si>
    <t>E7.5</t>
  </si>
  <si>
    <t>Area of Sewerage District</t>
  </si>
  <si>
    <t>T17a, L5</t>
  </si>
  <si>
    <t>km 2</t>
  </si>
  <si>
    <t>E7.6</t>
  </si>
  <si>
    <t>Drained Area</t>
  </si>
  <si>
    <t>km2</t>
  </si>
  <si>
    <t>E7.7</t>
  </si>
  <si>
    <t>Annual Precipitation</t>
  </si>
  <si>
    <t>mm</t>
  </si>
  <si>
    <t>E7.8</t>
  </si>
  <si>
    <t>T17a, L6</t>
  </si>
  <si>
    <t>E7.9</t>
  </si>
  <si>
    <t>Total length of lateral sewer</t>
  </si>
  <si>
    <t>E7.10</t>
  </si>
  <si>
    <t>Length of combined sewer</t>
  </si>
  <si>
    <t>E7.11</t>
  </si>
  <si>
    <t>Length of separate stormwater sewer</t>
  </si>
  <si>
    <t>E7.12</t>
  </si>
  <si>
    <t>Length of sewer &gt; 1000 mm diameter</t>
  </si>
  <si>
    <t>E7.14</t>
  </si>
  <si>
    <t>Sewer  Collapses</t>
  </si>
  <si>
    <t>Sewerage costs</t>
  </si>
  <si>
    <t>E7.15</t>
  </si>
  <si>
    <t>T22, L2</t>
  </si>
  <si>
    <t>E2.2</t>
  </si>
  <si>
    <t>E7.16</t>
  </si>
  <si>
    <t>T22, L7</t>
  </si>
  <si>
    <t>E2.5</t>
  </si>
  <si>
    <t>E7.17</t>
  </si>
  <si>
    <t>T22, L9</t>
  </si>
  <si>
    <t>E2.7</t>
  </si>
  <si>
    <t>E7.18</t>
  </si>
  <si>
    <t>T22, L10</t>
  </si>
  <si>
    <t>E2.8</t>
  </si>
  <si>
    <t>E7.19</t>
  </si>
  <si>
    <t>T22, L11</t>
  </si>
  <si>
    <t>E2.9</t>
  </si>
  <si>
    <t>E7.20</t>
  </si>
  <si>
    <t>E7.21</t>
  </si>
  <si>
    <r>
      <t>Total capacity of pumping stations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/d)</t>
    </r>
  </si>
  <si>
    <t>E7.22</t>
  </si>
  <si>
    <t>Total capacity of pumping stations (kw)</t>
  </si>
  <si>
    <t>E7.16a</t>
  </si>
  <si>
    <t>E7.23</t>
  </si>
  <si>
    <t xml:space="preserve">m </t>
  </si>
  <si>
    <t>C5</t>
  </si>
  <si>
    <t>E7.24</t>
  </si>
  <si>
    <t>Total number of combined pumping stations</t>
  </si>
  <si>
    <t>E7.25</t>
  </si>
  <si>
    <t>Total capacity of combined pumping stations</t>
  </si>
  <si>
    <t>m3/d</t>
  </si>
  <si>
    <t>E7.26</t>
  </si>
  <si>
    <t>Total number of stormwater pumping stations</t>
  </si>
  <si>
    <t>E7.27</t>
  </si>
  <si>
    <t>Total capacity of stormwater pumping stations</t>
  </si>
  <si>
    <t>E7.28</t>
  </si>
  <si>
    <t xml:space="preserve">Number of combined sewer overflows </t>
  </si>
  <si>
    <t>E7.29</t>
  </si>
  <si>
    <t>Sewage treatment works</t>
  </si>
  <si>
    <t>E7.30</t>
  </si>
  <si>
    <t>Number of sewage treatment works</t>
  </si>
  <si>
    <t>E7.31</t>
  </si>
  <si>
    <t>Total Load</t>
  </si>
  <si>
    <t>kg BOD/day</t>
  </si>
  <si>
    <t>Sewage treatment costs</t>
  </si>
  <si>
    <t>E7.32</t>
  </si>
  <si>
    <t>E7.33</t>
  </si>
  <si>
    <t>E7.34</t>
  </si>
  <si>
    <t>E7.35</t>
  </si>
  <si>
    <t>E7.36</t>
  </si>
  <si>
    <t>Table E8: Wastewater Explanatory Factors - Sewage Treatment Works</t>
  </si>
  <si>
    <t>Ofwat Ref JR 07</t>
  </si>
  <si>
    <t>WICS Reference AR 06</t>
  </si>
  <si>
    <t>Treatment Category</t>
  </si>
  <si>
    <t>Septic Tanks</t>
  </si>
  <si>
    <t>Sec Activated Sludge</t>
  </si>
  <si>
    <t>Sec biological</t>
  </si>
  <si>
    <t>Sea Preliminary</t>
  </si>
  <si>
    <t>Sea Screened</t>
  </si>
  <si>
    <t>Sea Unscreened</t>
  </si>
  <si>
    <t>Numbers</t>
  </si>
  <si>
    <t>E8.1</t>
  </si>
  <si>
    <t>Size Band 0</t>
  </si>
  <si>
    <t>AX</t>
  </si>
  <si>
    <t>E8.2</t>
  </si>
  <si>
    <t>Size Band 1</t>
  </si>
  <si>
    <t>T17c, L1</t>
  </si>
  <si>
    <t>E8.3</t>
  </si>
  <si>
    <t>Size Band 2</t>
  </si>
  <si>
    <t>T17c, L2</t>
  </si>
  <si>
    <t>E8.4</t>
  </si>
  <si>
    <t>Size Band 3</t>
  </si>
  <si>
    <t>T17c, L3</t>
  </si>
  <si>
    <t>E8.5</t>
  </si>
  <si>
    <t>Size Band 4</t>
  </si>
  <si>
    <t>T17c, L4</t>
  </si>
  <si>
    <t>E8.6</t>
  </si>
  <si>
    <t>Size Band 5</t>
  </si>
  <si>
    <t>T17c, L5</t>
  </si>
  <si>
    <t>E8.7</t>
  </si>
  <si>
    <t>Size Band 6 (Large Works)</t>
  </si>
  <si>
    <t>T17c, L6</t>
  </si>
  <si>
    <t>E8.8</t>
  </si>
  <si>
    <t>Total Sewage Treatment Works</t>
  </si>
  <si>
    <t>T17c, L7</t>
  </si>
  <si>
    <t>E8.9</t>
  </si>
  <si>
    <t>Small Sewage treatment works with ammonia consent 5 - 10 mg/l</t>
  </si>
  <si>
    <t>T17c, L8</t>
  </si>
  <si>
    <t>E8.10</t>
  </si>
  <si>
    <t>Small Sewage treatment works with ammonia consent &lt;= 5 mg/l</t>
  </si>
  <si>
    <t>T17c, L9</t>
  </si>
  <si>
    <t>Loading (average daily load)\</t>
  </si>
  <si>
    <t>Total excluding Septic Tanks 2020-21</t>
  </si>
  <si>
    <t>E8.11</t>
  </si>
  <si>
    <t>E8.12</t>
  </si>
  <si>
    <t>T17d, L1</t>
  </si>
  <si>
    <t>E8.13</t>
  </si>
  <si>
    <t>T17d, L2</t>
  </si>
  <si>
    <t>E8.14</t>
  </si>
  <si>
    <t>T17d, L3</t>
  </si>
  <si>
    <t>E8.15</t>
  </si>
  <si>
    <t>T17d, L4</t>
  </si>
  <si>
    <t>E8.16</t>
  </si>
  <si>
    <t>T17d, L5</t>
  </si>
  <si>
    <t>E8.17</t>
  </si>
  <si>
    <t>Size Band 6 (large works)</t>
  </si>
  <si>
    <t>T17d, L6</t>
  </si>
  <si>
    <t>E8.18</t>
  </si>
  <si>
    <t>Total Load Received</t>
  </si>
  <si>
    <t>T17d, L7</t>
  </si>
  <si>
    <t>E8.19</t>
  </si>
  <si>
    <t>T17d, L8</t>
  </si>
  <si>
    <t>E8.20</t>
  </si>
  <si>
    <t>T17d, L9</t>
  </si>
  <si>
    <t>Compliance</t>
  </si>
  <si>
    <t>E8.21</t>
  </si>
  <si>
    <t>E8.22</t>
  </si>
  <si>
    <t>E8.23</t>
  </si>
  <si>
    <t>E8.24</t>
  </si>
  <si>
    <t>E8.25</t>
  </si>
  <si>
    <t>E8.26</t>
  </si>
  <si>
    <t>E8.27</t>
  </si>
  <si>
    <t>E8.28</t>
  </si>
  <si>
    <t>Average compliance by works  - all sizes</t>
  </si>
  <si>
    <t>E8.29</t>
  </si>
  <si>
    <t>E8.30</t>
  </si>
  <si>
    <t>Costs</t>
  </si>
  <si>
    <t>E8.31</t>
  </si>
  <si>
    <t>Direct costs for works in size band 0</t>
  </si>
  <si>
    <t>£000</t>
  </si>
  <si>
    <t>E8.32</t>
  </si>
  <si>
    <t>Direct costs for works in size band 1</t>
  </si>
  <si>
    <t>T17f, L1</t>
  </si>
  <si>
    <t>E8.33</t>
  </si>
  <si>
    <t>Direct costs for works in size band 2</t>
  </si>
  <si>
    <t>T17f, L2</t>
  </si>
  <si>
    <t>E8.34</t>
  </si>
  <si>
    <t>Direct costs for works in size band 3</t>
  </si>
  <si>
    <t>T17f, L3</t>
  </si>
  <si>
    <t>E8.35</t>
  </si>
  <si>
    <t>Direct costs for works in size band 4</t>
  </si>
  <si>
    <t>T17f, L4</t>
  </si>
  <si>
    <t>E8.36</t>
  </si>
  <si>
    <t>Direct costs for works in size band 5</t>
  </si>
  <si>
    <t>T17f, L5</t>
  </si>
  <si>
    <t>E8.37</t>
  </si>
  <si>
    <t>Direct costs for works in size band 6 (large works)</t>
  </si>
  <si>
    <t>T17f, L6</t>
  </si>
  <si>
    <t>E8.38</t>
  </si>
  <si>
    <t>Direct costs for all sewage treatment works</t>
  </si>
  <si>
    <t>T17f, L7</t>
  </si>
  <si>
    <t>E8.39</t>
  </si>
  <si>
    <t>General and support expenditure</t>
  </si>
  <si>
    <t>T17f, L12</t>
  </si>
  <si>
    <t>E8.40</t>
  </si>
  <si>
    <t>T17f, L13</t>
  </si>
  <si>
    <t>E8.41</t>
  </si>
  <si>
    <t>Power costs</t>
  </si>
  <si>
    <t>T17f, L10</t>
  </si>
  <si>
    <t>E8.42</t>
  </si>
  <si>
    <t>Service charges SEPA</t>
  </si>
  <si>
    <t>T17f, L11</t>
  </si>
  <si>
    <t>Date:  …………</t>
  </si>
  <si>
    <t>Table E9: Large Sewage Treatment Works Information Database</t>
  </si>
  <si>
    <t>Works Size</t>
  </si>
  <si>
    <t>STW000011</t>
  </si>
  <si>
    <t>STW001979</t>
  </si>
  <si>
    <t>STW000033</t>
  </si>
  <si>
    <t>STW000125</t>
  </si>
  <si>
    <t>STW001975</t>
  </si>
  <si>
    <t>STW000218</t>
  </si>
  <si>
    <t>STW000222</t>
  </si>
  <si>
    <t>STW001984</t>
  </si>
  <si>
    <t>STW000265</t>
  </si>
  <si>
    <t>STW000281</t>
  </si>
  <si>
    <t>STW001989</t>
  </si>
  <si>
    <t>STW000355</t>
  </si>
  <si>
    <t>STW001491</t>
  </si>
  <si>
    <t>STW001977</t>
  </si>
  <si>
    <t>STW001982</t>
  </si>
  <si>
    <t>STW000455</t>
  </si>
  <si>
    <t>STW001712</t>
  </si>
  <si>
    <t>STW000576</t>
  </si>
  <si>
    <t>STW000642</t>
  </si>
  <si>
    <t>STW002268</t>
  </si>
  <si>
    <t>STW000719</t>
  </si>
  <si>
    <t>E9.0</t>
  </si>
  <si>
    <t>T17b, L1</t>
  </si>
  <si>
    <t>Allers</t>
  </si>
  <si>
    <t>Alloa</t>
  </si>
  <si>
    <t>Ardoch</t>
  </si>
  <si>
    <t>Carbarns</t>
  </si>
  <si>
    <t>Dalderse</t>
  </si>
  <si>
    <t>Dalmarnock</t>
  </si>
  <si>
    <t>Dunfermline</t>
  </si>
  <si>
    <t>Dunnswood</t>
  </si>
  <si>
    <t>Erskine</t>
  </si>
  <si>
    <t>Galashiels</t>
  </si>
  <si>
    <t>Hamilton</t>
  </si>
  <si>
    <t>Inverurie</t>
  </si>
  <si>
    <t>Kinneil Kerse</t>
  </si>
  <si>
    <t>Kirkcaldy</t>
  </si>
  <si>
    <t>Laighpark (Paisley)</t>
  </si>
  <si>
    <t>Perth</t>
  </si>
  <si>
    <t>Philipshill</t>
  </si>
  <si>
    <t>Shieldhall</t>
  </si>
  <si>
    <t>Stirling</t>
  </si>
  <si>
    <t>Troqueer</t>
  </si>
  <si>
    <t>E9.0a</t>
  </si>
  <si>
    <t>Name of operational area</t>
  </si>
  <si>
    <t>SOUTH</t>
  </si>
  <si>
    <t>WEST</t>
  </si>
  <si>
    <t>EAST</t>
  </si>
  <si>
    <t>E9.1</t>
  </si>
  <si>
    <t>T17b, L2</t>
  </si>
  <si>
    <t>E9.5</t>
  </si>
  <si>
    <t>E9.2</t>
  </si>
  <si>
    <t>T17b, L3</t>
  </si>
  <si>
    <t>E9.11</t>
  </si>
  <si>
    <t>E9.3</t>
  </si>
  <si>
    <t>T17b, L4</t>
  </si>
  <si>
    <t>E9.12</t>
  </si>
  <si>
    <t>E9.4</t>
  </si>
  <si>
    <t>T17b, L5</t>
  </si>
  <si>
    <t>E9.13</t>
  </si>
  <si>
    <t>T17b, L6</t>
  </si>
  <si>
    <t>E9.14</t>
  </si>
  <si>
    <t>E9.6</t>
  </si>
  <si>
    <t>T17b, L7</t>
  </si>
  <si>
    <t>E9.15</t>
  </si>
  <si>
    <t>E9.7</t>
  </si>
  <si>
    <t>E9.16</t>
  </si>
  <si>
    <t>E9.8</t>
  </si>
  <si>
    <t>T17b, L8</t>
  </si>
  <si>
    <t>E9.19</t>
  </si>
  <si>
    <t>E9.9</t>
  </si>
  <si>
    <t>E9.20</t>
  </si>
  <si>
    <t>E9.10</t>
  </si>
  <si>
    <t>E9.21</t>
  </si>
  <si>
    <t>E9.22</t>
  </si>
  <si>
    <t>E9.23</t>
  </si>
  <si>
    <t>E9.24</t>
  </si>
  <si>
    <t>E9.25</t>
  </si>
  <si>
    <t>Works Cost</t>
  </si>
  <si>
    <t>T17b, L10</t>
  </si>
  <si>
    <t>E9.34</t>
  </si>
  <si>
    <t>£'000</t>
  </si>
  <si>
    <t>T17b, L11</t>
  </si>
  <si>
    <t>E9.37</t>
  </si>
  <si>
    <t>E9.17</t>
  </si>
  <si>
    <t>T17b, L9</t>
  </si>
  <si>
    <t>E9.39</t>
  </si>
  <si>
    <t>E9.18</t>
  </si>
  <si>
    <t>T17b, L12</t>
  </si>
  <si>
    <t>E9.40</t>
  </si>
  <si>
    <t>Functional Expenditure</t>
  </si>
  <si>
    <t>T17b, L13</t>
  </si>
  <si>
    <t>E9.41</t>
  </si>
  <si>
    <t>Estimated terminal pumping station costs</t>
  </si>
  <si>
    <t>T17b, L14</t>
  </si>
  <si>
    <t>E9.42</t>
  </si>
  <si>
    <t>Estimated sludge costs</t>
  </si>
  <si>
    <t>T17b, L15</t>
  </si>
  <si>
    <t>E9.43</t>
  </si>
  <si>
    <t>ANNUAL RETURN INFORMATION REQUIREMENTS 2021</t>
  </si>
  <si>
    <t>Table E10: Sludge Treatment and Disposal</t>
  </si>
  <si>
    <t>Disposal Category</t>
  </si>
  <si>
    <t>Other</t>
  </si>
  <si>
    <t>Sludge volumes</t>
  </si>
  <si>
    <t>E10.1</t>
  </si>
  <si>
    <t>Resident population served</t>
  </si>
  <si>
    <t>T17g, L1</t>
  </si>
  <si>
    <t>E10.2</t>
  </si>
  <si>
    <t>Amount of sewage sludge</t>
  </si>
  <si>
    <t>T17g, L2</t>
  </si>
  <si>
    <t>Sludge Treatment and Disposal costs</t>
  </si>
  <si>
    <t>E10.3</t>
  </si>
  <si>
    <t>Sludge Treatment direct costs</t>
  </si>
  <si>
    <t>T17g, L3</t>
  </si>
  <si>
    <t>E10.4</t>
  </si>
  <si>
    <t>Sludge disposal direct costs</t>
  </si>
  <si>
    <t>T17g, L4</t>
  </si>
  <si>
    <t>E10.5</t>
  </si>
  <si>
    <t>Sludge treatment &amp; disposal: Power costs</t>
  </si>
  <si>
    <t>T17g, L6</t>
  </si>
  <si>
    <t>E10.6</t>
  </si>
  <si>
    <t>Sludge treatment &amp; disposal: Service charges SEPA</t>
  </si>
  <si>
    <t>T17g, L7</t>
  </si>
  <si>
    <t>E10.7</t>
  </si>
  <si>
    <t>Sludge treatment &amp; disposal: Total direct costs</t>
  </si>
  <si>
    <t>T17g, L5</t>
  </si>
  <si>
    <t>E10.9</t>
  </si>
  <si>
    <t>E10.8</t>
  </si>
  <si>
    <t>Sludge treatment and disposal: General and support expenditure</t>
  </si>
  <si>
    <t>T17g, L8</t>
  </si>
  <si>
    <t>E10.10</t>
  </si>
  <si>
    <t>Sludge Treatment and disposal: Functional Expenditure</t>
  </si>
  <si>
    <t>T17g, L9</t>
  </si>
  <si>
    <t>E10.11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</si>
</sst>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dd/mm/yy;@"/>
    <numFmt numFmtId="168" formatCode="_-* #,##0.000_-;\-* #,##0.000_-;_-* &quot;-&quot;??_-;_-@_-"/>
    <numFmt numFmtId="169" formatCode="_-* #,##0.000_-;\-* #,##0.000_-;_-* &quot;-&quot;???_-;_-@_-"/>
    <numFmt numFmtId="170" formatCode="_(* #,##0_);_(* \(#,##0\);_(* &quot;-&quot;??_);_(@_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indexed="64"/>
      </patternFill>
    </fill>
  </fills>
  <borders count="23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/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indexed="8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2">
    <xf numFmtId="0" fontId="0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9" fillId="0" borderId="0"/>
    <xf numFmtId="0" fontId="4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3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1160">
    <xf numFmtId="0" fontId="0" fillId="0" borderId="0" xfId="0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50" xfId="1" applyFont="1" applyBorder="1" applyAlignment="1">
      <alignment horizontal="center"/>
    </xf>
    <xf numFmtId="0" fontId="4" fillId="6" borderId="0" xfId="1" applyFont="1" applyFill="1" applyAlignment="1">
      <alignment horizontal="center"/>
    </xf>
    <xf numFmtId="0" fontId="4" fillId="0" borderId="0" xfId="11" applyFont="1"/>
    <xf numFmtId="0" fontId="10" fillId="0" borderId="0" xfId="1" quotePrefix="1" applyFont="1" applyAlignment="1">
      <alignment horizontal="center"/>
    </xf>
    <xf numFmtId="165" fontId="4" fillId="0" borderId="0" xfId="11" applyNumberFormat="1" applyFont="1"/>
    <xf numFmtId="166" fontId="4" fillId="0" borderId="0" xfId="11" applyNumberFormat="1" applyFont="1"/>
    <xf numFmtId="0" fontId="4" fillId="0" borderId="57" xfId="1" applyFont="1" applyBorder="1"/>
    <xf numFmtId="0" fontId="4" fillId="0" borderId="31" xfId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4" fillId="0" borderId="31" xfId="1" applyFont="1" applyBorder="1"/>
    <xf numFmtId="0" fontId="4" fillId="0" borderId="45" xfId="1" applyFont="1" applyBorder="1"/>
    <xf numFmtId="0" fontId="4" fillId="0" borderId="44" xfId="1" applyFont="1" applyBorder="1"/>
    <xf numFmtId="0" fontId="4" fillId="0" borderId="119" xfId="11" applyFont="1" applyBorder="1"/>
    <xf numFmtId="0" fontId="15" fillId="0" borderId="0" xfId="1" applyFont="1"/>
    <xf numFmtId="0" fontId="16" fillId="0" borderId="0" xfId="1" applyFont="1"/>
    <xf numFmtId="0" fontId="5" fillId="0" borderId="0" xfId="1" applyFont="1" applyAlignment="1">
      <alignment horizontal="center"/>
    </xf>
    <xf numFmtId="0" fontId="5" fillId="0" borderId="0" xfId="5" applyFont="1"/>
    <xf numFmtId="0" fontId="17" fillId="0" borderId="0" xfId="1" applyFont="1"/>
    <xf numFmtId="0" fontId="18" fillId="0" borderId="0" xfId="1" applyFont="1" applyAlignment="1">
      <alignment horizontal="left"/>
    </xf>
    <xf numFmtId="0" fontId="19" fillId="0" borderId="0" xfId="1" applyFont="1"/>
    <xf numFmtId="170" fontId="5" fillId="0" borderId="0" xfId="1" applyNumberFormat="1" applyFont="1"/>
    <xf numFmtId="0" fontId="15" fillId="2" borderId="54" xfId="1" applyFont="1" applyFill="1" applyBorder="1" applyAlignment="1">
      <alignment horizontal="left"/>
    </xf>
    <xf numFmtId="0" fontId="4" fillId="2" borderId="55" xfId="1" applyFont="1" applyFill="1" applyBorder="1"/>
    <xf numFmtId="0" fontId="4" fillId="2" borderId="43" xfId="1" applyFont="1" applyFill="1" applyBorder="1"/>
    <xf numFmtId="0" fontId="4" fillId="2" borderId="55" xfId="1" applyFont="1" applyFill="1" applyBorder="1" applyAlignment="1">
      <alignment horizontal="center"/>
    </xf>
    <xf numFmtId="0" fontId="15" fillId="2" borderId="56" xfId="1" applyFont="1" applyFill="1" applyBorder="1" applyAlignment="1">
      <alignment horizontal="left"/>
    </xf>
    <xf numFmtId="0" fontId="4" fillId="2" borderId="57" xfId="1" applyFont="1" applyFill="1" applyBorder="1"/>
    <xf numFmtId="0" fontId="4" fillId="2" borderId="49" xfId="1" applyFont="1" applyFill="1" applyBorder="1" applyAlignment="1">
      <alignment horizontal="center"/>
    </xf>
    <xf numFmtId="0" fontId="10" fillId="2" borderId="85" xfId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4" fillId="2" borderId="54" xfId="1" applyFont="1" applyFill="1" applyBorder="1"/>
    <xf numFmtId="0" fontId="20" fillId="2" borderId="43" xfId="1" applyFont="1" applyFill="1" applyBorder="1"/>
    <xf numFmtId="0" fontId="21" fillId="2" borderId="55" xfId="1" applyFont="1" applyFill="1" applyBorder="1" applyAlignment="1">
      <alignment horizontal="center"/>
    </xf>
    <xf numFmtId="0" fontId="4" fillId="0" borderId="41" xfId="1" applyFont="1" applyBorder="1" applyAlignment="1">
      <alignment horizontal="center"/>
    </xf>
    <xf numFmtId="0" fontId="13" fillId="0" borderId="44" xfId="1" applyFont="1" applyBorder="1"/>
    <xf numFmtId="0" fontId="13" fillId="0" borderId="44" xfId="1" applyFont="1" applyBorder="1" applyAlignment="1">
      <alignment horizontal="center"/>
    </xf>
    <xf numFmtId="0" fontId="4" fillId="0" borderId="36" xfId="1" applyFont="1" applyBorder="1" applyAlignment="1">
      <alignment horizontal="center"/>
    </xf>
    <xf numFmtId="0" fontId="4" fillId="5" borderId="122" xfId="14" applyFill="1" applyBorder="1"/>
    <xf numFmtId="0" fontId="4" fillId="5" borderId="69" xfId="1" applyFont="1" applyFill="1" applyBorder="1"/>
    <xf numFmtId="0" fontId="4" fillId="0" borderId="56" xfId="1" applyFont="1" applyBorder="1"/>
    <xf numFmtId="0" fontId="13" fillId="0" borderId="31" xfId="1" applyFont="1" applyBorder="1"/>
    <xf numFmtId="0" fontId="4" fillId="0" borderId="37" xfId="1" applyFont="1" applyBorder="1" applyAlignment="1">
      <alignment horizontal="center"/>
    </xf>
    <xf numFmtId="0" fontId="4" fillId="7" borderId="107" xfId="0" applyFont="1" applyFill="1" applyBorder="1" applyAlignment="1" applyProtection="1">
      <alignment horizontal="left"/>
      <protection locked="0"/>
    </xf>
    <xf numFmtId="165" fontId="4" fillId="7" borderId="140" xfId="1" applyNumberFormat="1" applyFont="1" applyFill="1" applyBorder="1" applyAlignment="1" applyProtection="1">
      <alignment horizontal="right"/>
      <protection locked="0"/>
    </xf>
    <xf numFmtId="0" fontId="4" fillId="7" borderId="37" xfId="1" applyFont="1" applyFill="1" applyBorder="1" applyAlignment="1" applyProtection="1">
      <alignment horizontal="left"/>
      <protection locked="0"/>
    </xf>
    <xf numFmtId="0" fontId="4" fillId="7" borderId="60" xfId="1" applyFont="1" applyFill="1" applyBorder="1" applyAlignment="1" applyProtection="1">
      <alignment horizontal="left"/>
      <protection locked="0"/>
    </xf>
    <xf numFmtId="0" fontId="4" fillId="7" borderId="37" xfId="0" applyFont="1" applyFill="1" applyBorder="1" applyAlignment="1" applyProtection="1">
      <alignment horizontal="left"/>
      <protection locked="0"/>
    </xf>
    <xf numFmtId="0" fontId="4" fillId="0" borderId="20" xfId="1" applyFont="1" applyBorder="1" applyAlignment="1">
      <alignment horizontal="center"/>
    </xf>
    <xf numFmtId="164" fontId="4" fillId="7" borderId="87" xfId="14" applyNumberFormat="1" applyFill="1" applyBorder="1" applyAlignment="1" applyProtection="1">
      <alignment horizontal="left"/>
      <protection locked="0"/>
    </xf>
    <xf numFmtId="165" fontId="4" fillId="7" borderId="87" xfId="14" applyNumberFormat="1" applyFill="1" applyBorder="1" applyAlignment="1" applyProtection="1">
      <alignment horizontal="left"/>
      <protection locked="0"/>
    </xf>
    <xf numFmtId="165" fontId="4" fillId="7" borderId="94" xfId="1" applyNumberFormat="1" applyFont="1" applyFill="1" applyBorder="1" applyAlignment="1" applyProtection="1">
      <alignment horizontal="right"/>
      <protection locked="0"/>
    </xf>
    <xf numFmtId="0" fontId="4" fillId="7" borderId="81" xfId="1" applyFont="1" applyFill="1" applyBorder="1" applyAlignment="1" applyProtection="1">
      <alignment horizontal="left"/>
      <protection locked="0"/>
    </xf>
    <xf numFmtId="0" fontId="4" fillId="7" borderId="81" xfId="0" applyFont="1" applyFill="1" applyBorder="1" applyAlignment="1" applyProtection="1">
      <alignment horizontal="left"/>
      <protection locked="0"/>
    </xf>
    <xf numFmtId="0" fontId="4" fillId="0" borderId="47" xfId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164" fontId="22" fillId="7" borderId="89" xfId="14" applyNumberFormat="1" applyFont="1" applyFill="1" applyBorder="1" applyAlignment="1" applyProtection="1">
      <alignment horizontal="left"/>
      <protection locked="0"/>
    </xf>
    <xf numFmtId="1" fontId="22" fillId="7" borderId="89" xfId="14" applyNumberFormat="1" applyFont="1" applyFill="1" applyBorder="1" applyAlignment="1" applyProtection="1">
      <alignment horizontal="left"/>
      <protection locked="0"/>
    </xf>
    <xf numFmtId="1" fontId="4" fillId="7" borderId="97" xfId="1" applyNumberFormat="1" applyFont="1" applyFill="1" applyBorder="1" applyAlignment="1" applyProtection="1">
      <alignment horizontal="right"/>
      <protection locked="0"/>
    </xf>
    <xf numFmtId="0" fontId="4" fillId="7" borderId="30" xfId="1" applyFont="1" applyFill="1" applyBorder="1" applyAlignment="1" applyProtection="1">
      <alignment horizontal="left"/>
      <protection locked="0"/>
    </xf>
    <xf numFmtId="0" fontId="4" fillId="7" borderId="30" xfId="0" applyFont="1" applyFill="1" applyBorder="1" applyAlignment="1" applyProtection="1">
      <alignment horizontal="left"/>
      <protection locked="0"/>
    </xf>
    <xf numFmtId="0" fontId="13" fillId="0" borderId="0" xfId="1" applyFont="1" applyAlignment="1">
      <alignment horizontal="center"/>
    </xf>
    <xf numFmtId="0" fontId="13" fillId="0" borderId="0" xfId="1" applyFont="1"/>
    <xf numFmtId="0" fontId="23" fillId="0" borderId="0" xfId="1" applyFont="1"/>
    <xf numFmtId="0" fontId="4" fillId="2" borderId="21" xfId="1" applyFont="1" applyFill="1" applyBorder="1"/>
    <xf numFmtId="0" fontId="4" fillId="0" borderId="24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7" borderId="24" xfId="0" applyFont="1" applyFill="1" applyBorder="1" applyProtection="1">
      <protection locked="0"/>
    </xf>
    <xf numFmtId="0" fontId="4" fillId="7" borderId="28" xfId="0" applyFont="1" applyFill="1" applyBorder="1" applyProtection="1">
      <protection locked="0"/>
    </xf>
    <xf numFmtId="0" fontId="4" fillId="7" borderId="92" xfId="0" applyFont="1" applyFill="1" applyBorder="1" applyProtection="1">
      <protection locked="0"/>
    </xf>
    <xf numFmtId="0" fontId="4" fillId="7" borderId="109" xfId="0" applyFont="1" applyFill="1" applyBorder="1" applyProtection="1">
      <protection locked="0"/>
    </xf>
    <xf numFmtId="0" fontId="4" fillId="7" borderId="42" xfId="0" applyFont="1" applyFill="1" applyBorder="1" applyProtection="1">
      <protection locked="0"/>
    </xf>
    <xf numFmtId="0" fontId="4" fillId="7" borderId="32" xfId="0" applyFont="1" applyFill="1" applyBorder="1" applyProtection="1">
      <protection locked="0"/>
    </xf>
    <xf numFmtId="0" fontId="4" fillId="7" borderId="129" xfId="0" applyFont="1" applyFill="1" applyBorder="1" applyProtection="1">
      <protection locked="0"/>
    </xf>
    <xf numFmtId="0" fontId="4" fillId="7" borderId="164" xfId="0" applyFont="1" applyFill="1" applyBorder="1" applyProtection="1">
      <protection locked="0"/>
    </xf>
    <xf numFmtId="0" fontId="4" fillId="7" borderId="42" xfId="1" applyFont="1" applyFill="1" applyBorder="1" applyAlignment="1" applyProtection="1">
      <alignment horizontal="right"/>
      <protection locked="0"/>
    </xf>
    <xf numFmtId="0" fontId="4" fillId="7" borderId="32" xfId="1" applyFont="1" applyFill="1" applyBorder="1" applyAlignment="1" applyProtection="1">
      <alignment horizontal="left"/>
      <protection locked="0"/>
    </xf>
    <xf numFmtId="0" fontId="4" fillId="7" borderId="92" xfId="1" applyFont="1" applyFill="1" applyBorder="1" applyAlignment="1" applyProtection="1">
      <alignment horizontal="right"/>
      <protection locked="0"/>
    </xf>
    <xf numFmtId="0" fontId="4" fillId="7" borderId="129" xfId="1" applyFont="1" applyFill="1" applyBorder="1" applyAlignment="1" applyProtection="1">
      <alignment horizontal="left"/>
      <protection locked="0"/>
    </xf>
    <xf numFmtId="0" fontId="4" fillId="7" borderId="28" xfId="1" applyFont="1" applyFill="1" applyBorder="1" applyAlignment="1" applyProtection="1">
      <alignment horizontal="left"/>
      <protection locked="0"/>
    </xf>
    <xf numFmtId="0" fontId="4" fillId="0" borderId="2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7" borderId="25" xfId="0" applyFont="1" applyFill="1" applyBorder="1" applyProtection="1">
      <protection locked="0"/>
    </xf>
    <xf numFmtId="0" fontId="4" fillId="7" borderId="29" xfId="0" applyFont="1" applyFill="1" applyBorder="1" applyProtection="1">
      <protection locked="0"/>
    </xf>
    <xf numFmtId="0" fontId="4" fillId="7" borderId="87" xfId="0" applyFont="1" applyFill="1" applyBorder="1" applyProtection="1">
      <protection locked="0"/>
    </xf>
    <xf numFmtId="0" fontId="4" fillId="7" borderId="7" xfId="0" applyFont="1" applyFill="1" applyBorder="1" applyProtection="1">
      <protection locked="0"/>
    </xf>
    <xf numFmtId="0" fontId="4" fillId="7" borderId="94" xfId="0" applyFont="1" applyFill="1" applyBorder="1" applyProtection="1">
      <protection locked="0"/>
    </xf>
    <xf numFmtId="0" fontId="4" fillId="7" borderId="33" xfId="0" applyFont="1" applyFill="1" applyBorder="1" applyProtection="1">
      <protection locked="0"/>
    </xf>
    <xf numFmtId="0" fontId="4" fillId="7" borderId="90" xfId="0" applyFont="1" applyFill="1" applyBorder="1" applyProtection="1">
      <protection locked="0"/>
    </xf>
    <xf numFmtId="0" fontId="4" fillId="7" borderId="96" xfId="0" applyFont="1" applyFill="1" applyBorder="1" applyProtection="1">
      <protection locked="0"/>
    </xf>
    <xf numFmtId="0" fontId="4" fillId="7" borderId="94" xfId="1" applyFont="1" applyFill="1" applyBorder="1" applyAlignment="1" applyProtection="1">
      <alignment horizontal="right"/>
      <protection locked="0"/>
    </xf>
    <xf numFmtId="0" fontId="4" fillId="7" borderId="33" xfId="1" applyFont="1" applyFill="1" applyBorder="1" applyAlignment="1" applyProtection="1">
      <alignment horizontal="left"/>
      <protection locked="0"/>
    </xf>
    <xf numFmtId="0" fontId="4" fillId="7" borderId="87" xfId="1" applyFont="1" applyFill="1" applyBorder="1" applyAlignment="1" applyProtection="1">
      <alignment horizontal="right"/>
      <protection locked="0"/>
    </xf>
    <xf numFmtId="0" fontId="4" fillId="7" borderId="90" xfId="1" applyFont="1" applyFill="1" applyBorder="1" applyAlignment="1" applyProtection="1">
      <alignment horizontal="left"/>
      <protection locked="0"/>
    </xf>
    <xf numFmtId="0" fontId="4" fillId="7" borderId="29" xfId="1" applyFont="1" applyFill="1" applyBorder="1" applyAlignment="1" applyProtection="1">
      <alignment horizontal="left"/>
      <protection locked="0"/>
    </xf>
    <xf numFmtId="0" fontId="4" fillId="0" borderId="26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7" borderId="26" xfId="0" applyFont="1" applyFill="1" applyBorder="1" applyProtection="1">
      <protection locked="0"/>
    </xf>
    <xf numFmtId="0" fontId="4" fillId="7" borderId="3" xfId="0" applyFont="1" applyFill="1" applyBorder="1" applyProtection="1">
      <protection locked="0"/>
    </xf>
    <xf numFmtId="0" fontId="4" fillId="7" borderId="93" xfId="0" applyFont="1" applyFill="1" applyBorder="1" applyProtection="1">
      <protection locked="0"/>
    </xf>
    <xf numFmtId="0" fontId="4" fillId="7" borderId="27" xfId="0" applyFont="1" applyFill="1" applyBorder="1" applyProtection="1">
      <protection locked="0"/>
    </xf>
    <xf numFmtId="0" fontId="4" fillId="7" borderId="97" xfId="0" applyFont="1" applyFill="1" applyBorder="1" applyProtection="1">
      <protection locked="0"/>
    </xf>
    <xf numFmtId="0" fontId="4" fillId="7" borderId="34" xfId="0" applyFont="1" applyFill="1" applyBorder="1" applyProtection="1">
      <protection locked="0"/>
    </xf>
    <xf numFmtId="0" fontId="4" fillId="7" borderId="14" xfId="0" applyFont="1" applyFill="1" applyBorder="1" applyProtection="1">
      <protection locked="0"/>
    </xf>
    <xf numFmtId="0" fontId="4" fillId="7" borderId="165" xfId="0" applyFont="1" applyFill="1" applyBorder="1" applyProtection="1">
      <protection locked="0"/>
    </xf>
    <xf numFmtId="0" fontId="4" fillId="7" borderId="97" xfId="1" applyFont="1" applyFill="1" applyBorder="1" applyAlignment="1" applyProtection="1">
      <alignment horizontal="right"/>
      <protection locked="0"/>
    </xf>
    <xf numFmtId="0" fontId="4" fillId="7" borderId="34" xfId="1" applyFont="1" applyFill="1" applyBorder="1" applyAlignment="1" applyProtection="1">
      <alignment horizontal="left"/>
      <protection locked="0"/>
    </xf>
    <xf numFmtId="0" fontId="4" fillId="7" borderId="93" xfId="1" applyFont="1" applyFill="1" applyBorder="1" applyAlignment="1" applyProtection="1">
      <alignment horizontal="right"/>
      <protection locked="0"/>
    </xf>
    <xf numFmtId="0" fontId="4" fillId="7" borderId="14" xfId="1" applyFont="1" applyFill="1" applyBorder="1" applyAlignment="1" applyProtection="1">
      <alignment horizontal="left"/>
      <protection locked="0"/>
    </xf>
    <xf numFmtId="0" fontId="4" fillId="7" borderId="3" xfId="1" applyFont="1" applyFill="1" applyBorder="1" applyAlignment="1" applyProtection="1">
      <alignment horizontal="left"/>
      <protection locked="0"/>
    </xf>
    <xf numFmtId="0" fontId="4" fillId="3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7" borderId="95" xfId="0" applyFont="1" applyFill="1" applyBorder="1" applyProtection="1">
      <protection locked="0"/>
    </xf>
    <xf numFmtId="0" fontId="4" fillId="7" borderId="86" xfId="0" applyFont="1" applyFill="1" applyBorder="1" applyProtection="1">
      <protection locked="0"/>
    </xf>
    <xf numFmtId="0" fontId="4" fillId="7" borderId="116" xfId="0" applyFont="1" applyFill="1" applyBorder="1" applyProtection="1">
      <protection locked="0"/>
    </xf>
    <xf numFmtId="0" fontId="4" fillId="7" borderId="132" xfId="0" applyFont="1" applyFill="1" applyBorder="1" applyProtection="1">
      <protection locked="0"/>
    </xf>
    <xf numFmtId="0" fontId="4" fillId="7" borderId="110" xfId="0" applyFont="1" applyFill="1" applyBorder="1" applyProtection="1">
      <protection locked="0"/>
    </xf>
    <xf numFmtId="0" fontId="4" fillId="7" borderId="131" xfId="0" applyFont="1" applyFill="1" applyBorder="1" applyProtection="1">
      <protection locked="0"/>
    </xf>
    <xf numFmtId="1" fontId="4" fillId="7" borderId="42" xfId="1" applyNumberFormat="1" applyFont="1" applyFill="1" applyBorder="1" applyAlignment="1" applyProtection="1">
      <alignment horizontal="right"/>
      <protection locked="0"/>
    </xf>
    <xf numFmtId="1" fontId="4" fillId="7" borderId="86" xfId="1" applyNumberFormat="1" applyFont="1" applyFill="1" applyBorder="1" applyAlignment="1" applyProtection="1">
      <alignment horizontal="right"/>
      <protection locked="0"/>
    </xf>
    <xf numFmtId="0" fontId="4" fillId="7" borderId="131" xfId="1" applyFont="1" applyFill="1" applyBorder="1" applyAlignment="1" applyProtection="1">
      <alignment horizontal="left"/>
      <protection locked="0"/>
    </xf>
    <xf numFmtId="1" fontId="4" fillId="7" borderId="94" xfId="1" applyNumberFormat="1" applyFont="1" applyFill="1" applyBorder="1" applyAlignment="1" applyProtection="1">
      <alignment horizontal="right"/>
      <protection locked="0"/>
    </xf>
    <xf numFmtId="1" fontId="4" fillId="7" borderId="87" xfId="1" applyNumberFormat="1" applyFont="1" applyFill="1" applyBorder="1" applyAlignment="1" applyProtection="1">
      <alignment horizontal="right"/>
      <protection locked="0"/>
    </xf>
    <xf numFmtId="0" fontId="4" fillId="7" borderId="30" xfId="0" applyFont="1" applyFill="1" applyBorder="1" applyProtection="1">
      <protection locked="0"/>
    </xf>
    <xf numFmtId="1" fontId="4" fillId="7" borderId="89" xfId="1" applyNumberFormat="1" applyFont="1" applyFill="1" applyBorder="1" applyAlignment="1" applyProtection="1">
      <alignment horizontal="right"/>
      <protection locked="0"/>
    </xf>
    <xf numFmtId="0" fontId="4" fillId="7" borderId="48" xfId="1" applyFont="1" applyFill="1" applyBorder="1" applyAlignment="1" applyProtection="1">
      <alignment horizontal="left"/>
      <protection locked="0"/>
    </xf>
    <xf numFmtId="43" fontId="4" fillId="0" borderId="0" xfId="15" applyFont="1" applyProtection="1"/>
    <xf numFmtId="0" fontId="4" fillId="7" borderId="24" xfId="1" applyFont="1" applyFill="1" applyBorder="1" applyAlignment="1" applyProtection="1">
      <alignment horizontal="right"/>
      <protection locked="0"/>
    </xf>
    <xf numFmtId="0" fontId="4" fillId="7" borderId="25" xfId="1" applyFont="1" applyFill="1" applyBorder="1" applyAlignment="1" applyProtection="1">
      <alignment horizontal="right"/>
      <protection locked="0"/>
    </xf>
    <xf numFmtId="0" fontId="4" fillId="7" borderId="98" xfId="0" applyFont="1" applyFill="1" applyBorder="1" applyProtection="1">
      <protection locked="0"/>
    </xf>
    <xf numFmtId="0" fontId="4" fillId="7" borderId="40" xfId="0" applyFont="1" applyFill="1" applyBorder="1" applyProtection="1">
      <protection locked="0"/>
    </xf>
    <xf numFmtId="0" fontId="4" fillId="7" borderId="98" xfId="1" applyFont="1" applyFill="1" applyBorder="1" applyAlignment="1" applyProtection="1">
      <alignment horizontal="right"/>
      <protection locked="0"/>
    </xf>
    <xf numFmtId="0" fontId="4" fillId="7" borderId="40" xfId="1" applyFont="1" applyFill="1" applyBorder="1" applyAlignment="1" applyProtection="1">
      <alignment horizontal="left"/>
      <protection locked="0"/>
    </xf>
    <xf numFmtId="0" fontId="4" fillId="7" borderId="26" xfId="1" applyFont="1" applyFill="1" applyBorder="1" applyAlignment="1" applyProtection="1">
      <alignment horizontal="right"/>
      <protection locked="0"/>
    </xf>
    <xf numFmtId="0" fontId="4" fillId="2" borderId="119" xfId="1" applyFont="1" applyFill="1" applyBorder="1"/>
    <xf numFmtId="0" fontId="4" fillId="0" borderId="58" xfId="1" applyFont="1" applyBorder="1" applyAlignment="1">
      <alignment horizontal="center"/>
    </xf>
    <xf numFmtId="0" fontId="4" fillId="0" borderId="59" xfId="1" applyFont="1" applyBorder="1"/>
    <xf numFmtId="0" fontId="4" fillId="0" borderId="59" xfId="1" applyFont="1" applyBorder="1" applyAlignment="1">
      <alignment horizontal="center"/>
    </xf>
    <xf numFmtId="0" fontId="4" fillId="0" borderId="60" xfId="1" applyFont="1" applyBorder="1" applyAlignment="1">
      <alignment horizontal="center"/>
    </xf>
    <xf numFmtId="165" fontId="4" fillId="7" borderId="41" xfId="0" applyNumberFormat="1" applyFont="1" applyFill="1" applyBorder="1" applyAlignment="1" applyProtection="1">
      <alignment horizontal="right"/>
      <protection locked="0"/>
    </xf>
    <xf numFmtId="0" fontId="4" fillId="7" borderId="36" xfId="0" applyFont="1" applyFill="1" applyBorder="1" applyAlignment="1" applyProtection="1">
      <alignment horizontal="left"/>
      <protection locked="0"/>
    </xf>
    <xf numFmtId="2" fontId="4" fillId="7" borderId="41" xfId="1" applyNumberFormat="1" applyFont="1" applyFill="1" applyBorder="1" applyAlignment="1" applyProtection="1">
      <alignment horizontal="right"/>
      <protection locked="0"/>
    </xf>
    <xf numFmtId="0" fontId="4" fillId="7" borderId="36" xfId="1" applyFont="1" applyFill="1" applyBorder="1" applyAlignment="1" applyProtection="1">
      <alignment horizontal="left"/>
      <protection locked="0"/>
    </xf>
    <xf numFmtId="0" fontId="4" fillId="14" borderId="50" xfId="1" applyFont="1" applyFill="1" applyBorder="1" applyAlignment="1">
      <alignment horizontal="center"/>
    </xf>
    <xf numFmtId="0" fontId="4" fillId="14" borderId="31" xfId="1" applyFont="1" applyFill="1" applyBorder="1"/>
    <xf numFmtId="0" fontId="4" fillId="14" borderId="31" xfId="1" applyFont="1" applyFill="1" applyBorder="1" applyAlignment="1">
      <alignment horizontal="center"/>
    </xf>
    <xf numFmtId="0" fontId="4" fillId="14" borderId="37" xfId="1" applyFont="1" applyFill="1" applyBorder="1" applyAlignment="1">
      <alignment horizontal="center"/>
    </xf>
    <xf numFmtId="165" fontId="4" fillId="14" borderId="50" xfId="0" applyNumberFormat="1" applyFont="1" applyFill="1" applyBorder="1" applyAlignment="1" applyProtection="1">
      <alignment horizontal="right"/>
      <protection locked="0"/>
    </xf>
    <xf numFmtId="0" fontId="4" fillId="14" borderId="37" xfId="0" applyFont="1" applyFill="1" applyBorder="1" applyAlignment="1" applyProtection="1">
      <alignment horizontal="left"/>
      <protection locked="0"/>
    </xf>
    <xf numFmtId="2" fontId="4" fillId="14" borderId="50" xfId="1" applyNumberFormat="1" applyFont="1" applyFill="1" applyBorder="1" applyAlignment="1" applyProtection="1">
      <alignment horizontal="right"/>
      <protection locked="0"/>
    </xf>
    <xf numFmtId="0" fontId="4" fillId="14" borderId="37" xfId="1" applyFont="1" applyFill="1" applyBorder="1" applyAlignment="1" applyProtection="1">
      <alignment horizontal="left"/>
      <protection locked="0"/>
    </xf>
    <xf numFmtId="1" fontId="4" fillId="5" borderId="50" xfId="0" applyNumberFormat="1" applyFont="1" applyFill="1" applyBorder="1" applyAlignment="1" applyProtection="1">
      <alignment horizontal="right"/>
      <protection locked="0"/>
    </xf>
    <xf numFmtId="0" fontId="4" fillId="5" borderId="37" xfId="0" applyFont="1" applyFill="1" applyBorder="1" applyAlignment="1" applyProtection="1">
      <alignment horizontal="left"/>
      <protection locked="0"/>
    </xf>
    <xf numFmtId="1" fontId="4" fillId="5" borderId="50" xfId="1" applyNumberFormat="1" applyFont="1" applyFill="1" applyBorder="1" applyAlignment="1" applyProtection="1">
      <alignment horizontal="right"/>
      <protection locked="0"/>
    </xf>
    <xf numFmtId="0" fontId="4" fillId="5" borderId="37" xfId="1" applyFont="1" applyFill="1" applyBorder="1" applyAlignment="1" applyProtection="1">
      <alignment horizontal="left"/>
      <protection locked="0"/>
    </xf>
    <xf numFmtId="3" fontId="4" fillId="5" borderId="50" xfId="0" applyNumberFormat="1" applyFont="1" applyFill="1" applyBorder="1" applyAlignment="1" applyProtection="1">
      <alignment horizontal="right"/>
      <protection locked="0"/>
    </xf>
    <xf numFmtId="0" fontId="4" fillId="0" borderId="51" xfId="1" applyFont="1" applyBorder="1" applyAlignment="1">
      <alignment horizontal="center"/>
    </xf>
    <xf numFmtId="0" fontId="4" fillId="0" borderId="46" xfId="1" applyFont="1" applyBorder="1" applyAlignment="1">
      <alignment horizontal="center"/>
    </xf>
    <xf numFmtId="1" fontId="4" fillId="5" borderId="51" xfId="0" applyNumberFormat="1" applyFont="1" applyFill="1" applyBorder="1" applyAlignment="1" applyProtection="1">
      <alignment horizontal="right"/>
      <protection locked="0"/>
    </xf>
    <xf numFmtId="0" fontId="4" fillId="5" borderId="46" xfId="0" applyFont="1" applyFill="1" applyBorder="1" applyAlignment="1" applyProtection="1">
      <alignment horizontal="left"/>
      <protection locked="0"/>
    </xf>
    <xf numFmtId="1" fontId="4" fillId="5" borderId="51" xfId="1" applyNumberFormat="1" applyFont="1" applyFill="1" applyBorder="1" applyAlignment="1" applyProtection="1">
      <alignment horizontal="right"/>
      <protection locked="0"/>
    </xf>
    <xf numFmtId="0" fontId="4" fillId="5" borderId="46" xfId="1" applyFont="1" applyFill="1" applyBorder="1" applyAlignment="1" applyProtection="1">
      <alignment horizontal="left"/>
      <protection locked="0"/>
    </xf>
    <xf numFmtId="164" fontId="4" fillId="7" borderId="41" xfId="0" applyNumberFormat="1" applyFont="1" applyFill="1" applyBorder="1" applyAlignment="1" applyProtection="1">
      <alignment horizontal="center"/>
      <protection locked="0"/>
    </xf>
    <xf numFmtId="0" fontId="4" fillId="7" borderId="117" xfId="0" applyFont="1" applyFill="1" applyBorder="1" applyAlignment="1" applyProtection="1">
      <alignment horizontal="center"/>
      <protection locked="0"/>
    </xf>
    <xf numFmtId="0" fontId="4" fillId="7" borderId="36" xfId="0" applyFont="1" applyFill="1" applyBorder="1" applyAlignment="1" applyProtection="1">
      <alignment horizontal="center"/>
      <protection locked="0"/>
    </xf>
    <xf numFmtId="1" fontId="4" fillId="7" borderId="41" xfId="1" applyNumberFormat="1" applyFont="1" applyFill="1" applyBorder="1" applyAlignment="1" applyProtection="1">
      <alignment horizontal="right"/>
      <protection locked="0"/>
    </xf>
    <xf numFmtId="164" fontId="4" fillId="5" borderId="50" xfId="0" applyNumberFormat="1" applyFont="1" applyFill="1" applyBorder="1" applyAlignment="1" applyProtection="1">
      <alignment horizontal="center"/>
      <protection locked="0"/>
    </xf>
    <xf numFmtId="0" fontId="4" fillId="5" borderId="113" xfId="0" applyFont="1" applyFill="1" applyBorder="1" applyAlignment="1" applyProtection="1">
      <alignment horizontal="center"/>
      <protection locked="0"/>
    </xf>
    <xf numFmtId="0" fontId="4" fillId="5" borderId="37" xfId="0" applyFont="1" applyFill="1" applyBorder="1" applyAlignment="1" applyProtection="1">
      <alignment horizontal="center"/>
      <protection locked="0"/>
    </xf>
    <xf numFmtId="165" fontId="4" fillId="5" borderId="37" xfId="0" applyNumberFormat="1" applyFont="1" applyFill="1" applyBorder="1" applyAlignment="1" applyProtection="1">
      <alignment horizontal="center"/>
      <protection locked="0"/>
    </xf>
    <xf numFmtId="164" fontId="4" fillId="5" borderId="51" xfId="0" applyNumberFormat="1" applyFont="1" applyFill="1" applyBorder="1" applyAlignment="1" applyProtection="1">
      <alignment horizontal="center"/>
      <protection locked="0"/>
    </xf>
    <xf numFmtId="0" fontId="4" fillId="5" borderId="73" xfId="0" applyFont="1" applyFill="1" applyBorder="1" applyAlignment="1" applyProtection="1">
      <alignment horizontal="center"/>
      <protection locked="0"/>
    </xf>
    <xf numFmtId="0" fontId="4" fillId="5" borderId="46" xfId="0" applyFont="1" applyFill="1" applyBorder="1" applyAlignment="1" applyProtection="1">
      <alignment horizontal="center"/>
      <protection locked="0"/>
    </xf>
    <xf numFmtId="164" fontId="4" fillId="0" borderId="0" xfId="1" applyNumberFormat="1" applyFont="1" applyAlignment="1">
      <alignment horizontal="center"/>
    </xf>
    <xf numFmtId="0" fontId="4" fillId="0" borderId="54" xfId="12" applyBorder="1" applyProtection="1">
      <protection locked="0"/>
    </xf>
    <xf numFmtId="0" fontId="4" fillId="0" borderId="43" xfId="12" applyBorder="1" applyProtection="1">
      <protection locked="0"/>
    </xf>
    <xf numFmtId="0" fontId="4" fillId="0" borderId="43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4" fillId="0" borderId="61" xfId="12" quotePrefix="1" applyBorder="1" applyAlignment="1" applyProtection="1">
      <alignment horizontal="left"/>
      <protection locked="0"/>
    </xf>
    <xf numFmtId="0" fontId="4" fillId="0" borderId="0" xfId="12" applyProtection="1">
      <protection locked="0"/>
    </xf>
    <xf numFmtId="0" fontId="4" fillId="0" borderId="0" xfId="12" quotePrefix="1" applyAlignment="1" applyProtection="1">
      <alignment horizontal="left"/>
      <protection locked="0"/>
    </xf>
    <xf numFmtId="0" fontId="4" fillId="0" borderId="52" xfId="0" applyFont="1" applyBorder="1"/>
    <xf numFmtId="0" fontId="4" fillId="0" borderId="52" xfId="0" applyFont="1" applyBorder="1" applyProtection="1">
      <protection locked="0"/>
    </xf>
    <xf numFmtId="0" fontId="4" fillId="0" borderId="61" xfId="12" applyBorder="1" applyProtection="1">
      <protection locked="0"/>
    </xf>
    <xf numFmtId="0" fontId="4" fillId="0" borderId="0" xfId="0" applyFont="1" applyProtection="1">
      <protection locked="0"/>
    </xf>
    <xf numFmtId="0" fontId="4" fillId="0" borderId="52" xfId="12" applyBorder="1" applyProtection="1">
      <protection locked="0"/>
    </xf>
    <xf numFmtId="0" fontId="4" fillId="0" borderId="56" xfId="12" applyBorder="1" applyProtection="1">
      <protection locked="0"/>
    </xf>
    <xf numFmtId="0" fontId="4" fillId="0" borderId="57" xfId="12" applyBorder="1" applyProtection="1">
      <protection locked="0"/>
    </xf>
    <xf numFmtId="0" fontId="4" fillId="0" borderId="57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0" xfId="1" applyFont="1" applyAlignment="1">
      <alignment horizontal="right"/>
    </xf>
    <xf numFmtId="0" fontId="4" fillId="0" borderId="48" xfId="1" applyFont="1" applyBorder="1"/>
    <xf numFmtId="0" fontId="4" fillId="2" borderId="43" xfId="1" applyFont="1" applyFill="1" applyBorder="1" applyAlignment="1">
      <alignment horizontal="center"/>
    </xf>
    <xf numFmtId="0" fontId="4" fillId="2" borderId="57" xfId="1" applyFont="1" applyFill="1" applyBorder="1" applyAlignment="1">
      <alignment horizontal="center"/>
    </xf>
    <xf numFmtId="0" fontId="20" fillId="0" borderId="0" xfId="1" applyFont="1"/>
    <xf numFmtId="0" fontId="21" fillId="0" borderId="0" xfId="1" applyFont="1" applyAlignment="1">
      <alignment horizontal="center"/>
    </xf>
    <xf numFmtId="0" fontId="4" fillId="5" borderId="64" xfId="0" applyFont="1" applyFill="1" applyBorder="1"/>
    <xf numFmtId="0" fontId="4" fillId="5" borderId="64" xfId="1" applyFont="1" applyFill="1" applyBorder="1"/>
    <xf numFmtId="0" fontId="4" fillId="0" borderId="32" xfId="1" applyFont="1" applyBorder="1" applyAlignment="1">
      <alignment horizontal="center"/>
    </xf>
    <xf numFmtId="168" fontId="4" fillId="7" borderId="24" xfId="15" applyNumberFormat="1" applyFont="1" applyFill="1" applyBorder="1" applyProtection="1">
      <protection locked="0"/>
    </xf>
    <xf numFmtId="164" fontId="4" fillId="7" borderId="24" xfId="1" applyNumberFormat="1" applyFont="1" applyFill="1" applyBorder="1" applyAlignment="1" applyProtection="1">
      <alignment horizontal="right"/>
      <protection locked="0"/>
    </xf>
    <xf numFmtId="164" fontId="4" fillId="7" borderId="92" xfId="1" applyNumberFormat="1" applyFont="1" applyFill="1" applyBorder="1" applyAlignment="1" applyProtection="1">
      <alignment horizontal="right"/>
      <protection locked="0"/>
    </xf>
    <xf numFmtId="0" fontId="4" fillId="7" borderId="92" xfId="1" applyFont="1" applyFill="1" applyBorder="1" applyAlignment="1" applyProtection="1">
      <alignment horizontal="left"/>
      <protection locked="0"/>
    </xf>
    <xf numFmtId="164" fontId="4" fillId="8" borderId="41" xfId="1" applyNumberFormat="1" applyFont="1" applyFill="1" applyBorder="1" applyAlignment="1">
      <alignment horizontal="right"/>
    </xf>
    <xf numFmtId="168" fontId="4" fillId="7" borderId="25" xfId="15" applyNumberFormat="1" applyFont="1" applyFill="1" applyBorder="1" applyProtection="1">
      <protection locked="0"/>
    </xf>
    <xf numFmtId="164" fontId="4" fillId="7" borderId="25" xfId="1" applyNumberFormat="1" applyFont="1" applyFill="1" applyBorder="1" applyAlignment="1" applyProtection="1">
      <alignment horizontal="right"/>
      <protection locked="0"/>
    </xf>
    <xf numFmtId="164" fontId="4" fillId="7" borderId="87" xfId="1" applyNumberFormat="1" applyFont="1" applyFill="1" applyBorder="1" applyAlignment="1" applyProtection="1">
      <alignment horizontal="right"/>
      <protection locked="0"/>
    </xf>
    <xf numFmtId="0" fontId="4" fillId="7" borderId="87" xfId="1" applyFont="1" applyFill="1" applyBorder="1" applyAlignment="1" applyProtection="1">
      <alignment horizontal="left"/>
      <protection locked="0"/>
    </xf>
    <xf numFmtId="164" fontId="4" fillId="8" borderId="25" xfId="1" applyNumberFormat="1" applyFont="1" applyFill="1" applyBorder="1" applyAlignment="1">
      <alignment horizontal="right"/>
    </xf>
    <xf numFmtId="0" fontId="4" fillId="5" borderId="29" xfId="0" applyFont="1" applyFill="1" applyBorder="1" applyProtection="1">
      <protection locked="0"/>
    </xf>
    <xf numFmtId="164" fontId="4" fillId="7" borderId="98" xfId="1" applyNumberFormat="1" applyFont="1" applyFill="1" applyBorder="1" applyAlignment="1" applyProtection="1">
      <alignment horizontal="right"/>
      <protection locked="0"/>
    </xf>
    <xf numFmtId="164" fontId="4" fillId="7" borderId="88" xfId="1" applyNumberFormat="1" applyFont="1" applyFill="1" applyBorder="1" applyAlignment="1" applyProtection="1">
      <alignment horizontal="right"/>
      <protection locked="0"/>
    </xf>
    <xf numFmtId="0" fontId="4" fillId="7" borderId="88" xfId="1" applyFont="1" applyFill="1" applyBorder="1" applyAlignment="1" applyProtection="1">
      <alignment horizontal="left"/>
      <protection locked="0"/>
    </xf>
    <xf numFmtId="164" fontId="4" fillId="8" borderId="98" xfId="1" applyNumberFormat="1" applyFont="1" applyFill="1" applyBorder="1" applyAlignment="1">
      <alignment horizontal="right"/>
    </xf>
    <xf numFmtId="164" fontId="4" fillId="8" borderId="26" xfId="1" applyNumberFormat="1" applyFont="1" applyFill="1" applyBorder="1" applyAlignment="1">
      <alignment horizontal="right"/>
    </xf>
    <xf numFmtId="0" fontId="4" fillId="7" borderId="93" xfId="1" applyFont="1" applyFill="1" applyBorder="1" applyAlignment="1" applyProtection="1">
      <alignment horizontal="left"/>
      <protection locked="0"/>
    </xf>
    <xf numFmtId="0" fontId="4" fillId="2" borderId="12" xfId="1" applyFont="1" applyFill="1" applyBorder="1"/>
    <xf numFmtId="0" fontId="4" fillId="0" borderId="38" xfId="1" applyFont="1" applyBorder="1" applyAlignment="1">
      <alignment horizontal="center"/>
    </xf>
    <xf numFmtId="168" fontId="4" fillId="7" borderId="41" xfId="15" applyNumberFormat="1" applyFont="1" applyFill="1" applyBorder="1" applyProtection="1">
      <protection locked="0"/>
    </xf>
    <xf numFmtId="0" fontId="4" fillId="7" borderId="117" xfId="0" applyFont="1" applyFill="1" applyBorder="1" applyProtection="1">
      <protection locked="0"/>
    </xf>
    <xf numFmtId="0" fontId="4" fillId="7" borderId="36" xfId="0" applyFont="1" applyFill="1" applyBorder="1" applyProtection="1">
      <protection locked="0"/>
    </xf>
    <xf numFmtId="164" fontId="4" fillId="8" borderId="24" xfId="1" applyNumberFormat="1" applyFont="1" applyFill="1" applyBorder="1" applyAlignment="1">
      <alignment horizontal="right"/>
    </xf>
    <xf numFmtId="168" fontId="4" fillId="7" borderId="50" xfId="15" applyNumberFormat="1" applyFont="1" applyFill="1" applyBorder="1" applyProtection="1">
      <protection locked="0"/>
    </xf>
    <xf numFmtId="0" fontId="4" fillId="7" borderId="113" xfId="0" applyFont="1" applyFill="1" applyBorder="1" applyProtection="1">
      <protection locked="0"/>
    </xf>
    <xf numFmtId="0" fontId="4" fillId="7" borderId="37" xfId="0" applyFont="1" applyFill="1" applyBorder="1" applyProtection="1">
      <protection locked="0"/>
    </xf>
    <xf numFmtId="0" fontId="4" fillId="5" borderId="113" xfId="0" applyFont="1" applyFill="1" applyBorder="1" applyProtection="1">
      <protection locked="0"/>
    </xf>
    <xf numFmtId="0" fontId="4" fillId="5" borderId="37" xfId="0" applyFont="1" applyFill="1" applyBorder="1" applyProtection="1">
      <protection locked="0"/>
    </xf>
    <xf numFmtId="164" fontId="4" fillId="8" borderId="50" xfId="1" applyNumberFormat="1" applyFont="1" applyFill="1" applyBorder="1" applyAlignment="1">
      <alignment horizontal="right"/>
    </xf>
    <xf numFmtId="164" fontId="4" fillId="8" borderId="87" xfId="1" applyNumberFormat="1" applyFont="1" applyFill="1" applyBorder="1" applyAlignment="1">
      <alignment horizontal="right"/>
    </xf>
    <xf numFmtId="164" fontId="4" fillId="8" borderId="88" xfId="1" applyNumberFormat="1" applyFont="1" applyFill="1" applyBorder="1" applyAlignment="1">
      <alignment horizontal="right"/>
    </xf>
    <xf numFmtId="0" fontId="4" fillId="7" borderId="166" xfId="0" applyFont="1" applyFill="1" applyBorder="1" applyProtection="1">
      <protection locked="0"/>
    </xf>
    <xf numFmtId="0" fontId="4" fillId="7" borderId="51" xfId="0" applyFont="1" applyFill="1" applyBorder="1" applyProtection="1">
      <protection locked="0"/>
    </xf>
    <xf numFmtId="0" fontId="4" fillId="7" borderId="73" xfId="0" applyFont="1" applyFill="1" applyBorder="1" applyProtection="1">
      <protection locked="0"/>
    </xf>
    <xf numFmtId="0" fontId="4" fillId="7" borderId="46" xfId="0" applyFont="1" applyFill="1" applyBorder="1" applyProtection="1">
      <protection locked="0"/>
    </xf>
    <xf numFmtId="164" fontId="4" fillId="7" borderId="51" xfId="0" applyNumberFormat="1" applyFont="1" applyFill="1" applyBorder="1" applyProtection="1">
      <protection locked="0"/>
    </xf>
    <xf numFmtId="164" fontId="4" fillId="7" borderId="93" xfId="1" applyNumberFormat="1" applyFont="1" applyFill="1" applyBorder="1" applyAlignment="1" applyProtection="1">
      <alignment horizontal="right"/>
      <protection locked="0"/>
    </xf>
    <xf numFmtId="164" fontId="4" fillId="8" borderId="93" xfId="1" applyNumberFormat="1" applyFont="1" applyFill="1" applyBorder="1" applyAlignment="1">
      <alignment horizontal="right"/>
    </xf>
    <xf numFmtId="0" fontId="4" fillId="7" borderId="150" xfId="0" applyFont="1" applyFill="1" applyBorder="1" applyProtection="1">
      <protection locked="0"/>
    </xf>
    <xf numFmtId="164" fontId="4" fillId="7" borderId="42" xfId="1" applyNumberFormat="1" applyFont="1" applyFill="1" applyBorder="1" applyAlignment="1" applyProtection="1">
      <alignment horizontal="right"/>
      <protection locked="0"/>
    </xf>
    <xf numFmtId="164" fontId="4" fillId="8" borderId="92" xfId="1" applyNumberFormat="1" applyFont="1" applyFill="1" applyBorder="1" applyAlignment="1">
      <alignment horizontal="right"/>
    </xf>
    <xf numFmtId="164" fontId="4" fillId="7" borderId="94" xfId="1" applyNumberFormat="1" applyFont="1" applyFill="1" applyBorder="1" applyAlignment="1" applyProtection="1">
      <alignment horizontal="right"/>
      <protection locked="0"/>
    </xf>
    <xf numFmtId="164" fontId="4" fillId="7" borderId="136" xfId="1" applyNumberFormat="1" applyFont="1" applyFill="1" applyBorder="1" applyAlignment="1" applyProtection="1">
      <alignment horizontal="right"/>
      <protection locked="0"/>
    </xf>
    <xf numFmtId="0" fontId="4" fillId="7" borderId="126" xfId="1" applyFont="1" applyFill="1" applyBorder="1" applyAlignment="1" applyProtection="1">
      <alignment horizontal="left"/>
      <protection locked="0"/>
    </xf>
    <xf numFmtId="0" fontId="4" fillId="7" borderId="62" xfId="1" applyFont="1" applyFill="1" applyBorder="1" applyAlignment="1" applyProtection="1">
      <alignment horizontal="left"/>
      <protection locked="0"/>
    </xf>
    <xf numFmtId="0" fontId="4" fillId="8" borderId="26" xfId="1" applyFont="1" applyFill="1" applyBorder="1" applyAlignment="1">
      <alignment horizontal="right"/>
    </xf>
    <xf numFmtId="0" fontId="4" fillId="7" borderId="127" xfId="1" applyFont="1" applyFill="1" applyBorder="1" applyAlignment="1" applyProtection="1">
      <alignment horizontal="left"/>
      <protection locked="0"/>
    </xf>
    <xf numFmtId="164" fontId="4" fillId="8" borderId="134" xfId="1" applyNumberFormat="1" applyFont="1" applyFill="1" applyBorder="1" applyAlignment="1">
      <alignment horizontal="right"/>
    </xf>
    <xf numFmtId="0" fontId="4" fillId="7" borderId="128" xfId="0" applyFont="1" applyFill="1" applyBorder="1" applyProtection="1">
      <protection locked="0"/>
    </xf>
    <xf numFmtId="0" fontId="4" fillId="7" borderId="128" xfId="1" applyFont="1" applyFill="1" applyBorder="1" applyAlignment="1" applyProtection="1">
      <alignment horizontal="left"/>
      <protection locked="0"/>
    </xf>
    <xf numFmtId="0" fontId="4" fillId="7" borderId="124" xfId="1" applyFont="1" applyFill="1" applyBorder="1" applyAlignment="1" applyProtection="1">
      <alignment horizontal="left"/>
      <protection locked="0"/>
    </xf>
    <xf numFmtId="0" fontId="4" fillId="7" borderId="113" xfId="1" applyFont="1" applyFill="1" applyBorder="1" applyAlignment="1" applyProtection="1">
      <alignment horizontal="left"/>
      <protection locked="0"/>
    </xf>
    <xf numFmtId="169" fontId="4" fillId="0" borderId="0" xfId="1" applyNumberFormat="1" applyFont="1"/>
    <xf numFmtId="169" fontId="4" fillId="7" borderId="50" xfId="0" applyNumberFormat="1" applyFont="1" applyFill="1" applyBorder="1" applyProtection="1">
      <protection locked="0"/>
    </xf>
    <xf numFmtId="169" fontId="4" fillId="5" borderId="50" xfId="0" applyNumberFormat="1" applyFont="1" applyFill="1" applyBorder="1" applyProtection="1">
      <protection locked="0"/>
    </xf>
    <xf numFmtId="164" fontId="4" fillId="7" borderId="50" xfId="1" applyNumberFormat="1" applyFont="1" applyFill="1" applyBorder="1" applyAlignment="1" applyProtection="1">
      <alignment horizontal="right"/>
      <protection locked="0"/>
    </xf>
    <xf numFmtId="169" fontId="4" fillId="7" borderId="47" xfId="0" applyNumberFormat="1" applyFont="1" applyFill="1" applyBorder="1" applyProtection="1">
      <protection locked="0"/>
    </xf>
    <xf numFmtId="0" fontId="4" fillId="7" borderId="123" xfId="0" applyFont="1" applyFill="1" applyBorder="1" applyProtection="1">
      <protection locked="0"/>
    </xf>
    <xf numFmtId="164" fontId="4" fillId="7" borderId="47" xfId="1" applyNumberFormat="1" applyFont="1" applyFill="1" applyBorder="1" applyAlignment="1" applyProtection="1">
      <alignment horizontal="right"/>
      <protection locked="0"/>
    </xf>
    <xf numFmtId="0" fontId="4" fillId="7" borderId="123" xfId="1" applyFont="1" applyFill="1" applyBorder="1" applyAlignment="1" applyProtection="1">
      <alignment horizontal="left"/>
      <protection locked="0"/>
    </xf>
    <xf numFmtId="0" fontId="4" fillId="7" borderId="125" xfId="1" applyFont="1" applyFill="1" applyBorder="1" applyAlignment="1" applyProtection="1">
      <alignment horizontal="left"/>
      <protection locked="0"/>
    </xf>
    <xf numFmtId="164" fontId="4" fillId="8" borderId="51" xfId="1" applyNumberFormat="1" applyFont="1" applyFill="1" applyBorder="1" applyAlignment="1">
      <alignment horizontal="right"/>
    </xf>
    <xf numFmtId="9" fontId="4" fillId="0" borderId="0" xfId="16" applyFont="1" applyProtection="1"/>
    <xf numFmtId="165" fontId="4" fillId="0" borderId="0" xfId="0" applyNumberFormat="1" applyFont="1"/>
    <xf numFmtId="0" fontId="10" fillId="0" borderId="0" xfId="0" applyFont="1"/>
    <xf numFmtId="1" fontId="4" fillId="7" borderId="24" xfId="1" applyNumberFormat="1" applyFont="1" applyFill="1" applyBorder="1" applyAlignment="1" applyProtection="1">
      <alignment horizontal="right"/>
      <protection locked="0"/>
    </xf>
    <xf numFmtId="167" fontId="4" fillId="7" borderId="26" xfId="0" applyNumberFormat="1" applyFont="1" applyFill="1" applyBorder="1" applyProtection="1">
      <protection locked="0"/>
    </xf>
    <xf numFmtId="0" fontId="16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4" fillId="0" borderId="114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18" fillId="2" borderId="181" xfId="1" applyFont="1" applyFill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4" fillId="0" borderId="52" xfId="1" applyFont="1" applyBorder="1"/>
    <xf numFmtId="0" fontId="18" fillId="0" borderId="0" xfId="1" applyFont="1" applyAlignment="1">
      <alignment horizontal="centerContinuous"/>
    </xf>
    <xf numFmtId="0" fontId="18" fillId="2" borderId="2" xfId="1" applyFont="1" applyFill="1" applyBorder="1"/>
    <xf numFmtId="0" fontId="18" fillId="2" borderId="2" xfId="1" applyFont="1" applyFill="1" applyBorder="1" applyAlignment="1">
      <alignment horizontal="center"/>
    </xf>
    <xf numFmtId="0" fontId="21" fillId="2" borderId="11" xfId="1" applyFont="1" applyFill="1" applyBorder="1"/>
    <xf numFmtId="0" fontId="4" fillId="0" borderId="44" xfId="1" applyFont="1" applyBorder="1" applyAlignment="1">
      <alignment horizontal="center"/>
    </xf>
    <xf numFmtId="1" fontId="10" fillId="7" borderId="41" xfId="1" applyNumberFormat="1" applyFont="1" applyFill="1" applyBorder="1" applyAlignment="1" applyProtection="1">
      <alignment horizontal="right"/>
      <protection locked="0"/>
    </xf>
    <xf numFmtId="1" fontId="10" fillId="7" borderId="44" xfId="1" applyNumberFormat="1" applyFont="1" applyFill="1" applyBorder="1" applyAlignment="1" applyProtection="1">
      <alignment horizontal="right"/>
      <protection locked="0"/>
    </xf>
    <xf numFmtId="0" fontId="4" fillId="13" borderId="157" xfId="1" applyFont="1" applyFill="1" applyBorder="1"/>
    <xf numFmtId="1" fontId="4" fillId="7" borderId="50" xfId="13" applyNumberFormat="1" applyFont="1" applyFill="1" applyBorder="1" applyAlignment="1" applyProtection="1">
      <alignment horizontal="right"/>
      <protection locked="0"/>
    </xf>
    <xf numFmtId="1" fontId="4" fillId="7" borderId="31" xfId="13" applyNumberFormat="1" applyFont="1" applyFill="1" applyBorder="1" applyAlignment="1" applyProtection="1">
      <alignment horizontal="right"/>
      <protection locked="0"/>
    </xf>
    <xf numFmtId="1" fontId="4" fillId="8" borderId="142" xfId="1" applyNumberFormat="1" applyFont="1" applyFill="1" applyBorder="1" applyAlignment="1">
      <alignment horizontal="right"/>
    </xf>
    <xf numFmtId="164" fontId="4" fillId="7" borderId="31" xfId="1" applyNumberFormat="1" applyFont="1" applyFill="1" applyBorder="1" applyAlignment="1" applyProtection="1">
      <alignment horizontal="right"/>
      <protection locked="0"/>
    </xf>
    <xf numFmtId="164" fontId="4" fillId="8" borderId="120" xfId="1" applyNumberFormat="1" applyFont="1" applyFill="1" applyBorder="1" applyAlignment="1">
      <alignment horizontal="right"/>
    </xf>
    <xf numFmtId="0" fontId="4" fillId="0" borderId="31" xfId="1" quotePrefix="1" applyFont="1" applyBorder="1" applyAlignment="1">
      <alignment horizontal="center"/>
    </xf>
    <xf numFmtId="164" fontId="4" fillId="10" borderId="120" xfId="1" applyNumberFormat="1" applyFont="1" applyFill="1" applyBorder="1" applyAlignment="1">
      <alignment horizontal="right"/>
    </xf>
    <xf numFmtId="165" fontId="4" fillId="7" borderId="58" xfId="1" applyNumberFormat="1" applyFont="1" applyFill="1" applyBorder="1" applyAlignment="1" applyProtection="1">
      <alignment horizontal="right"/>
      <protection locked="0"/>
    </xf>
    <xf numFmtId="165" fontId="4" fillId="7" borderId="59" xfId="1" applyNumberFormat="1" applyFont="1" applyFill="1" applyBorder="1" applyAlignment="1" applyProtection="1">
      <alignment horizontal="right"/>
      <protection locked="0"/>
    </xf>
    <xf numFmtId="165" fontId="4" fillId="7" borderId="60" xfId="1" applyNumberFormat="1" applyFont="1" applyFill="1" applyBorder="1" applyAlignment="1" applyProtection="1">
      <alignment horizontal="right"/>
      <protection locked="0"/>
    </xf>
    <xf numFmtId="1" fontId="4" fillId="8" borderId="180" xfId="1" applyNumberFormat="1" applyFont="1" applyFill="1" applyBorder="1" applyAlignment="1">
      <alignment horizontal="right"/>
    </xf>
    <xf numFmtId="0" fontId="4" fillId="0" borderId="45" xfId="1" quotePrefix="1" applyFont="1" applyBorder="1" applyAlignment="1">
      <alignment horizontal="center"/>
    </xf>
    <xf numFmtId="165" fontId="4" fillId="5" borderId="51" xfId="1" applyNumberFormat="1" applyFont="1" applyFill="1" applyBorder="1" applyAlignment="1" applyProtection="1">
      <alignment horizontal="right"/>
      <protection locked="0"/>
    </xf>
    <xf numFmtId="165" fontId="4" fillId="5" borderId="45" xfId="1" applyNumberFormat="1" applyFont="1" applyFill="1" applyBorder="1" applyAlignment="1" applyProtection="1">
      <alignment horizontal="right"/>
      <protection locked="0"/>
    </xf>
    <xf numFmtId="165" fontId="4" fillId="5" borderId="46" xfId="1" applyNumberFormat="1" applyFont="1" applyFill="1" applyBorder="1" applyAlignment="1" applyProtection="1">
      <alignment horizontal="right"/>
      <protection locked="0"/>
    </xf>
    <xf numFmtId="1" fontId="4" fillId="8" borderId="163" xfId="1" applyNumberFormat="1" applyFont="1" applyFill="1" applyBorder="1" applyAlignment="1">
      <alignment horizontal="right"/>
    </xf>
    <xf numFmtId="164" fontId="4" fillId="8" borderId="121" xfId="1" applyNumberFormat="1" applyFont="1" applyFill="1" applyBorder="1" applyAlignment="1">
      <alignment horizontal="right"/>
    </xf>
    <xf numFmtId="0" fontId="4" fillId="0" borderId="0" xfId="1" quotePrefix="1" applyFont="1" applyAlignment="1">
      <alignment horizontal="center"/>
    </xf>
    <xf numFmtId="0" fontId="10" fillId="0" borderId="0" xfId="1" applyFont="1" applyAlignment="1">
      <alignment horizontal="center"/>
    </xf>
    <xf numFmtId="164" fontId="4" fillId="8" borderId="143" xfId="1" applyNumberFormat="1" applyFont="1" applyFill="1" applyBorder="1" applyAlignment="1">
      <alignment horizontal="right"/>
    </xf>
    <xf numFmtId="164" fontId="4" fillId="8" borderId="18" xfId="1" applyNumberFormat="1" applyFont="1" applyFill="1" applyBorder="1" applyAlignment="1">
      <alignment horizontal="right"/>
    </xf>
    <xf numFmtId="164" fontId="4" fillId="8" borderId="108" xfId="1" applyNumberFormat="1" applyFont="1" applyFill="1" applyBorder="1" applyAlignment="1">
      <alignment horizontal="right"/>
    </xf>
    <xf numFmtId="164" fontId="4" fillId="8" borderId="66" xfId="1" applyNumberFormat="1" applyFont="1" applyFill="1" applyBorder="1" applyAlignment="1">
      <alignment horizontal="right"/>
    </xf>
    <xf numFmtId="164" fontId="4" fillId="8" borderId="144" xfId="1" applyNumberFormat="1" applyFont="1" applyFill="1" applyBorder="1" applyAlignment="1">
      <alignment horizontal="right"/>
    </xf>
    <xf numFmtId="164" fontId="4" fillId="8" borderId="145" xfId="1" applyNumberFormat="1" applyFont="1" applyFill="1" applyBorder="1" applyAlignment="1">
      <alignment horizontal="right"/>
    </xf>
    <xf numFmtId="164" fontId="4" fillId="8" borderId="130" xfId="1" applyNumberFormat="1" applyFont="1" applyFill="1" applyBorder="1" applyAlignment="1">
      <alignment horizontal="right"/>
    </xf>
    <xf numFmtId="164" fontId="4" fillId="10" borderId="68" xfId="1" applyNumberFormat="1" applyFont="1" applyFill="1" applyBorder="1" applyAlignment="1">
      <alignment horizontal="right"/>
    </xf>
    <xf numFmtId="164" fontId="4" fillId="10" borderId="53" xfId="1" applyNumberFormat="1" applyFont="1" applyFill="1" applyBorder="1" applyAlignment="1">
      <alignment horizontal="right"/>
    </xf>
    <xf numFmtId="164" fontId="4" fillId="10" borderId="106" xfId="1" applyNumberFormat="1" applyFont="1" applyFill="1" applyBorder="1" applyAlignment="1">
      <alignment horizontal="right"/>
    </xf>
    <xf numFmtId="2" fontId="4" fillId="0" borderId="0" xfId="1" applyNumberFormat="1" applyFont="1"/>
    <xf numFmtId="2" fontId="4" fillId="0" borderId="0" xfId="1" applyNumberFormat="1" applyFont="1" applyAlignment="1">
      <alignment horizontal="right"/>
    </xf>
    <xf numFmtId="0" fontId="4" fillId="0" borderId="42" xfId="1" applyFont="1" applyBorder="1" applyAlignment="1">
      <alignment horizontal="center"/>
    </xf>
    <xf numFmtId="0" fontId="4" fillId="0" borderId="43" xfId="1" applyFont="1" applyBorder="1"/>
    <xf numFmtId="164" fontId="4" fillId="7" borderId="41" xfId="14" applyNumberFormat="1" applyFill="1" applyBorder="1" applyAlignment="1" applyProtection="1">
      <alignment horizontal="right"/>
      <protection locked="0"/>
    </xf>
    <xf numFmtId="0" fontId="4" fillId="7" borderId="36" xfId="14" applyFill="1" applyBorder="1" applyAlignment="1" applyProtection="1">
      <alignment horizontal="left"/>
      <protection locked="0"/>
    </xf>
    <xf numFmtId="0" fontId="4" fillId="0" borderId="49" xfId="1" applyFont="1" applyBorder="1" applyAlignment="1">
      <alignment horizontal="center"/>
    </xf>
    <xf numFmtId="165" fontId="4" fillId="5" borderId="51" xfId="14" applyNumberFormat="1" applyFill="1" applyBorder="1" applyAlignment="1" applyProtection="1">
      <alignment horizontal="right"/>
      <protection locked="0"/>
    </xf>
    <xf numFmtId="0" fontId="4" fillId="5" borderId="46" xfId="14" applyFill="1" applyBorder="1" applyAlignment="1" applyProtection="1">
      <alignment horizontal="left"/>
      <protection locked="0"/>
    </xf>
    <xf numFmtId="0" fontId="4" fillId="0" borderId="84" xfId="1" applyFont="1" applyBorder="1" applyAlignment="1">
      <alignment horizontal="center"/>
    </xf>
    <xf numFmtId="0" fontId="4" fillId="6" borderId="41" xfId="1" applyFont="1" applyFill="1" applyBorder="1" applyAlignment="1">
      <alignment horizontal="center"/>
    </xf>
    <xf numFmtId="0" fontId="13" fillId="6" borderId="44" xfId="1" applyFont="1" applyFill="1" applyBorder="1"/>
    <xf numFmtId="0" fontId="4" fillId="6" borderId="44" xfId="1" applyFont="1" applyFill="1" applyBorder="1" applyAlignment="1">
      <alignment horizontal="center"/>
    </xf>
    <xf numFmtId="0" fontId="4" fillId="6" borderId="36" xfId="1" applyFont="1" applyFill="1" applyBorder="1" applyAlignment="1">
      <alignment horizontal="center"/>
    </xf>
    <xf numFmtId="0" fontId="4" fillId="16" borderId="41" xfId="0" applyFont="1" applyFill="1" applyBorder="1" applyAlignment="1">
      <alignment wrapText="1"/>
    </xf>
    <xf numFmtId="0" fontId="4" fillId="16" borderId="156" xfId="0" applyFont="1" applyFill="1" applyBorder="1" applyAlignment="1">
      <alignment wrapText="1"/>
    </xf>
    <xf numFmtId="0" fontId="4" fillId="7" borderId="69" xfId="14" applyFill="1" applyBorder="1" applyAlignment="1" applyProtection="1">
      <alignment horizontal="left"/>
      <protection locked="0"/>
    </xf>
    <xf numFmtId="0" fontId="4" fillId="6" borderId="50" xfId="1" applyFont="1" applyFill="1" applyBorder="1" applyAlignment="1">
      <alignment horizontal="center"/>
    </xf>
    <xf numFmtId="0" fontId="13" fillId="6" borderId="31" xfId="1" applyFont="1" applyFill="1" applyBorder="1"/>
    <xf numFmtId="0" fontId="4" fillId="6" borderId="31" xfId="1" applyFont="1" applyFill="1" applyBorder="1" applyAlignment="1">
      <alignment horizontal="center"/>
    </xf>
    <xf numFmtId="0" fontId="4" fillId="6" borderId="37" xfId="1" applyFont="1" applyFill="1" applyBorder="1" applyAlignment="1">
      <alignment horizontal="center"/>
    </xf>
    <xf numFmtId="0" fontId="4" fillId="16" borderId="58" xfId="0" applyFont="1" applyFill="1" applyBorder="1" applyAlignment="1">
      <alignment wrapText="1"/>
    </xf>
    <xf numFmtId="0" fontId="4" fillId="16" borderId="146" xfId="0" applyFont="1" applyFill="1" applyBorder="1" applyAlignment="1">
      <alignment wrapText="1"/>
    </xf>
    <xf numFmtId="0" fontId="4" fillId="7" borderId="120" xfId="14" applyFill="1" applyBorder="1" applyAlignment="1" applyProtection="1">
      <alignment horizontal="left"/>
      <protection locked="0"/>
    </xf>
    <xf numFmtId="0" fontId="4" fillId="6" borderId="51" xfId="1" applyFont="1" applyFill="1" applyBorder="1" applyAlignment="1">
      <alignment horizontal="center"/>
    </xf>
    <xf numFmtId="0" fontId="13" fillId="6" borderId="45" xfId="1" applyFont="1" applyFill="1" applyBorder="1"/>
    <xf numFmtId="0" fontId="4" fillId="6" borderId="45" xfId="1" applyFont="1" applyFill="1" applyBorder="1" applyAlignment="1">
      <alignment horizontal="center"/>
    </xf>
    <xf numFmtId="0" fontId="4" fillId="6" borderId="46" xfId="1" applyFont="1" applyFill="1" applyBorder="1" applyAlignment="1">
      <alignment horizontal="center"/>
    </xf>
    <xf numFmtId="164" fontId="4" fillId="12" borderId="51" xfId="1" applyNumberFormat="1" applyFont="1" applyFill="1" applyBorder="1" applyAlignment="1">
      <alignment horizontal="right"/>
    </xf>
    <xf numFmtId="164" fontId="4" fillId="12" borderId="45" xfId="1" applyNumberFormat="1" applyFont="1" applyFill="1" applyBorder="1" applyAlignment="1">
      <alignment horizontal="right"/>
    </xf>
    <xf numFmtId="164" fontId="4" fillId="12" borderId="73" xfId="1" applyNumberFormat="1" applyFont="1" applyFill="1" applyBorder="1" applyAlignment="1">
      <alignment horizontal="right"/>
    </xf>
    <xf numFmtId="0" fontId="4" fillId="7" borderId="121" xfId="14" applyFill="1" applyBorder="1" applyAlignment="1" applyProtection="1">
      <alignment horizontal="left"/>
      <protection locked="0"/>
    </xf>
    <xf numFmtId="0" fontId="18" fillId="2" borderId="76" xfId="1" applyFont="1" applyFill="1" applyBorder="1" applyAlignment="1">
      <alignment horizontal="center"/>
    </xf>
    <xf numFmtId="0" fontId="18" fillId="2" borderId="71" xfId="1" applyFont="1" applyFill="1" applyBorder="1" applyAlignment="1">
      <alignment horizontal="center"/>
    </xf>
    <xf numFmtId="0" fontId="18" fillId="2" borderId="72" xfId="1" applyFont="1" applyFill="1" applyBorder="1" applyAlignment="1">
      <alignment horizontal="center"/>
    </xf>
    <xf numFmtId="0" fontId="4" fillId="6" borderId="44" xfId="1" applyFont="1" applyFill="1" applyBorder="1"/>
    <xf numFmtId="1" fontId="4" fillId="7" borderId="41" xfId="14" applyNumberFormat="1" applyFill="1" applyBorder="1" applyAlignment="1" applyProtection="1">
      <alignment horizontal="right"/>
      <protection locked="0"/>
    </xf>
    <xf numFmtId="164" fontId="4" fillId="7" borderId="58" xfId="14" applyNumberFormat="1" applyFill="1" applyBorder="1" applyAlignment="1" applyProtection="1">
      <alignment horizontal="right"/>
      <protection locked="0"/>
    </xf>
    <xf numFmtId="0" fontId="4" fillId="7" borderId="60" xfId="14" applyFill="1" applyBorder="1" applyAlignment="1" applyProtection="1">
      <alignment horizontal="left"/>
      <protection locked="0"/>
    </xf>
    <xf numFmtId="164" fontId="4" fillId="8" borderId="146" xfId="1" applyNumberFormat="1" applyFont="1" applyFill="1" applyBorder="1" applyAlignment="1">
      <alignment horizontal="right"/>
    </xf>
    <xf numFmtId="0" fontId="4" fillId="15" borderId="41" xfId="0" applyFont="1" applyFill="1" applyBorder="1" applyAlignment="1">
      <alignment wrapText="1"/>
    </xf>
    <xf numFmtId="0" fontId="4" fillId="15" borderId="122" xfId="0" applyFont="1" applyFill="1" applyBorder="1" applyAlignment="1">
      <alignment wrapText="1"/>
    </xf>
    <xf numFmtId="0" fontId="4" fillId="6" borderId="31" xfId="1" applyFont="1" applyFill="1" applyBorder="1"/>
    <xf numFmtId="1" fontId="4" fillId="7" borderId="50" xfId="14" applyNumberFormat="1" applyFill="1" applyBorder="1" applyAlignment="1" applyProtection="1">
      <alignment horizontal="right"/>
      <protection locked="0"/>
    </xf>
    <xf numFmtId="0" fontId="4" fillId="7" borderId="37" xfId="14" applyFill="1" applyBorder="1" applyAlignment="1" applyProtection="1">
      <alignment horizontal="left"/>
      <protection locked="0"/>
    </xf>
    <xf numFmtId="164" fontId="4" fillId="7" borderId="50" xfId="14" applyNumberFormat="1" applyFill="1" applyBorder="1" applyAlignment="1" applyProtection="1">
      <alignment horizontal="right"/>
      <protection locked="0"/>
    </xf>
    <xf numFmtId="164" fontId="4" fillId="8" borderId="141" xfId="1" applyNumberFormat="1" applyFont="1" applyFill="1" applyBorder="1" applyAlignment="1">
      <alignment horizontal="right"/>
    </xf>
    <xf numFmtId="0" fontId="4" fillId="15" borderId="58" xfId="0" applyFont="1" applyFill="1" applyBorder="1" applyAlignment="1">
      <alignment wrapText="1"/>
    </xf>
    <xf numFmtId="0" fontId="4" fillId="15" borderId="189" xfId="0" applyFont="1" applyFill="1" applyBorder="1" applyAlignment="1">
      <alignment wrapText="1"/>
    </xf>
    <xf numFmtId="0" fontId="4" fillId="7" borderId="115" xfId="14" applyFill="1" applyBorder="1" applyAlignment="1" applyProtection="1">
      <alignment horizontal="left"/>
      <protection locked="0"/>
    </xf>
    <xf numFmtId="164" fontId="4" fillId="7" borderId="51" xfId="14" applyNumberFormat="1" applyFill="1" applyBorder="1" applyAlignment="1" applyProtection="1">
      <alignment horizontal="right"/>
      <protection locked="0"/>
    </xf>
    <xf numFmtId="0" fontId="4" fillId="7" borderId="46" xfId="14" applyFill="1" applyBorder="1" applyAlignment="1" applyProtection="1">
      <alignment horizontal="left"/>
      <protection locked="0"/>
    </xf>
    <xf numFmtId="164" fontId="4" fillId="8" borderId="84" xfId="1" applyNumberFormat="1" applyFont="1" applyFill="1" applyBorder="1" applyAlignment="1">
      <alignment horizontal="right"/>
    </xf>
    <xf numFmtId="0" fontId="4" fillId="15" borderId="71" xfId="0" applyFont="1" applyFill="1" applyBorder="1" applyAlignment="1">
      <alignment wrapText="1"/>
    </xf>
    <xf numFmtId="0" fontId="4" fillId="15" borderId="49" xfId="0" applyFont="1" applyFill="1" applyBorder="1" applyAlignment="1">
      <alignment wrapText="1"/>
    </xf>
    <xf numFmtId="164" fontId="4" fillId="8" borderId="64" xfId="1" applyNumberFormat="1" applyFont="1" applyFill="1" applyBorder="1" applyAlignment="1">
      <alignment horizontal="right"/>
    </xf>
    <xf numFmtId="0" fontId="18" fillId="0" borderId="0" xfId="1" applyFont="1" applyAlignment="1">
      <alignment horizontal="center" wrapText="1"/>
    </xf>
    <xf numFmtId="0" fontId="18" fillId="2" borderId="2" xfId="1" applyFont="1" applyFill="1" applyBorder="1" applyAlignment="1">
      <alignment horizontal="left"/>
    </xf>
    <xf numFmtId="0" fontId="18" fillId="2" borderId="46" xfId="1" applyFont="1" applyFill="1" applyBorder="1" applyAlignment="1">
      <alignment horizontal="center"/>
    </xf>
    <xf numFmtId="0" fontId="18" fillId="2" borderId="184" xfId="1" applyFont="1" applyFill="1" applyBorder="1" applyAlignment="1">
      <alignment horizontal="center"/>
    </xf>
    <xf numFmtId="0" fontId="18" fillId="2" borderId="74" xfId="1" applyFont="1" applyFill="1" applyBorder="1" applyAlignment="1">
      <alignment horizontal="center"/>
    </xf>
    <xf numFmtId="0" fontId="4" fillId="16" borderId="158" xfId="0" applyFont="1" applyFill="1" applyBorder="1" applyAlignment="1">
      <alignment wrapText="1"/>
    </xf>
    <xf numFmtId="0" fontId="4" fillId="16" borderId="36" xfId="0" applyFont="1" applyFill="1" applyBorder="1" applyAlignment="1">
      <alignment wrapText="1"/>
    </xf>
    <xf numFmtId="0" fontId="4" fillId="15" borderId="156" xfId="0" applyFont="1" applyFill="1" applyBorder="1" applyAlignment="1">
      <alignment wrapText="1"/>
    </xf>
    <xf numFmtId="0" fontId="4" fillId="5" borderId="122" xfId="14" applyFill="1" applyBorder="1" applyAlignment="1" applyProtection="1">
      <alignment horizontal="left"/>
      <protection locked="0"/>
    </xf>
    <xf numFmtId="0" fontId="4" fillId="16" borderId="180" xfId="0" applyFont="1" applyFill="1" applyBorder="1" applyAlignment="1">
      <alignment wrapText="1"/>
    </xf>
    <xf numFmtId="0" fontId="4" fillId="16" borderId="50" xfId="0" applyFont="1" applyFill="1" applyBorder="1" applyAlignment="1">
      <alignment wrapText="1"/>
    </xf>
    <xf numFmtId="0" fontId="4" fillId="16" borderId="37" xfId="0" applyFont="1" applyFill="1" applyBorder="1" applyAlignment="1">
      <alignment wrapText="1"/>
    </xf>
    <xf numFmtId="0" fontId="4" fillId="15" borderId="146" xfId="0" applyFont="1" applyFill="1" applyBorder="1" applyAlignment="1">
      <alignment wrapText="1"/>
    </xf>
    <xf numFmtId="0" fontId="4" fillId="5" borderId="107" xfId="14" applyFill="1" applyBorder="1" applyAlignment="1" applyProtection="1">
      <alignment horizontal="left"/>
      <protection locked="0"/>
    </xf>
    <xf numFmtId="0" fontId="4" fillId="16" borderId="71" xfId="0" applyFont="1" applyFill="1" applyBorder="1" applyAlignment="1">
      <alignment wrapText="1"/>
    </xf>
    <xf numFmtId="0" fontId="4" fillId="16" borderId="57" xfId="0" applyFont="1" applyFill="1" applyBorder="1" applyAlignment="1">
      <alignment wrapText="1"/>
    </xf>
    <xf numFmtId="0" fontId="4" fillId="16" borderId="51" xfId="0" applyFont="1" applyFill="1" applyBorder="1" applyAlignment="1">
      <alignment wrapText="1"/>
    </xf>
    <xf numFmtId="0" fontId="4" fillId="16" borderId="46" xfId="0" applyFont="1" applyFill="1" applyBorder="1" applyAlignment="1">
      <alignment wrapText="1"/>
    </xf>
    <xf numFmtId="0" fontId="4" fillId="15" borderId="192" xfId="0" applyFont="1" applyFill="1" applyBorder="1" applyAlignment="1">
      <alignment wrapText="1"/>
    </xf>
    <xf numFmtId="0" fontId="4" fillId="5" borderId="74" xfId="14" applyFill="1" applyBorder="1" applyAlignment="1" applyProtection="1">
      <alignment horizontal="left"/>
      <protection locked="0"/>
    </xf>
    <xf numFmtId="0" fontId="4" fillId="16" borderId="139" xfId="0" applyFont="1" applyFill="1" applyBorder="1" applyAlignment="1">
      <alignment wrapText="1"/>
    </xf>
    <xf numFmtId="0" fontId="4" fillId="0" borderId="61" xfId="1" applyFont="1" applyBorder="1"/>
    <xf numFmtId="0" fontId="4" fillId="2" borderId="22" xfId="1" applyFont="1" applyFill="1" applyBorder="1"/>
    <xf numFmtId="0" fontId="4" fillId="0" borderId="2" xfId="1" applyFont="1" applyBorder="1" applyAlignment="1">
      <alignment horizontal="center"/>
    </xf>
    <xf numFmtId="0" fontId="4" fillId="6" borderId="31" xfId="1" quotePrefix="1" applyFont="1" applyFill="1" applyBorder="1" applyAlignment="1">
      <alignment horizontal="center"/>
    </xf>
    <xf numFmtId="2" fontId="4" fillId="7" borderId="50" xfId="1" applyNumberFormat="1" applyFont="1" applyFill="1" applyBorder="1" applyAlignment="1" applyProtection="1">
      <alignment horizontal="right"/>
      <protection locked="0"/>
    </xf>
    <xf numFmtId="2" fontId="4" fillId="5" borderId="31" xfId="1" applyNumberFormat="1" applyFont="1" applyFill="1" applyBorder="1" applyAlignment="1" applyProtection="1">
      <alignment horizontal="left"/>
      <protection locked="0"/>
    </xf>
    <xf numFmtId="2" fontId="4" fillId="7" borderId="31" xfId="1" applyNumberFormat="1" applyFont="1" applyFill="1" applyBorder="1" applyAlignment="1" applyProtection="1">
      <alignment horizontal="right"/>
      <protection locked="0"/>
    </xf>
    <xf numFmtId="2" fontId="4" fillId="7" borderId="31" xfId="1" applyNumberFormat="1" applyFont="1" applyFill="1" applyBorder="1" applyAlignment="1" applyProtection="1">
      <alignment horizontal="left"/>
      <protection locked="0"/>
    </xf>
    <xf numFmtId="2" fontId="4" fillId="7" borderId="37" xfId="1" applyNumberFormat="1" applyFont="1" applyFill="1" applyBorder="1" applyAlignment="1" applyProtection="1">
      <alignment horizontal="left"/>
      <protection locked="0"/>
    </xf>
    <xf numFmtId="2" fontId="4" fillId="7" borderId="50" xfId="31" applyNumberFormat="1" applyFill="1" applyBorder="1" applyAlignment="1" applyProtection="1">
      <alignment horizontal="right"/>
      <protection locked="0"/>
    </xf>
    <xf numFmtId="2" fontId="4" fillId="7" borderId="31" xfId="14" applyNumberFormat="1" applyFill="1" applyBorder="1" applyAlignment="1" applyProtection="1">
      <alignment horizontal="left"/>
      <protection locked="0"/>
    </xf>
    <xf numFmtId="2" fontId="4" fillId="7" borderId="31" xfId="31" applyNumberFormat="1" applyFill="1" applyBorder="1" applyProtection="1">
      <protection locked="0"/>
    </xf>
    <xf numFmtId="2" fontId="4" fillId="7" borderId="31" xfId="31" applyNumberFormat="1" applyFill="1" applyBorder="1" applyAlignment="1" applyProtection="1">
      <alignment horizontal="right"/>
      <protection locked="0"/>
    </xf>
    <xf numFmtId="0" fontId="4" fillId="7" borderId="31" xfId="14" applyFill="1" applyBorder="1" applyAlignment="1" applyProtection="1">
      <alignment horizontal="left"/>
      <protection locked="0"/>
    </xf>
    <xf numFmtId="164" fontId="4" fillId="7" borderId="31" xfId="14" applyNumberFormat="1" applyFill="1" applyBorder="1" applyAlignment="1" applyProtection="1">
      <alignment horizontal="right"/>
      <protection locked="0"/>
    </xf>
    <xf numFmtId="0" fontId="4" fillId="7" borderId="113" xfId="14" applyFill="1" applyBorder="1" applyAlignment="1" applyProtection="1">
      <alignment horizontal="left"/>
      <protection locked="0"/>
    </xf>
    <xf numFmtId="0" fontId="4" fillId="7" borderId="190" xfId="14" applyFill="1" applyBorder="1" applyAlignment="1" applyProtection="1">
      <alignment horizontal="left"/>
      <protection locked="0"/>
    </xf>
    <xf numFmtId="0" fontId="4" fillId="7" borderId="191" xfId="14" applyFill="1" applyBorder="1" applyAlignment="1" applyProtection="1">
      <alignment horizontal="left"/>
      <protection locked="0"/>
    </xf>
    <xf numFmtId="1" fontId="4" fillId="7" borderId="31" xfId="14" applyNumberFormat="1" applyFill="1" applyBorder="1" applyAlignment="1" applyProtection="1">
      <alignment horizontal="right"/>
      <protection locked="0"/>
    </xf>
    <xf numFmtId="0" fontId="4" fillId="7" borderId="31" xfId="1" applyFont="1" applyFill="1" applyBorder="1" applyAlignment="1" applyProtection="1">
      <alignment horizontal="left"/>
      <protection locked="0"/>
    </xf>
    <xf numFmtId="1" fontId="4" fillId="9" borderId="51" xfId="14" applyNumberFormat="1" applyFill="1" applyBorder="1" applyAlignment="1" applyProtection="1">
      <alignment horizontal="right"/>
      <protection locked="0"/>
    </xf>
    <xf numFmtId="0" fontId="4" fillId="7" borderId="45" xfId="14" applyFill="1" applyBorder="1" applyAlignment="1" applyProtection="1">
      <alignment horizontal="left"/>
      <protection locked="0"/>
    </xf>
    <xf numFmtId="1" fontId="4" fillId="9" borderId="45" xfId="14" applyNumberFormat="1" applyFill="1" applyBorder="1" applyAlignment="1" applyProtection="1">
      <alignment horizontal="right"/>
      <protection locked="0"/>
    </xf>
    <xf numFmtId="1" fontId="4" fillId="9" borderId="45" xfId="1" applyNumberFormat="1" applyFont="1" applyFill="1" applyBorder="1" applyAlignment="1" applyProtection="1">
      <alignment horizontal="right"/>
      <protection locked="0"/>
    </xf>
    <xf numFmtId="0" fontId="4" fillId="9" borderId="45" xfId="1" applyFont="1" applyFill="1" applyBorder="1" applyAlignment="1" applyProtection="1">
      <alignment horizontal="left"/>
      <protection locked="0"/>
    </xf>
    <xf numFmtId="0" fontId="4" fillId="9" borderId="46" xfId="1" applyFont="1" applyFill="1" applyBorder="1" applyAlignment="1" applyProtection="1">
      <alignment horizontal="left"/>
      <protection locked="0"/>
    </xf>
    <xf numFmtId="0" fontId="4" fillId="16" borderId="44" xfId="0" applyFont="1" applyFill="1" applyBorder="1" applyAlignment="1">
      <alignment wrapText="1"/>
    </xf>
    <xf numFmtId="164" fontId="4" fillId="5" borderId="44" xfId="1" applyNumberFormat="1" applyFont="1" applyFill="1" applyBorder="1" applyAlignment="1" applyProtection="1">
      <alignment horizontal="right"/>
      <protection locked="0"/>
    </xf>
    <xf numFmtId="0" fontId="4" fillId="5" borderId="44" xfId="1" applyFont="1" applyFill="1" applyBorder="1" applyAlignment="1" applyProtection="1">
      <alignment horizontal="left"/>
      <protection locked="0"/>
    </xf>
    <xf numFmtId="0" fontId="4" fillId="5" borderId="36" xfId="1" applyFont="1" applyFill="1" applyBorder="1" applyAlignment="1" applyProtection="1">
      <alignment horizontal="left"/>
      <protection locked="0"/>
    </xf>
    <xf numFmtId="0" fontId="22" fillId="16" borderId="50" xfId="0" applyFont="1" applyFill="1" applyBorder="1" applyAlignment="1">
      <alignment wrapText="1"/>
    </xf>
    <xf numFmtId="0" fontId="4" fillId="16" borderId="31" xfId="0" applyFont="1" applyFill="1" applyBorder="1" applyAlignment="1">
      <alignment wrapText="1"/>
    </xf>
    <xf numFmtId="0" fontId="22" fillId="16" borderId="31" xfId="0" applyFont="1" applyFill="1" applyBorder="1" applyAlignment="1">
      <alignment wrapText="1"/>
    </xf>
    <xf numFmtId="164" fontId="4" fillId="5" borderId="31" xfId="1" applyNumberFormat="1" applyFont="1" applyFill="1" applyBorder="1" applyAlignment="1" applyProtection="1">
      <alignment horizontal="right"/>
      <protection locked="0"/>
    </xf>
    <xf numFmtId="0" fontId="4" fillId="5" borderId="31" xfId="1" applyFont="1" applyFill="1" applyBorder="1" applyAlignment="1" applyProtection="1">
      <alignment horizontal="left"/>
      <protection locked="0"/>
    </xf>
    <xf numFmtId="164" fontId="4" fillId="11" borderId="51" xfId="1" applyNumberFormat="1" applyFont="1" applyFill="1" applyBorder="1" applyAlignment="1">
      <alignment horizontal="right"/>
    </xf>
    <xf numFmtId="0" fontId="4" fillId="16" borderId="45" xfId="0" applyFont="1" applyFill="1" applyBorder="1" applyAlignment="1">
      <alignment wrapText="1"/>
    </xf>
    <xf numFmtId="164" fontId="4" fillId="11" borderId="45" xfId="1" applyNumberFormat="1" applyFont="1" applyFill="1" applyBorder="1" applyAlignment="1">
      <alignment horizontal="right"/>
    </xf>
    <xf numFmtId="0" fontId="4" fillId="5" borderId="45" xfId="1" applyFont="1" applyFill="1" applyBorder="1" applyAlignment="1" applyProtection="1">
      <alignment horizontal="left"/>
      <protection locked="0"/>
    </xf>
    <xf numFmtId="0" fontId="4" fillId="6" borderId="45" xfId="1" applyFont="1" applyFill="1" applyBorder="1"/>
    <xf numFmtId="0" fontId="4" fillId="6" borderId="45" xfId="1" quotePrefix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6" borderId="44" xfId="1" quotePrefix="1" applyFont="1" applyFill="1" applyBorder="1" applyAlignment="1">
      <alignment horizontal="center"/>
    </xf>
    <xf numFmtId="1" fontId="4" fillId="7" borderId="24" xfId="14" applyNumberFormat="1" applyFill="1" applyBorder="1" applyAlignment="1" applyProtection="1">
      <alignment horizontal="right"/>
      <protection locked="0"/>
    </xf>
    <xf numFmtId="1" fontId="4" fillId="7" borderId="25" xfId="14" applyNumberFormat="1" applyFill="1" applyBorder="1" applyAlignment="1" applyProtection="1">
      <alignment horizontal="right"/>
      <protection locked="0"/>
    </xf>
    <xf numFmtId="0" fontId="4" fillId="6" borderId="0" xfId="1" applyFont="1" applyFill="1"/>
    <xf numFmtId="0" fontId="4" fillId="0" borderId="0" xfId="14"/>
    <xf numFmtId="0" fontId="4" fillId="7" borderId="41" xfId="14" applyFill="1" applyBorder="1" applyAlignment="1" applyProtection="1">
      <alignment horizontal="right"/>
      <protection locked="0"/>
    </xf>
    <xf numFmtId="0" fontId="4" fillId="7" borderId="44" xfId="14" applyFill="1" applyBorder="1" applyAlignment="1" applyProtection="1">
      <alignment horizontal="left"/>
      <protection locked="0"/>
    </xf>
    <xf numFmtId="0" fontId="4" fillId="7" borderId="44" xfId="14" applyFill="1" applyBorder="1" applyAlignment="1" applyProtection="1">
      <alignment horizontal="right"/>
      <protection locked="0"/>
    </xf>
    <xf numFmtId="0" fontId="4" fillId="7" borderId="44" xfId="1" applyFont="1" applyFill="1" applyBorder="1" applyAlignment="1" applyProtection="1">
      <alignment horizontal="right"/>
      <protection locked="0"/>
    </xf>
    <xf numFmtId="0" fontId="4" fillId="7" borderId="44" xfId="1" applyFont="1" applyFill="1" applyBorder="1" applyAlignment="1" applyProtection="1">
      <alignment horizontal="left"/>
      <protection locked="0"/>
    </xf>
    <xf numFmtId="164" fontId="4" fillId="9" borderId="51" xfId="14" applyNumberFormat="1" applyFill="1" applyBorder="1" applyAlignment="1" applyProtection="1">
      <alignment horizontal="right"/>
      <protection locked="0"/>
    </xf>
    <xf numFmtId="164" fontId="4" fillId="9" borderId="45" xfId="14" applyNumberFormat="1" applyFill="1" applyBorder="1" applyAlignment="1" applyProtection="1">
      <alignment horizontal="right"/>
      <protection locked="0"/>
    </xf>
    <xf numFmtId="164" fontId="4" fillId="9" borderId="45" xfId="1" applyNumberFormat="1" applyFont="1" applyFill="1" applyBorder="1" applyAlignment="1" applyProtection="1">
      <alignment horizontal="right"/>
      <protection locked="0"/>
    </xf>
    <xf numFmtId="0" fontId="24" fillId="0" borderId="0" xfId="1" applyFont="1"/>
    <xf numFmtId="0" fontId="4" fillId="7" borderId="95" xfId="14" applyFill="1" applyBorder="1" applyAlignment="1" applyProtection="1">
      <alignment horizontal="left"/>
      <protection locked="0"/>
    </xf>
    <xf numFmtId="165" fontId="4" fillId="7" borderId="50" xfId="14" applyNumberFormat="1" applyFill="1" applyBorder="1" applyAlignment="1" applyProtection="1">
      <alignment horizontal="right"/>
      <protection locked="0"/>
    </xf>
    <xf numFmtId="165" fontId="4" fillId="7" borderId="31" xfId="14" applyNumberFormat="1" applyFill="1" applyBorder="1" applyAlignment="1" applyProtection="1">
      <alignment horizontal="right"/>
      <protection locked="0"/>
    </xf>
    <xf numFmtId="165" fontId="4" fillId="7" borderId="31" xfId="1" applyNumberFormat="1" applyFont="1" applyFill="1" applyBorder="1" applyAlignment="1" applyProtection="1">
      <alignment horizontal="right"/>
      <protection locked="0"/>
    </xf>
    <xf numFmtId="0" fontId="4" fillId="7" borderId="96" xfId="14" applyFill="1" applyBorder="1" applyAlignment="1" applyProtection="1">
      <alignment horizontal="left"/>
      <protection locked="0"/>
    </xf>
    <xf numFmtId="1" fontId="4" fillId="7" borderId="31" xfId="1" applyNumberFormat="1" applyFont="1" applyFill="1" applyBorder="1" applyAlignment="1" applyProtection="1">
      <alignment horizontal="right"/>
      <protection locked="0"/>
    </xf>
    <xf numFmtId="0" fontId="4" fillId="6" borderId="51" xfId="1" applyFont="1" applyFill="1" applyBorder="1" applyAlignment="1">
      <alignment horizontal="center" vertical="center"/>
    </xf>
    <xf numFmtId="0" fontId="4" fillId="6" borderId="45" xfId="1" applyFont="1" applyFill="1" applyBorder="1" applyAlignment="1">
      <alignment vertical="center"/>
    </xf>
    <xf numFmtId="0" fontId="4" fillId="6" borderId="45" xfId="1" applyFont="1" applyFill="1" applyBorder="1" applyAlignment="1">
      <alignment horizontal="center" vertical="center"/>
    </xf>
    <xf numFmtId="0" fontId="4" fillId="6" borderId="46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1" fontId="4" fillId="9" borderId="51" xfId="14" applyNumberFormat="1" applyFill="1" applyBorder="1" applyAlignment="1" applyProtection="1">
      <alignment horizontal="right" vertical="center"/>
      <protection locked="0"/>
    </xf>
    <xf numFmtId="0" fontId="4" fillId="7" borderId="45" xfId="14" applyFill="1" applyBorder="1" applyAlignment="1" applyProtection="1">
      <alignment horizontal="left" vertical="center"/>
      <protection locked="0"/>
    </xf>
    <xf numFmtId="1" fontId="4" fillId="9" borderId="45" xfId="14" applyNumberFormat="1" applyFill="1" applyBorder="1" applyAlignment="1" applyProtection="1">
      <alignment horizontal="right" vertical="center"/>
      <protection locked="0"/>
    </xf>
    <xf numFmtId="0" fontId="4" fillId="9" borderId="45" xfId="14" applyFill="1" applyBorder="1" applyAlignment="1" applyProtection="1">
      <alignment horizontal="left" vertical="center"/>
      <protection locked="0"/>
    </xf>
    <xf numFmtId="0" fontId="4" fillId="9" borderId="45" xfId="1" applyFont="1" applyFill="1" applyBorder="1" applyAlignment="1" applyProtection="1">
      <alignment horizontal="left" vertical="center"/>
      <protection locked="0"/>
    </xf>
    <xf numFmtId="1" fontId="4" fillId="9" borderId="45" xfId="1" applyNumberFormat="1" applyFont="1" applyFill="1" applyBorder="1" applyAlignment="1" applyProtection="1">
      <alignment horizontal="right" vertical="center"/>
      <protection locked="0"/>
    </xf>
    <xf numFmtId="0" fontId="4" fillId="9" borderId="30" xfId="14" applyFill="1" applyBorder="1" applyAlignment="1" applyProtection="1">
      <alignment horizontal="left" vertical="center"/>
      <protection locked="0"/>
    </xf>
    <xf numFmtId="0" fontId="18" fillId="2" borderId="22" xfId="1" applyFont="1" applyFill="1" applyBorder="1"/>
    <xf numFmtId="0" fontId="18" fillId="2" borderId="22" xfId="1" applyFont="1" applyFill="1" applyBorder="1" applyAlignment="1">
      <alignment horizontal="center"/>
    </xf>
    <xf numFmtId="0" fontId="21" fillId="2" borderId="23" xfId="1" applyFont="1" applyFill="1" applyBorder="1"/>
    <xf numFmtId="164" fontId="4" fillId="0" borderId="0" xfId="1" applyNumberFormat="1" applyFont="1"/>
    <xf numFmtId="0" fontId="4" fillId="0" borderId="18" xfId="1" applyFont="1" applyBorder="1"/>
    <xf numFmtId="0" fontId="4" fillId="6" borderId="1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6" borderId="91" xfId="1" applyFont="1" applyFill="1" applyBorder="1" applyAlignment="1">
      <alignment horizontal="center"/>
    </xf>
    <xf numFmtId="0" fontId="4" fillId="6" borderId="20" xfId="1" applyFont="1" applyFill="1" applyBorder="1"/>
    <xf numFmtId="0" fontId="4" fillId="6" borderId="20" xfId="1" applyFont="1" applyFill="1" applyBorder="1" applyAlignment="1">
      <alignment horizontal="center"/>
    </xf>
    <xf numFmtId="0" fontId="4" fillId="6" borderId="39" xfId="1" applyFont="1" applyFill="1" applyBorder="1" applyAlignment="1">
      <alignment horizontal="center"/>
    </xf>
    <xf numFmtId="0" fontId="4" fillId="14" borderId="25" xfId="1" applyFont="1" applyFill="1" applyBorder="1" applyAlignment="1">
      <alignment horizontal="center"/>
    </xf>
    <xf numFmtId="0" fontId="4" fillId="14" borderId="4" xfId="1" applyFont="1" applyFill="1" applyBorder="1"/>
    <xf numFmtId="0" fontId="4" fillId="14" borderId="4" xfId="1" applyFont="1" applyFill="1" applyBorder="1" applyAlignment="1">
      <alignment horizontal="center"/>
    </xf>
    <xf numFmtId="0" fontId="4" fillId="14" borderId="29" xfId="1" applyFont="1" applyFill="1" applyBorder="1" applyAlignment="1">
      <alignment horizontal="center"/>
    </xf>
    <xf numFmtId="0" fontId="4" fillId="14" borderId="0" xfId="1" applyFont="1" applyFill="1"/>
    <xf numFmtId="0" fontId="4" fillId="14" borderId="31" xfId="14" applyFill="1" applyBorder="1" applyAlignment="1" applyProtection="1">
      <alignment horizontal="left"/>
      <protection locked="0"/>
    </xf>
    <xf numFmtId="0" fontId="4" fillId="6" borderId="26" xfId="1" applyFont="1" applyFill="1" applyBorder="1" applyAlignment="1">
      <alignment horizontal="center"/>
    </xf>
    <xf numFmtId="0" fontId="4" fillId="6" borderId="15" xfId="1" applyFont="1" applyFill="1" applyBorder="1"/>
    <xf numFmtId="0" fontId="4" fillId="6" borderId="15" xfId="1" applyFont="1" applyFill="1" applyBorder="1" applyAlignment="1">
      <alignment horizontal="center"/>
    </xf>
    <xf numFmtId="0" fontId="4" fillId="6" borderId="3" xfId="1" applyFont="1" applyFill="1" applyBorder="1" applyAlignment="1">
      <alignment horizontal="center"/>
    </xf>
    <xf numFmtId="0" fontId="4" fillId="0" borderId="38" xfId="1" applyFont="1" applyBorder="1"/>
    <xf numFmtId="0" fontId="4" fillId="6" borderId="38" xfId="1" applyFont="1" applyFill="1" applyBorder="1" applyAlignment="1">
      <alignment horizontal="center"/>
    </xf>
    <xf numFmtId="0" fontId="4" fillId="0" borderId="95" xfId="1" applyFont="1" applyBorder="1" applyAlignment="1">
      <alignment horizontal="center"/>
    </xf>
    <xf numFmtId="164" fontId="4" fillId="7" borderId="38" xfId="1" applyNumberFormat="1" applyFont="1" applyFill="1" applyBorder="1" applyAlignment="1" applyProtection="1">
      <alignment horizontal="right"/>
      <protection locked="0"/>
    </xf>
    <xf numFmtId="164" fontId="4" fillId="7" borderId="38" xfId="1" applyNumberFormat="1" applyFont="1" applyFill="1" applyBorder="1" applyAlignment="1" applyProtection="1">
      <alignment horizontal="left"/>
      <protection locked="0"/>
    </xf>
    <xf numFmtId="164" fontId="4" fillId="7" borderId="110" xfId="1" applyNumberFormat="1" applyFont="1" applyFill="1" applyBorder="1" applyAlignment="1" applyProtection="1">
      <alignment horizontal="left"/>
      <protection locked="0"/>
    </xf>
    <xf numFmtId="164" fontId="4" fillId="7" borderId="110" xfId="1" applyNumberFormat="1" applyFont="1" applyFill="1" applyBorder="1" applyAlignment="1" applyProtection="1">
      <alignment horizontal="right"/>
      <protection locked="0"/>
    </xf>
    <xf numFmtId="0" fontId="4" fillId="7" borderId="95" xfId="1" applyFont="1" applyFill="1" applyBorder="1" applyAlignment="1" applyProtection="1">
      <alignment horizontal="left"/>
      <protection locked="0"/>
    </xf>
    <xf numFmtId="0" fontId="4" fillId="6" borderId="20" xfId="1" applyFont="1" applyFill="1" applyBorder="1" applyAlignment="1">
      <alignment horizontal="left"/>
    </xf>
    <xf numFmtId="0" fontId="4" fillId="6" borderId="81" xfId="1" applyFont="1" applyFill="1" applyBorder="1" applyAlignment="1">
      <alignment horizontal="center"/>
    </xf>
    <xf numFmtId="164" fontId="4" fillId="7" borderId="4" xfId="1" applyNumberFormat="1" applyFont="1" applyFill="1" applyBorder="1" applyAlignment="1" applyProtection="1">
      <alignment horizontal="right"/>
      <protection locked="0"/>
    </xf>
    <xf numFmtId="164" fontId="4" fillId="7" borderId="4" xfId="1" applyNumberFormat="1" applyFont="1" applyFill="1" applyBorder="1" applyAlignment="1" applyProtection="1">
      <alignment horizontal="left"/>
      <protection locked="0"/>
    </xf>
    <xf numFmtId="164" fontId="4" fillId="7" borderId="7" xfId="1" applyNumberFormat="1" applyFont="1" applyFill="1" applyBorder="1" applyAlignment="1" applyProtection="1">
      <alignment horizontal="left"/>
      <protection locked="0"/>
    </xf>
    <xf numFmtId="164" fontId="4" fillId="7" borderId="7" xfId="1" applyNumberFormat="1" applyFont="1" applyFill="1" applyBorder="1" applyAlignment="1" applyProtection="1">
      <alignment horizontal="right"/>
      <protection locked="0"/>
    </xf>
    <xf numFmtId="0" fontId="4" fillId="7" borderId="96" xfId="1" applyFont="1" applyFill="1" applyBorder="1" applyAlignment="1" applyProtection="1">
      <alignment horizontal="left"/>
      <protection locked="0"/>
    </xf>
    <xf numFmtId="164" fontId="4" fillId="7" borderId="16" xfId="1" applyNumberFormat="1" applyFont="1" applyFill="1" applyBorder="1" applyAlignment="1" applyProtection="1">
      <alignment horizontal="right"/>
      <protection locked="0"/>
    </xf>
    <xf numFmtId="164" fontId="4" fillId="7" borderId="16" xfId="1" applyNumberFormat="1" applyFont="1" applyFill="1" applyBorder="1" applyAlignment="1" applyProtection="1">
      <alignment horizontal="left"/>
      <protection locked="0"/>
    </xf>
    <xf numFmtId="164" fontId="4" fillId="7" borderId="111" xfId="1" applyNumberFormat="1" applyFont="1" applyFill="1" applyBorder="1" applyAlignment="1" applyProtection="1">
      <alignment horizontal="left"/>
      <protection locked="0"/>
    </xf>
    <xf numFmtId="164" fontId="4" fillId="7" borderId="111" xfId="1" applyNumberFormat="1" applyFont="1" applyFill="1" applyBorder="1" applyAlignment="1" applyProtection="1">
      <alignment horizontal="right"/>
      <protection locked="0"/>
    </xf>
    <xf numFmtId="0" fontId="4" fillId="7" borderId="112" xfId="1" applyFont="1" applyFill="1" applyBorder="1" applyAlignment="1" applyProtection="1">
      <alignment horizontal="left"/>
      <protection locked="0"/>
    </xf>
    <xf numFmtId="0" fontId="4" fillId="6" borderId="4" xfId="1" applyFont="1" applyFill="1" applyBorder="1" applyAlignment="1">
      <alignment horizontal="left"/>
    </xf>
    <xf numFmtId="0" fontId="4" fillId="6" borderId="4" xfId="1" applyFont="1" applyFill="1" applyBorder="1" applyAlignment="1">
      <alignment horizontal="center"/>
    </xf>
    <xf numFmtId="0" fontId="4" fillId="6" borderId="96" xfId="1" applyFont="1" applyFill="1" applyBorder="1" applyAlignment="1">
      <alignment horizontal="center"/>
    </xf>
    <xf numFmtId="0" fontId="4" fillId="6" borderId="35" xfId="1" applyFont="1" applyFill="1" applyBorder="1"/>
    <xf numFmtId="0" fontId="4" fillId="6" borderId="35" xfId="1" applyFont="1" applyFill="1" applyBorder="1" applyAlignment="1">
      <alignment horizontal="center"/>
    </xf>
    <xf numFmtId="0" fontId="4" fillId="6" borderId="30" xfId="1" applyFont="1" applyFill="1" applyBorder="1" applyAlignment="1">
      <alignment horizontal="center"/>
    </xf>
    <xf numFmtId="0" fontId="4" fillId="17" borderId="71" xfId="0" applyFont="1" applyFill="1" applyBorder="1" applyAlignment="1">
      <alignment wrapText="1"/>
    </xf>
    <xf numFmtId="0" fontId="4" fillId="16" borderId="192" xfId="0" applyFont="1" applyFill="1" applyBorder="1" applyAlignment="1">
      <alignment wrapText="1"/>
    </xf>
    <xf numFmtId="164" fontId="4" fillId="7" borderId="35" xfId="1" applyNumberFormat="1" applyFont="1" applyFill="1" applyBorder="1" applyAlignment="1" applyProtection="1">
      <alignment horizontal="right"/>
      <protection locked="0"/>
    </xf>
    <xf numFmtId="164" fontId="4" fillId="7" borderId="35" xfId="1" applyNumberFormat="1" applyFont="1" applyFill="1" applyBorder="1" applyAlignment="1" applyProtection="1">
      <alignment horizontal="left"/>
      <protection locked="0"/>
    </xf>
    <xf numFmtId="164" fontId="4" fillId="7" borderId="53" xfId="1" applyNumberFormat="1" applyFont="1" applyFill="1" applyBorder="1" applyAlignment="1" applyProtection="1">
      <alignment horizontal="left"/>
      <protection locked="0"/>
    </xf>
    <xf numFmtId="164" fontId="4" fillId="7" borderId="53" xfId="1" applyNumberFormat="1" applyFont="1" applyFill="1" applyBorder="1" applyAlignment="1" applyProtection="1">
      <alignment horizontal="right"/>
      <protection locked="0"/>
    </xf>
    <xf numFmtId="0" fontId="4" fillId="6" borderId="134" xfId="1" applyFont="1" applyFill="1" applyBorder="1" applyAlignment="1">
      <alignment horizontal="center"/>
    </xf>
    <xf numFmtId="0" fontId="4" fillId="6" borderId="43" xfId="1" applyFont="1" applyFill="1" applyBorder="1"/>
    <xf numFmtId="0" fontId="4" fillId="6" borderId="32" xfId="1" applyFont="1" applyFill="1" applyBorder="1" applyAlignment="1">
      <alignment horizontal="center"/>
    </xf>
    <xf numFmtId="1" fontId="4" fillId="7" borderId="42" xfId="14" applyNumberFormat="1" applyFill="1" applyBorder="1" applyAlignment="1" applyProtection="1">
      <alignment horizontal="right"/>
      <protection locked="0"/>
    </xf>
    <xf numFmtId="0" fontId="4" fillId="6" borderId="148" xfId="1" applyFont="1" applyFill="1" applyBorder="1" applyAlignment="1">
      <alignment horizontal="center"/>
    </xf>
    <xf numFmtId="0" fontId="4" fillId="6" borderId="5" xfId="1" applyFont="1" applyFill="1" applyBorder="1"/>
    <xf numFmtId="0" fontId="4" fillId="6" borderId="33" xfId="1" applyFont="1" applyFill="1" applyBorder="1" applyAlignment="1">
      <alignment horizontal="center"/>
    </xf>
    <xf numFmtId="1" fontId="4" fillId="7" borderId="94" xfId="14" applyNumberFormat="1" applyFill="1" applyBorder="1" applyAlignment="1" applyProtection="1">
      <alignment horizontal="right"/>
      <protection locked="0"/>
    </xf>
    <xf numFmtId="0" fontId="4" fillId="6" borderId="16" xfId="1" applyFont="1" applyFill="1" applyBorder="1" applyAlignment="1">
      <alignment horizontal="center"/>
    </xf>
    <xf numFmtId="0" fontId="4" fillId="6" borderId="62" xfId="1" applyFont="1" applyFill="1" applyBorder="1" applyAlignment="1">
      <alignment horizontal="center"/>
    </xf>
    <xf numFmtId="1" fontId="4" fillId="7" borderId="135" xfId="14" applyNumberFormat="1" applyFill="1" applyBorder="1" applyAlignment="1" applyProtection="1">
      <alignment horizontal="right"/>
      <protection locked="0"/>
    </xf>
    <xf numFmtId="0" fontId="4" fillId="7" borderId="112" xfId="14" applyFill="1" applyBorder="1" applyAlignment="1" applyProtection="1">
      <alignment horizontal="left"/>
      <protection locked="0"/>
    </xf>
    <xf numFmtId="0" fontId="4" fillId="6" borderId="90" xfId="1" applyFont="1" applyFill="1" applyBorder="1"/>
    <xf numFmtId="0" fontId="4" fillId="6" borderId="4" xfId="1" applyFont="1" applyFill="1" applyBorder="1"/>
    <xf numFmtId="0" fontId="4" fillId="6" borderId="147" xfId="1" applyFont="1" applyFill="1" applyBorder="1" applyAlignment="1">
      <alignment horizontal="center"/>
    </xf>
    <xf numFmtId="0" fontId="4" fillId="7" borderId="37" xfId="12" applyFill="1" applyBorder="1" applyAlignment="1" applyProtection="1">
      <alignment horizontal="left"/>
      <protection locked="0"/>
    </xf>
    <xf numFmtId="0" fontId="4" fillId="6" borderId="155" xfId="1" applyFont="1" applyFill="1" applyBorder="1" applyAlignment="1">
      <alignment horizontal="center"/>
    </xf>
    <xf numFmtId="0" fontId="4" fillId="6" borderId="53" xfId="1" applyFont="1" applyFill="1" applyBorder="1"/>
    <xf numFmtId="0" fontId="4" fillId="6" borderId="34" xfId="1" applyFont="1" applyFill="1" applyBorder="1" applyAlignment="1">
      <alignment horizontal="center"/>
    </xf>
    <xf numFmtId="0" fontId="4" fillId="7" borderId="46" xfId="12" applyFill="1" applyBorder="1" applyAlignment="1" applyProtection="1">
      <alignment horizontal="left"/>
      <protection locked="0"/>
    </xf>
    <xf numFmtId="0" fontId="4" fillId="6" borderId="77" xfId="1" applyFont="1" applyFill="1" applyBorder="1" applyAlignment="1">
      <alignment horizontal="center"/>
    </xf>
    <xf numFmtId="1" fontId="4" fillId="7" borderId="44" xfId="1" applyNumberFormat="1" applyFont="1" applyFill="1" applyBorder="1" applyAlignment="1" applyProtection="1">
      <alignment horizontal="right"/>
      <protection locked="0"/>
    </xf>
    <xf numFmtId="0" fontId="4" fillId="7" borderId="36" xfId="12" applyFill="1" applyBorder="1" applyAlignment="1" applyProtection="1">
      <alignment horizontal="left"/>
      <protection locked="0"/>
    </xf>
    <xf numFmtId="1" fontId="4" fillId="7" borderId="51" xfId="14" applyNumberFormat="1" applyFill="1" applyBorder="1" applyAlignment="1" applyProtection="1">
      <alignment horizontal="right"/>
      <protection locked="0"/>
    </xf>
    <xf numFmtId="1" fontId="4" fillId="7" borderId="45" xfId="14" applyNumberFormat="1" applyFill="1" applyBorder="1" applyAlignment="1" applyProtection="1">
      <alignment horizontal="right"/>
      <protection locked="0"/>
    </xf>
    <xf numFmtId="0" fontId="4" fillId="7" borderId="45" xfId="1" applyFont="1" applyFill="1" applyBorder="1" applyAlignment="1" applyProtection="1">
      <alignment horizontal="left"/>
      <protection locked="0"/>
    </xf>
    <xf numFmtId="1" fontId="4" fillId="7" borderId="45" xfId="1" applyNumberFormat="1" applyFont="1" applyFill="1" applyBorder="1" applyAlignment="1" applyProtection="1">
      <alignment horizontal="right"/>
      <protection locked="0"/>
    </xf>
    <xf numFmtId="0" fontId="18" fillId="2" borderId="138" xfId="1" applyFont="1" applyFill="1" applyBorder="1"/>
    <xf numFmtId="0" fontId="18" fillId="2" borderId="162" xfId="1" applyFont="1" applyFill="1" applyBorder="1"/>
    <xf numFmtId="0" fontId="4" fillId="0" borderId="20" xfId="1" applyFont="1" applyBorder="1"/>
    <xf numFmtId="0" fontId="4" fillId="0" borderId="10" xfId="1" applyFont="1" applyBorder="1" applyAlignment="1">
      <alignment horizontal="center"/>
    </xf>
    <xf numFmtId="0" fontId="4" fillId="6" borderId="80" xfId="1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/>
    </xf>
    <xf numFmtId="0" fontId="4" fillId="0" borderId="155" xfId="1" applyFont="1" applyBorder="1" applyAlignment="1">
      <alignment horizontal="center"/>
    </xf>
    <xf numFmtId="0" fontId="4" fillId="6" borderId="8" xfId="1" applyFont="1" applyFill="1" applyBorder="1" applyAlignment="1">
      <alignment horizontal="center"/>
    </xf>
    <xf numFmtId="0" fontId="4" fillId="17" borderId="192" xfId="0" applyFont="1" applyFill="1" applyBorder="1" applyAlignment="1">
      <alignment wrapText="1"/>
    </xf>
    <xf numFmtId="0" fontId="4" fillId="2" borderId="49" xfId="1" applyFont="1" applyFill="1" applyBorder="1"/>
    <xf numFmtId="0" fontId="18" fillId="2" borderId="177" xfId="1" applyFont="1" applyFill="1" applyBorder="1" applyAlignment="1">
      <alignment horizontal="center" vertical="top"/>
    </xf>
    <xf numFmtId="0" fontId="18" fillId="2" borderId="139" xfId="1" applyFont="1" applyFill="1" applyBorder="1" applyAlignment="1">
      <alignment horizontal="center" vertical="top" wrapText="1"/>
    </xf>
    <xf numFmtId="0" fontId="4" fillId="7" borderId="109" xfId="14" applyFill="1" applyBorder="1" applyAlignment="1" applyProtection="1">
      <alignment horizontal="left"/>
      <protection locked="0"/>
    </xf>
    <xf numFmtId="1" fontId="4" fillId="8" borderId="99" xfId="1" applyNumberFormat="1" applyFont="1" applyFill="1" applyBorder="1" applyAlignment="1">
      <alignment horizontal="right"/>
    </xf>
    <xf numFmtId="0" fontId="4" fillId="7" borderId="167" xfId="14" applyFill="1" applyBorder="1" applyAlignment="1" applyProtection="1">
      <alignment horizontal="left"/>
      <protection locked="0"/>
    </xf>
    <xf numFmtId="1" fontId="4" fillId="0" borderId="0" xfId="1" applyNumberFormat="1" applyFont="1"/>
    <xf numFmtId="0" fontId="4" fillId="0" borderId="39" xfId="1" applyFont="1" applyBorder="1" applyAlignment="1">
      <alignment horizontal="center"/>
    </xf>
    <xf numFmtId="1" fontId="4" fillId="7" borderId="91" xfId="14" applyNumberFormat="1" applyFill="1" applyBorder="1" applyAlignment="1" applyProtection="1">
      <alignment horizontal="right"/>
      <protection locked="0"/>
    </xf>
    <xf numFmtId="0" fontId="4" fillId="7" borderId="80" xfId="14" applyFill="1" applyBorder="1" applyAlignment="1" applyProtection="1">
      <alignment horizontal="left"/>
      <protection locked="0"/>
    </xf>
    <xf numFmtId="0" fontId="4" fillId="7" borderId="100" xfId="14" applyFill="1" applyBorder="1" applyAlignment="1" applyProtection="1">
      <alignment horizontal="left"/>
      <protection locked="0"/>
    </xf>
    <xf numFmtId="0" fontId="4" fillId="0" borderId="4" xfId="1" applyFont="1" applyBorder="1"/>
    <xf numFmtId="0" fontId="4" fillId="0" borderId="29" xfId="1" applyFont="1" applyBorder="1" applyAlignment="1">
      <alignment horizontal="center"/>
    </xf>
    <xf numFmtId="0" fontId="4" fillId="7" borderId="7" xfId="14" applyFill="1" applyBorder="1" applyAlignment="1" applyProtection="1">
      <alignment horizontal="left"/>
      <protection locked="0"/>
    </xf>
    <xf numFmtId="0" fontId="4" fillId="7" borderId="101" xfId="14" applyFill="1" applyBorder="1" applyAlignment="1" applyProtection="1">
      <alignment horizontal="left"/>
      <protection locked="0"/>
    </xf>
    <xf numFmtId="0" fontId="4" fillId="0" borderId="6" xfId="1" applyFont="1" applyBorder="1" applyAlignment="1">
      <alignment horizontal="center"/>
    </xf>
    <xf numFmtId="0" fontId="4" fillId="0" borderId="16" xfId="1" applyFont="1" applyBorder="1"/>
    <xf numFmtId="0" fontId="4" fillId="0" borderId="16" xfId="1" applyFont="1" applyBorder="1" applyAlignment="1">
      <alignment horizontal="center"/>
    </xf>
    <xf numFmtId="0" fontId="4" fillId="0" borderId="40" xfId="1" applyFont="1" applyBorder="1" applyAlignment="1">
      <alignment horizontal="center"/>
    </xf>
    <xf numFmtId="0" fontId="4" fillId="7" borderId="102" xfId="14" applyFill="1" applyBorder="1" applyAlignment="1" applyProtection="1">
      <alignment horizontal="left"/>
      <protection locked="0"/>
    </xf>
    <xf numFmtId="0" fontId="4" fillId="5" borderId="104" xfId="1" applyFont="1" applyFill="1" applyBorder="1" applyAlignment="1" applyProtection="1">
      <alignment horizontal="left"/>
      <protection locked="0"/>
    </xf>
    <xf numFmtId="1" fontId="4" fillId="8" borderId="88" xfId="1" applyNumberFormat="1" applyFont="1" applyFill="1" applyBorder="1" applyAlignment="1">
      <alignment horizontal="right"/>
    </xf>
    <xf numFmtId="0" fontId="4" fillId="7" borderId="110" xfId="14" applyFill="1" applyBorder="1" applyAlignment="1" applyProtection="1">
      <alignment horizontal="left"/>
      <protection locked="0"/>
    </xf>
    <xf numFmtId="1" fontId="4" fillId="7" borderId="132" xfId="14" applyNumberFormat="1" applyFill="1" applyBorder="1" applyAlignment="1" applyProtection="1">
      <alignment horizontal="right"/>
      <protection locked="0"/>
    </xf>
    <xf numFmtId="0" fontId="4" fillId="7" borderId="99" xfId="14" applyFill="1" applyBorder="1" applyAlignment="1" applyProtection="1">
      <alignment horizontal="left"/>
      <protection locked="0"/>
    </xf>
    <xf numFmtId="0" fontId="4" fillId="0" borderId="9" xfId="1" applyFont="1" applyBorder="1" applyAlignment="1">
      <alignment horizontal="center"/>
    </xf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150" xfId="1" applyFont="1" applyBorder="1" applyAlignment="1">
      <alignment horizontal="center"/>
    </xf>
    <xf numFmtId="1" fontId="4" fillId="7" borderId="97" xfId="14" applyNumberFormat="1" applyFill="1" applyBorder="1" applyAlignment="1" applyProtection="1">
      <alignment horizontal="right"/>
      <protection locked="0"/>
    </xf>
    <xf numFmtId="0" fontId="4" fillId="7" borderId="53" xfId="14" applyFill="1" applyBorder="1" applyAlignment="1" applyProtection="1">
      <alignment horizontal="left"/>
      <protection locked="0"/>
    </xf>
    <xf numFmtId="1" fontId="4" fillId="7" borderId="133" xfId="14" applyNumberFormat="1" applyFill="1" applyBorder="1" applyAlignment="1" applyProtection="1">
      <alignment horizontal="right"/>
      <protection locked="0"/>
    </xf>
    <xf numFmtId="1" fontId="4" fillId="8" borderId="82" xfId="1" applyNumberFormat="1" applyFont="1" applyFill="1" applyBorder="1" applyAlignment="1">
      <alignment horizontal="right"/>
    </xf>
    <xf numFmtId="0" fontId="4" fillId="7" borderId="104" xfId="14" applyFill="1" applyBorder="1" applyAlignment="1" applyProtection="1">
      <alignment horizontal="left"/>
      <protection locked="0"/>
    </xf>
    <xf numFmtId="0" fontId="4" fillId="0" borderId="15" xfId="1" applyFont="1" applyBorder="1"/>
    <xf numFmtId="0" fontId="4" fillId="0" borderId="3" xfId="1" applyFont="1" applyBorder="1" applyAlignment="1">
      <alignment horizontal="center"/>
    </xf>
    <xf numFmtId="1" fontId="4" fillId="8" borderId="26" xfId="1" applyNumberFormat="1" applyFont="1" applyFill="1" applyBorder="1" applyAlignment="1">
      <alignment horizontal="right"/>
    </xf>
    <xf numFmtId="0" fontId="4" fillId="5" borderId="30" xfId="1" applyFont="1" applyFill="1" applyBorder="1" applyAlignment="1" applyProtection="1">
      <alignment horizontal="left"/>
      <protection locked="0"/>
    </xf>
    <xf numFmtId="0" fontId="4" fillId="7" borderId="103" xfId="14" applyFill="1" applyBorder="1" applyAlignment="1" applyProtection="1">
      <alignment horizontal="left"/>
      <protection locked="0"/>
    </xf>
    <xf numFmtId="0" fontId="4" fillId="7" borderId="105" xfId="1" applyFont="1" applyFill="1" applyBorder="1" applyAlignment="1" applyProtection="1">
      <alignment horizontal="left"/>
      <protection locked="0"/>
    </xf>
    <xf numFmtId="1" fontId="4" fillId="7" borderId="26" xfId="14" applyNumberFormat="1" applyFill="1" applyBorder="1" applyAlignment="1" applyProtection="1">
      <alignment horizontal="right"/>
      <protection locked="0"/>
    </xf>
    <xf numFmtId="0" fontId="4" fillId="7" borderId="27" xfId="14" applyFill="1" applyBorder="1" applyAlignment="1" applyProtection="1">
      <alignment horizontal="left"/>
      <protection locked="0"/>
    </xf>
    <xf numFmtId="0" fontId="4" fillId="7" borderId="106" xfId="1" applyFont="1" applyFill="1" applyBorder="1" applyAlignment="1" applyProtection="1">
      <alignment horizontal="left"/>
      <protection locked="0"/>
    </xf>
    <xf numFmtId="9" fontId="4" fillId="7" borderId="42" xfId="14" applyNumberFormat="1" applyFill="1" applyBorder="1" applyAlignment="1" applyProtection="1">
      <alignment horizontal="right"/>
      <protection locked="0"/>
    </xf>
    <xf numFmtId="9" fontId="4" fillId="7" borderId="109" xfId="14" applyNumberFormat="1" applyFill="1" applyBorder="1" applyAlignment="1" applyProtection="1">
      <alignment horizontal="left"/>
      <protection locked="0"/>
    </xf>
    <xf numFmtId="9" fontId="4" fillId="7" borderId="95" xfId="14" applyNumberFormat="1" applyFill="1" applyBorder="1" applyAlignment="1" applyProtection="1">
      <alignment horizontal="left"/>
      <protection locked="0"/>
    </xf>
    <xf numFmtId="9" fontId="4" fillId="7" borderId="92" xfId="14" applyNumberFormat="1" applyFill="1" applyBorder="1" applyAlignment="1" applyProtection="1">
      <alignment horizontal="right"/>
      <protection locked="0"/>
    </xf>
    <xf numFmtId="9" fontId="4" fillId="7" borderId="168" xfId="14" applyNumberFormat="1" applyFill="1" applyBorder="1" applyAlignment="1" applyProtection="1">
      <alignment horizontal="right"/>
      <protection locked="0"/>
    </xf>
    <xf numFmtId="9" fontId="4" fillId="7" borderId="169" xfId="14" applyNumberFormat="1" applyFill="1" applyBorder="1" applyAlignment="1" applyProtection="1">
      <alignment horizontal="left"/>
      <protection locked="0"/>
    </xf>
    <xf numFmtId="9" fontId="4" fillId="7" borderId="171" xfId="14" applyNumberFormat="1" applyFill="1" applyBorder="1" applyAlignment="1" applyProtection="1">
      <alignment horizontal="right"/>
      <protection locked="0"/>
    </xf>
    <xf numFmtId="0" fontId="4" fillId="7" borderId="172" xfId="14" applyFill="1" applyBorder="1" applyAlignment="1" applyProtection="1">
      <alignment horizontal="left"/>
      <protection locked="0"/>
    </xf>
    <xf numFmtId="9" fontId="4" fillId="7" borderId="79" xfId="14" applyNumberFormat="1" applyFill="1" applyBorder="1" applyAlignment="1" applyProtection="1">
      <alignment horizontal="right"/>
      <protection locked="0"/>
    </xf>
    <xf numFmtId="9" fontId="4" fillId="7" borderId="80" xfId="14" applyNumberFormat="1" applyFill="1" applyBorder="1" applyAlignment="1" applyProtection="1">
      <alignment horizontal="left"/>
      <protection locked="0"/>
    </xf>
    <xf numFmtId="9" fontId="4" fillId="7" borderId="81" xfId="14" applyNumberFormat="1" applyFill="1" applyBorder="1" applyAlignment="1" applyProtection="1">
      <alignment horizontal="left"/>
      <protection locked="0"/>
    </xf>
    <xf numFmtId="9" fontId="4" fillId="7" borderId="137" xfId="14" applyNumberFormat="1" applyFill="1" applyBorder="1" applyAlignment="1" applyProtection="1">
      <alignment horizontal="right"/>
      <protection locked="0"/>
    </xf>
    <xf numFmtId="9" fontId="4" fillId="7" borderId="170" xfId="14" applyNumberFormat="1" applyFill="1" applyBorder="1" applyAlignment="1" applyProtection="1">
      <alignment horizontal="right"/>
      <protection locked="0"/>
    </xf>
    <xf numFmtId="9" fontId="4" fillId="7" borderId="173" xfId="14" applyNumberFormat="1" applyFill="1" applyBorder="1" applyAlignment="1" applyProtection="1">
      <alignment horizontal="right"/>
      <protection locked="0"/>
    </xf>
    <xf numFmtId="0" fontId="4" fillId="7" borderId="174" xfId="14" applyFill="1" applyBorder="1" applyAlignment="1" applyProtection="1">
      <alignment horizontal="left"/>
      <protection locked="0"/>
    </xf>
    <xf numFmtId="9" fontId="4" fillId="7" borderId="94" xfId="14" applyNumberFormat="1" applyFill="1" applyBorder="1" applyAlignment="1" applyProtection="1">
      <alignment horizontal="right"/>
      <protection locked="0"/>
    </xf>
    <xf numFmtId="9" fontId="4" fillId="7" borderId="7" xfId="14" applyNumberFormat="1" applyFill="1" applyBorder="1" applyAlignment="1" applyProtection="1">
      <alignment horizontal="left"/>
      <protection locked="0"/>
    </xf>
    <xf numFmtId="9" fontId="4" fillId="7" borderId="96" xfId="14" applyNumberFormat="1" applyFill="1" applyBorder="1" applyAlignment="1" applyProtection="1">
      <alignment horizontal="left"/>
      <protection locked="0"/>
    </xf>
    <xf numFmtId="9" fontId="4" fillId="7" borderId="87" xfId="14" applyNumberFormat="1" applyFill="1" applyBorder="1" applyAlignment="1" applyProtection="1">
      <alignment horizontal="right"/>
      <protection locked="0"/>
    </xf>
    <xf numFmtId="9" fontId="4" fillId="7" borderId="204" xfId="14" applyNumberFormat="1" applyFill="1" applyBorder="1" applyAlignment="1" applyProtection="1">
      <alignment horizontal="right"/>
      <protection locked="0"/>
    </xf>
    <xf numFmtId="9" fontId="4" fillId="7" borderId="111" xfId="14" applyNumberFormat="1" applyFill="1" applyBorder="1" applyAlignment="1" applyProtection="1">
      <alignment horizontal="left"/>
      <protection locked="0"/>
    </xf>
    <xf numFmtId="9" fontId="4" fillId="7" borderId="135" xfId="14" applyNumberFormat="1" applyFill="1" applyBorder="1" applyAlignment="1" applyProtection="1">
      <alignment horizontal="right"/>
      <protection locked="0"/>
    </xf>
    <xf numFmtId="9" fontId="4" fillId="5" borderId="30" xfId="1" applyNumberFormat="1" applyFont="1" applyFill="1" applyBorder="1" applyAlignment="1" applyProtection="1">
      <alignment horizontal="left"/>
      <protection locked="0"/>
    </xf>
    <xf numFmtId="9" fontId="4" fillId="5" borderId="112" xfId="14" applyNumberFormat="1" applyFill="1" applyBorder="1" applyAlignment="1" applyProtection="1">
      <alignment horizontal="left"/>
      <protection locked="0"/>
    </xf>
    <xf numFmtId="9" fontId="4" fillId="7" borderId="88" xfId="14" applyNumberFormat="1" applyFill="1" applyBorder="1" applyAlignment="1" applyProtection="1">
      <alignment horizontal="right"/>
      <protection locked="0"/>
    </xf>
    <xf numFmtId="9" fontId="4" fillId="5" borderId="111" xfId="14" applyNumberFormat="1" applyFill="1" applyBorder="1" applyAlignment="1" applyProtection="1">
      <alignment horizontal="left"/>
      <protection locked="0"/>
    </xf>
    <xf numFmtId="9" fontId="4" fillId="7" borderId="205" xfId="14" applyNumberFormat="1" applyFill="1" applyBorder="1" applyAlignment="1" applyProtection="1">
      <alignment horizontal="right"/>
      <protection locked="0"/>
    </xf>
    <xf numFmtId="9" fontId="4" fillId="5" borderId="206" xfId="14" applyNumberFormat="1" applyFill="1" applyBorder="1" applyAlignment="1" applyProtection="1">
      <alignment horizontal="left"/>
      <protection locked="0"/>
    </xf>
    <xf numFmtId="9" fontId="4" fillId="7" borderId="207" xfId="14" applyNumberFormat="1" applyFill="1" applyBorder="1" applyAlignment="1" applyProtection="1">
      <alignment horizontal="right"/>
      <protection locked="0"/>
    </xf>
    <xf numFmtId="0" fontId="4" fillId="5" borderId="208" xfId="14" applyFill="1" applyBorder="1" applyAlignment="1" applyProtection="1">
      <alignment horizontal="left"/>
      <protection locked="0"/>
    </xf>
    <xf numFmtId="9" fontId="4" fillId="7" borderId="86" xfId="14" applyNumberFormat="1" applyFill="1" applyBorder="1" applyAlignment="1" applyProtection="1">
      <alignment horizontal="right"/>
      <protection locked="0"/>
    </xf>
    <xf numFmtId="9" fontId="4" fillId="7" borderId="110" xfId="14" applyNumberFormat="1" applyFill="1" applyBorder="1" applyAlignment="1" applyProtection="1">
      <alignment horizontal="left"/>
      <protection locked="0"/>
    </xf>
    <xf numFmtId="165" fontId="4" fillId="7" borderId="172" xfId="14" applyNumberFormat="1" applyFill="1" applyBorder="1" applyAlignment="1" applyProtection="1">
      <alignment horizontal="left"/>
      <protection locked="0"/>
    </xf>
    <xf numFmtId="9" fontId="4" fillId="7" borderId="97" xfId="14" applyNumberFormat="1" applyFill="1" applyBorder="1" applyAlignment="1" applyProtection="1">
      <alignment horizontal="right"/>
      <protection locked="0"/>
    </xf>
    <xf numFmtId="9" fontId="4" fillId="7" borderId="27" xfId="14" applyNumberFormat="1" applyFill="1" applyBorder="1" applyAlignment="1" applyProtection="1">
      <alignment horizontal="left"/>
      <protection locked="0"/>
    </xf>
    <xf numFmtId="9" fontId="4" fillId="7" borderId="30" xfId="14" applyNumberFormat="1" applyFill="1" applyBorder="1" applyAlignment="1" applyProtection="1">
      <alignment horizontal="left"/>
      <protection locked="0"/>
    </xf>
    <xf numFmtId="9" fontId="4" fillId="7" borderId="89" xfId="14" applyNumberFormat="1" applyFill="1" applyBorder="1" applyAlignment="1" applyProtection="1">
      <alignment horizontal="right"/>
      <protection locked="0"/>
    </xf>
    <xf numFmtId="9" fontId="4" fillId="7" borderId="53" xfId="14" applyNumberFormat="1" applyFill="1" applyBorder="1" applyAlignment="1" applyProtection="1">
      <alignment horizontal="left"/>
      <protection locked="0"/>
    </xf>
    <xf numFmtId="9" fontId="4" fillId="7" borderId="175" xfId="14" applyNumberFormat="1" applyFill="1" applyBorder="1" applyAlignment="1" applyProtection="1">
      <alignment horizontal="right"/>
      <protection locked="0"/>
    </xf>
    <xf numFmtId="165" fontId="4" fillId="7" borderId="176" xfId="14" applyNumberFormat="1" applyFill="1" applyBorder="1" applyAlignment="1" applyProtection="1">
      <alignment horizontal="left"/>
      <protection locked="0"/>
    </xf>
    <xf numFmtId="0" fontId="18" fillId="2" borderId="12" xfId="1" applyFont="1" applyFill="1" applyBorder="1" applyAlignment="1">
      <alignment horizontal="center"/>
    </xf>
    <xf numFmtId="0" fontId="18" fillId="2" borderId="11" xfId="1" applyFont="1" applyFill="1" applyBorder="1" applyAlignment="1">
      <alignment horizontal="center"/>
    </xf>
    <xf numFmtId="49" fontId="4" fillId="0" borderId="44" xfId="1" applyNumberFormat="1" applyFont="1" applyBorder="1" applyAlignment="1">
      <alignment horizontal="center"/>
    </xf>
    <xf numFmtId="2" fontId="4" fillId="15" borderId="171" xfId="0" applyNumberFormat="1" applyFont="1" applyFill="1" applyBorder="1" applyAlignment="1">
      <alignment wrapText="1"/>
    </xf>
    <xf numFmtId="2" fontId="4" fillId="15" borderId="201" xfId="0" applyNumberFormat="1" applyFont="1" applyFill="1" applyBorder="1" applyAlignment="1">
      <alignment wrapText="1"/>
    </xf>
    <xf numFmtId="2" fontId="4" fillId="8" borderId="171" xfId="1" applyNumberFormat="1" applyFont="1" applyFill="1" applyBorder="1" applyAlignment="1">
      <alignment horizontal="right"/>
    </xf>
    <xf numFmtId="0" fontId="4" fillId="15" borderId="172" xfId="0" applyFont="1" applyFill="1" applyBorder="1" applyAlignment="1">
      <alignment wrapText="1"/>
    </xf>
    <xf numFmtId="49" fontId="4" fillId="0" borderId="31" xfId="1" applyNumberFormat="1" applyFont="1" applyBorder="1" applyAlignment="1">
      <alignment horizontal="center"/>
    </xf>
    <xf numFmtId="2" fontId="4" fillId="15" borderId="173" xfId="0" applyNumberFormat="1" applyFont="1" applyFill="1" applyBorder="1" applyAlignment="1">
      <alignment wrapText="1"/>
    </xf>
    <xf numFmtId="2" fontId="4" fillId="15" borderId="202" xfId="0" applyNumberFormat="1" applyFont="1" applyFill="1" applyBorder="1" applyAlignment="1">
      <alignment wrapText="1"/>
    </xf>
    <xf numFmtId="2" fontId="4" fillId="8" borderId="173" xfId="1" applyNumberFormat="1" applyFont="1" applyFill="1" applyBorder="1" applyAlignment="1">
      <alignment horizontal="right"/>
    </xf>
    <xf numFmtId="0" fontId="4" fillId="15" borderId="174" xfId="0" applyFont="1" applyFill="1" applyBorder="1" applyAlignment="1">
      <alignment wrapText="1"/>
    </xf>
    <xf numFmtId="2" fontId="4" fillId="7" borderId="202" xfId="1" applyNumberFormat="1" applyFont="1" applyFill="1" applyBorder="1" applyAlignment="1" applyProtection="1">
      <alignment horizontal="left"/>
      <protection locked="0"/>
    </xf>
    <xf numFmtId="2" fontId="4" fillId="5" borderId="202" xfId="1" applyNumberFormat="1" applyFont="1" applyFill="1" applyBorder="1" applyAlignment="1" applyProtection="1">
      <alignment horizontal="left"/>
      <protection locked="0"/>
    </xf>
    <xf numFmtId="0" fontId="4" fillId="6" borderId="59" xfId="1" applyFont="1" applyFill="1" applyBorder="1" applyAlignment="1">
      <alignment horizontal="center"/>
    </xf>
    <xf numFmtId="49" fontId="4" fillId="0" borderId="45" xfId="1" applyNumberFormat="1" applyFont="1" applyBorder="1" applyAlignment="1">
      <alignment horizontal="center"/>
    </xf>
    <xf numFmtId="2" fontId="4" fillId="15" borderId="175" xfId="0" applyNumberFormat="1" applyFont="1" applyFill="1" applyBorder="1" applyAlignment="1">
      <alignment wrapText="1"/>
    </xf>
    <xf numFmtId="2" fontId="4" fillId="15" borderId="203" xfId="0" applyNumberFormat="1" applyFont="1" applyFill="1" applyBorder="1" applyAlignment="1">
      <alignment wrapText="1"/>
    </xf>
    <xf numFmtId="2" fontId="4" fillId="8" borderId="175" xfId="1" applyNumberFormat="1" applyFont="1" applyFill="1" applyBorder="1" applyAlignment="1">
      <alignment horizontal="right"/>
    </xf>
    <xf numFmtId="0" fontId="4" fillId="15" borderId="176" xfId="0" applyFont="1" applyFill="1" applyBorder="1" applyAlignment="1">
      <alignment wrapText="1"/>
    </xf>
    <xf numFmtId="4" fontId="4" fillId="0" borderId="0" xfId="1" applyNumberFormat="1" applyFont="1"/>
    <xf numFmtId="9" fontId="4" fillId="7" borderId="67" xfId="14" applyNumberFormat="1" applyFill="1" applyBorder="1" applyAlignment="1" applyProtection="1">
      <alignment horizontal="right"/>
      <protection locked="0"/>
    </xf>
    <xf numFmtId="9" fontId="4" fillId="5" borderId="184" xfId="14" applyNumberFormat="1" applyFill="1" applyBorder="1" applyAlignment="1" applyProtection="1">
      <alignment horizontal="left"/>
      <protection locked="0"/>
    </xf>
    <xf numFmtId="9" fontId="4" fillId="7" borderId="41" xfId="14" applyNumberFormat="1" applyFill="1" applyBorder="1" applyAlignment="1" applyProtection="1">
      <alignment horizontal="right"/>
      <protection locked="0"/>
    </xf>
    <xf numFmtId="9" fontId="4" fillId="7" borderId="36" xfId="14" applyNumberFormat="1" applyFill="1" applyBorder="1" applyAlignment="1" applyProtection="1">
      <alignment horizontal="left"/>
      <protection locked="0"/>
    </xf>
    <xf numFmtId="9" fontId="4" fillId="7" borderId="50" xfId="14" applyNumberFormat="1" applyFill="1" applyBorder="1" applyAlignment="1" applyProtection="1">
      <alignment horizontal="right"/>
      <protection locked="0"/>
    </xf>
    <xf numFmtId="9" fontId="4" fillId="7" borderId="37" xfId="14" applyNumberFormat="1" applyFill="1" applyBorder="1" applyAlignment="1" applyProtection="1">
      <alignment horizontal="left"/>
      <protection locked="0"/>
    </xf>
    <xf numFmtId="9" fontId="4" fillId="7" borderId="51" xfId="14" applyNumberFormat="1" applyFill="1" applyBorder="1" applyAlignment="1" applyProtection="1">
      <alignment horizontal="right"/>
      <protection locked="0"/>
    </xf>
    <xf numFmtId="9" fontId="4" fillId="7" borderId="46" xfId="14" applyNumberFormat="1" applyFill="1" applyBorder="1" applyAlignment="1" applyProtection="1">
      <alignment horizontal="left"/>
      <protection locked="0"/>
    </xf>
    <xf numFmtId="9" fontId="4" fillId="7" borderId="58" xfId="14" applyNumberFormat="1" applyFill="1" applyBorder="1" applyAlignment="1" applyProtection="1">
      <alignment horizontal="right"/>
      <protection locked="0"/>
    </xf>
    <xf numFmtId="9" fontId="4" fillId="7" borderId="60" xfId="14" applyNumberFormat="1" applyFill="1" applyBorder="1" applyAlignment="1" applyProtection="1">
      <alignment horizontal="left"/>
      <protection locked="0"/>
    </xf>
    <xf numFmtId="9" fontId="4" fillId="5" borderId="46" xfId="14" applyNumberFormat="1" applyFill="1" applyBorder="1" applyAlignment="1" applyProtection="1">
      <alignment horizontal="left"/>
      <protection locked="0"/>
    </xf>
    <xf numFmtId="1" fontId="4" fillId="8" borderId="32" xfId="1" applyNumberFormat="1" applyFont="1" applyFill="1" applyBorder="1" applyAlignment="1">
      <alignment horizontal="right"/>
    </xf>
    <xf numFmtId="1" fontId="4" fillId="8" borderId="209" xfId="1" applyNumberFormat="1" applyFont="1" applyFill="1" applyBorder="1" applyAlignment="1">
      <alignment horizontal="right"/>
    </xf>
    <xf numFmtId="1" fontId="4" fillId="8" borderId="52" xfId="1" applyNumberFormat="1" applyFont="1" applyFill="1" applyBorder="1" applyAlignment="1">
      <alignment horizontal="right"/>
    </xf>
    <xf numFmtId="1" fontId="4" fillId="8" borderId="212" xfId="1" applyNumberFormat="1" applyFont="1" applyFill="1" applyBorder="1" applyAlignment="1">
      <alignment horizontal="right"/>
    </xf>
    <xf numFmtId="1" fontId="4" fillId="7" borderId="44" xfId="14" applyNumberFormat="1" applyFill="1" applyBorder="1" applyAlignment="1" applyProtection="1">
      <alignment horizontal="right"/>
      <protection locked="0"/>
    </xf>
    <xf numFmtId="1" fontId="4" fillId="8" borderId="51" xfId="1" applyNumberFormat="1" applyFont="1" applyFill="1" applyBorder="1" applyAlignment="1">
      <alignment horizontal="right"/>
    </xf>
    <xf numFmtId="0" fontId="4" fillId="5" borderId="53" xfId="1" applyFont="1" applyFill="1" applyBorder="1" applyAlignment="1" applyProtection="1">
      <alignment horizontal="left"/>
      <protection locked="0"/>
    </xf>
    <xf numFmtId="1" fontId="4" fillId="8" borderId="210" xfId="1" applyNumberFormat="1" applyFont="1" applyFill="1" applyBorder="1" applyAlignment="1">
      <alignment horizontal="right"/>
    </xf>
    <xf numFmtId="1" fontId="4" fillId="8" borderId="213" xfId="1" applyNumberFormat="1" applyFont="1" applyFill="1" applyBorder="1" applyAlignment="1">
      <alignment horizontal="right"/>
    </xf>
    <xf numFmtId="1" fontId="4" fillId="8" borderId="214" xfId="1" applyNumberFormat="1" applyFont="1" applyFill="1" applyBorder="1" applyAlignment="1">
      <alignment horizontal="right"/>
    </xf>
    <xf numFmtId="1" fontId="4" fillId="8" borderId="215" xfId="1" applyNumberFormat="1" applyFont="1" applyFill="1" applyBorder="1" applyAlignment="1">
      <alignment horizontal="right"/>
    </xf>
    <xf numFmtId="1" fontId="4" fillId="8" borderId="154" xfId="1" applyNumberFormat="1" applyFont="1" applyFill="1" applyBorder="1" applyAlignment="1">
      <alignment horizontal="right"/>
    </xf>
    <xf numFmtId="0" fontId="15" fillId="0" borderId="0" xfId="11" applyFont="1"/>
    <xf numFmtId="0" fontId="16" fillId="0" borderId="0" xfId="11" applyFont="1"/>
    <xf numFmtId="0" fontId="5" fillId="0" borderId="0" xfId="11" applyFont="1"/>
    <xf numFmtId="0" fontId="5" fillId="0" borderId="0" xfId="11" applyFont="1" applyAlignment="1">
      <alignment horizontal="left" indent="1"/>
    </xf>
    <xf numFmtId="0" fontId="24" fillId="0" borderId="0" xfId="11" applyFont="1"/>
    <xf numFmtId="0" fontId="19" fillId="0" borderId="0" xfId="11" applyFont="1"/>
    <xf numFmtId="0" fontId="15" fillId="2" borderId="54" xfId="11" applyFont="1" applyFill="1" applyBorder="1" applyAlignment="1">
      <alignment horizontal="left"/>
    </xf>
    <xf numFmtId="0" fontId="4" fillId="2" borderId="55" xfId="11" applyFont="1" applyFill="1" applyBorder="1"/>
    <xf numFmtId="0" fontId="4" fillId="2" borderId="43" xfId="11" applyFont="1" applyFill="1" applyBorder="1"/>
    <xf numFmtId="0" fontId="15" fillId="2" borderId="56" xfId="11" applyFont="1" applyFill="1" applyBorder="1" applyAlignment="1">
      <alignment horizontal="left"/>
    </xf>
    <xf numFmtId="0" fontId="4" fillId="2" borderId="57" xfId="11" applyFont="1" applyFill="1" applyBorder="1"/>
    <xf numFmtId="0" fontId="4" fillId="2" borderId="49" xfId="11" applyFont="1" applyFill="1" applyBorder="1"/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left"/>
    </xf>
    <xf numFmtId="0" fontId="4" fillId="2" borderId="12" xfId="11" applyFont="1" applyFill="1" applyBorder="1"/>
    <xf numFmtId="0" fontId="18" fillId="2" borderId="2" xfId="11" applyFont="1" applyFill="1" applyBorder="1"/>
    <xf numFmtId="0" fontId="18" fillId="2" borderId="2" xfId="11" applyFont="1" applyFill="1" applyBorder="1" applyAlignment="1">
      <alignment horizontal="center"/>
    </xf>
    <xf numFmtId="0" fontId="21" fillId="2" borderId="11" xfId="11" applyFont="1" applyFill="1" applyBorder="1"/>
    <xf numFmtId="0" fontId="4" fillId="0" borderId="0" xfId="12"/>
    <xf numFmtId="0" fontId="4" fillId="0" borderId="41" xfId="11" applyFont="1" applyBorder="1" applyAlignment="1">
      <alignment horizontal="center"/>
    </xf>
    <xf numFmtId="0" fontId="4" fillId="0" borderId="44" xfId="11" applyFont="1" applyBorder="1"/>
    <xf numFmtId="0" fontId="4" fillId="6" borderId="44" xfId="11" applyFont="1" applyFill="1" applyBorder="1" applyAlignment="1">
      <alignment horizontal="center"/>
    </xf>
    <xf numFmtId="0" fontId="4" fillId="0" borderId="44" xfId="11" applyFont="1" applyBorder="1" applyAlignment="1">
      <alignment horizontal="center"/>
    </xf>
    <xf numFmtId="0" fontId="4" fillId="0" borderId="36" xfId="11" applyFont="1" applyBorder="1" applyAlignment="1">
      <alignment horizontal="center"/>
    </xf>
    <xf numFmtId="0" fontId="4" fillId="7" borderId="153" xfId="12" applyFill="1" applyBorder="1" applyAlignment="1" applyProtection="1">
      <alignment horizontal="right"/>
      <protection locked="0"/>
    </xf>
    <xf numFmtId="0" fontId="4" fillId="0" borderId="61" xfId="12" applyBorder="1"/>
    <xf numFmtId="0" fontId="4" fillId="0" borderId="75" xfId="11" applyFont="1" applyBorder="1" applyAlignment="1">
      <alignment horizontal="center"/>
    </xf>
    <xf numFmtId="0" fontId="4" fillId="0" borderId="152" xfId="11" applyFont="1" applyBorder="1"/>
    <xf numFmtId="0" fontId="4" fillId="6" borderId="152" xfId="11" applyFont="1" applyFill="1" applyBorder="1" applyAlignment="1">
      <alignment horizontal="center"/>
    </xf>
    <xf numFmtId="0" fontId="4" fillId="0" borderId="152" xfId="11" applyFont="1" applyBorder="1" applyAlignment="1">
      <alignment horizontal="center"/>
    </xf>
    <xf numFmtId="0" fontId="4" fillId="0" borderId="76" xfId="11" applyFont="1" applyBorder="1" applyAlignment="1">
      <alignment horizontal="center"/>
    </xf>
    <xf numFmtId="0" fontId="4" fillId="7" borderId="151" xfId="12" applyFill="1" applyBorder="1" applyAlignment="1" applyProtection="1">
      <alignment horizontal="right"/>
      <protection locked="0"/>
    </xf>
    <xf numFmtId="0" fontId="4" fillId="0" borderId="56" xfId="12" applyBorder="1"/>
    <xf numFmtId="0" fontId="4" fillId="0" borderId="51" xfId="11" applyFont="1" applyBorder="1" applyAlignment="1">
      <alignment horizontal="center"/>
    </xf>
    <xf numFmtId="0" fontId="4" fillId="0" borderId="45" xfId="11" applyFont="1" applyBorder="1"/>
    <xf numFmtId="0" fontId="4" fillId="6" borderId="45" xfId="11" applyFont="1" applyFill="1" applyBorder="1" applyAlignment="1">
      <alignment horizontal="center"/>
    </xf>
    <xf numFmtId="0" fontId="4" fillId="0" borderId="45" xfId="11" quotePrefix="1" applyFont="1" applyBorder="1" applyAlignment="1">
      <alignment horizontal="center"/>
    </xf>
    <xf numFmtId="0" fontId="4" fillId="0" borderId="46" xfId="11" applyFont="1" applyBorder="1" applyAlignment="1">
      <alignment horizontal="center"/>
    </xf>
    <xf numFmtId="1" fontId="4" fillId="7" borderId="26" xfId="12" applyNumberFormat="1" applyFill="1" applyBorder="1" applyAlignment="1" applyProtection="1">
      <alignment horizontal="right"/>
      <protection locked="0"/>
    </xf>
    <xf numFmtId="0" fontId="4" fillId="7" borderId="150" xfId="12" applyFill="1" applyBorder="1" applyAlignment="1" applyProtection="1">
      <alignment horizontal="left"/>
      <protection locked="0"/>
    </xf>
    <xf numFmtId="0" fontId="4" fillId="3" borderId="0" xfId="11" applyFont="1" applyFill="1" applyAlignment="1">
      <alignment horizontal="center"/>
    </xf>
    <xf numFmtId="0" fontId="4" fillId="2" borderId="21" xfId="11" applyFont="1" applyFill="1" applyBorder="1"/>
    <xf numFmtId="0" fontId="18" fillId="2" borderId="22" xfId="11" applyFont="1" applyFill="1" applyBorder="1"/>
    <xf numFmtId="0" fontId="18" fillId="2" borderId="22" xfId="11" applyFont="1" applyFill="1" applyBorder="1" applyAlignment="1">
      <alignment horizontal="center"/>
    </xf>
    <xf numFmtId="0" fontId="21" fillId="2" borderId="23" xfId="11" applyFont="1" applyFill="1" applyBorder="1"/>
    <xf numFmtId="0" fontId="4" fillId="0" borderId="24" xfId="11" applyFont="1" applyBorder="1" applyAlignment="1">
      <alignment horizontal="center"/>
    </xf>
    <xf numFmtId="0" fontId="4" fillId="0" borderId="2" xfId="11" applyFont="1" applyBorder="1"/>
    <xf numFmtId="0" fontId="4" fillId="6" borderId="18" xfId="11" applyFont="1" applyFill="1" applyBorder="1" applyAlignment="1">
      <alignment horizontal="center"/>
    </xf>
    <xf numFmtId="0" fontId="4" fillId="0" borderId="18" xfId="11" applyFont="1" applyBorder="1" applyAlignment="1">
      <alignment horizontal="center"/>
    </xf>
    <xf numFmtId="0" fontId="4" fillId="0" borderId="19" xfId="11" applyFont="1" applyBorder="1" applyAlignment="1">
      <alignment horizontal="center"/>
    </xf>
    <xf numFmtId="1" fontId="4" fillId="7" borderId="24" xfId="12" applyNumberFormat="1" applyFill="1" applyBorder="1" applyAlignment="1" applyProtection="1">
      <alignment horizontal="right"/>
      <protection locked="0"/>
    </xf>
    <xf numFmtId="0" fontId="4" fillId="7" borderId="28" xfId="12" applyFill="1" applyBorder="1" applyAlignment="1" applyProtection="1">
      <alignment horizontal="left"/>
      <protection locked="0"/>
    </xf>
    <xf numFmtId="0" fontId="4" fillId="0" borderId="25" xfId="11" applyFont="1" applyBorder="1" applyAlignment="1">
      <alignment horizontal="center"/>
    </xf>
    <xf numFmtId="0" fontId="4" fillId="0" borderId="5" xfId="11" applyFont="1" applyBorder="1"/>
    <xf numFmtId="0" fontId="4" fillId="6" borderId="4" xfId="11" applyFont="1" applyFill="1" applyBorder="1" applyAlignment="1">
      <alignment horizontal="center"/>
    </xf>
    <xf numFmtId="0" fontId="4" fillId="0" borderId="4" xfId="11" applyFont="1" applyBorder="1" applyAlignment="1">
      <alignment horizontal="center"/>
    </xf>
    <xf numFmtId="0" fontId="4" fillId="0" borderId="13" xfId="11" applyFont="1" applyBorder="1" applyAlignment="1">
      <alignment horizontal="center"/>
    </xf>
    <xf numFmtId="1" fontId="4" fillId="7" borderId="25" xfId="12" applyNumberFormat="1" applyFill="1" applyBorder="1" applyAlignment="1" applyProtection="1">
      <alignment horizontal="right"/>
      <protection locked="0"/>
    </xf>
    <xf numFmtId="0" fontId="4" fillId="7" borderId="29" xfId="12" applyFill="1" applyBorder="1" applyAlignment="1" applyProtection="1">
      <alignment horizontal="left"/>
      <protection locked="0"/>
    </xf>
    <xf numFmtId="0" fontId="4" fillId="0" borderId="7" xfId="11" applyFont="1" applyBorder="1"/>
    <xf numFmtId="0" fontId="4" fillId="0" borderId="26" xfId="11" applyFont="1" applyBorder="1" applyAlignment="1">
      <alignment horizontal="center"/>
    </xf>
    <xf numFmtId="0" fontId="4" fillId="0" borderId="27" xfId="11" applyFont="1" applyBorder="1"/>
    <xf numFmtId="0" fontId="4" fillId="0" borderId="15" xfId="11" applyFont="1" applyBorder="1" applyAlignment="1">
      <alignment horizontal="center"/>
    </xf>
    <xf numFmtId="0" fontId="4" fillId="0" borderId="17" xfId="11" applyFont="1" applyBorder="1" applyAlignment="1">
      <alignment horizontal="center"/>
    </xf>
    <xf numFmtId="0" fontId="4" fillId="7" borderId="3" xfId="12" applyFill="1" applyBorder="1" applyAlignment="1" applyProtection="1">
      <alignment horizontal="left"/>
      <protection locked="0"/>
    </xf>
    <xf numFmtId="0" fontId="4" fillId="0" borderId="42" xfId="11" applyFont="1" applyBorder="1" applyAlignment="1">
      <alignment horizontal="center"/>
    </xf>
    <xf numFmtId="0" fontId="4" fillId="0" borderId="43" xfId="11" applyFont="1" applyBorder="1"/>
    <xf numFmtId="0" fontId="4" fillId="6" borderId="38" xfId="11" applyFont="1" applyFill="1" applyBorder="1" applyAlignment="1">
      <alignment horizontal="center"/>
    </xf>
    <xf numFmtId="0" fontId="4" fillId="0" borderId="38" xfId="11" applyFont="1" applyBorder="1" applyAlignment="1">
      <alignment horizontal="center"/>
    </xf>
    <xf numFmtId="0" fontId="4" fillId="0" borderId="32" xfId="11" applyFont="1" applyBorder="1" applyAlignment="1">
      <alignment horizontal="center"/>
    </xf>
    <xf numFmtId="0" fontId="4" fillId="7" borderId="24" xfId="12" applyFill="1" applyBorder="1" applyAlignment="1" applyProtection="1">
      <alignment horizontal="right"/>
      <protection locked="0"/>
    </xf>
    <xf numFmtId="0" fontId="4" fillId="0" borderId="94" xfId="11" applyFont="1" applyBorder="1" applyAlignment="1">
      <alignment horizontal="center"/>
    </xf>
    <xf numFmtId="0" fontId="4" fillId="0" borderId="33" xfId="11" applyFont="1" applyBorder="1" applyAlignment="1">
      <alignment horizontal="center"/>
    </xf>
    <xf numFmtId="0" fontId="4" fillId="7" borderId="25" xfId="12" applyFill="1" applyBorder="1" applyAlignment="1" applyProtection="1">
      <alignment horizontal="right"/>
      <protection locked="0"/>
    </xf>
    <xf numFmtId="0" fontId="4" fillId="0" borderId="97" xfId="11" applyFont="1" applyBorder="1" applyAlignment="1">
      <alignment horizontal="center"/>
    </xf>
    <xf numFmtId="0" fontId="4" fillId="0" borderId="53" xfId="11" applyFont="1" applyBorder="1"/>
    <xf numFmtId="0" fontId="4" fillId="6" borderId="35" xfId="11" applyFont="1" applyFill="1" applyBorder="1" applyAlignment="1">
      <alignment horizontal="center"/>
    </xf>
    <xf numFmtId="0" fontId="4" fillId="0" borderId="35" xfId="11" applyFont="1" applyBorder="1" applyAlignment="1">
      <alignment horizontal="center"/>
    </xf>
    <xf numFmtId="0" fontId="4" fillId="0" borderId="34" xfId="11" applyFont="1" applyBorder="1" applyAlignment="1">
      <alignment horizontal="center"/>
    </xf>
    <xf numFmtId="0" fontId="4" fillId="7" borderId="26" xfId="12" applyFill="1" applyBorder="1" applyAlignment="1" applyProtection="1">
      <alignment horizontal="right"/>
      <protection locked="0"/>
    </xf>
    <xf numFmtId="0" fontId="4" fillId="0" borderId="91" xfId="11" applyFont="1" applyBorder="1" applyAlignment="1">
      <alignment horizontal="center"/>
    </xf>
    <xf numFmtId="0" fontId="13" fillId="0" borderId="80" xfId="11" applyFont="1" applyBorder="1"/>
    <xf numFmtId="0" fontId="4" fillId="6" borderId="20" xfId="11" applyFont="1" applyFill="1" applyBorder="1" applyAlignment="1">
      <alignment horizontal="center"/>
    </xf>
    <xf numFmtId="0" fontId="4" fillId="0" borderId="20" xfId="11" applyFont="1" applyBorder="1" applyAlignment="1">
      <alignment horizontal="center"/>
    </xf>
    <xf numFmtId="0" fontId="4" fillId="0" borderId="149" xfId="11" applyFont="1" applyBorder="1" applyAlignment="1">
      <alignment horizontal="center"/>
    </xf>
    <xf numFmtId="2" fontId="4" fillId="15" borderId="172" xfId="0" applyNumberFormat="1" applyFont="1" applyFill="1" applyBorder="1" applyAlignment="1">
      <alignment wrapText="1"/>
    </xf>
    <xf numFmtId="2" fontId="4" fillId="0" borderId="0" xfId="12" applyNumberFormat="1"/>
    <xf numFmtId="2" fontId="4" fillId="15" borderId="194" xfId="0" applyNumberFormat="1" applyFont="1" applyFill="1" applyBorder="1" applyAlignment="1">
      <alignment wrapText="1"/>
    </xf>
    <xf numFmtId="2" fontId="4" fillId="15" borderId="196" xfId="0" applyNumberFormat="1" applyFont="1" applyFill="1" applyBorder="1" applyAlignment="1">
      <alignment wrapText="1"/>
    </xf>
    <xf numFmtId="0" fontId="4" fillId="15" borderId="196" xfId="0" applyFont="1" applyFill="1" applyBorder="1" applyAlignment="1">
      <alignment wrapText="1"/>
    </xf>
    <xf numFmtId="1" fontId="4" fillId="7" borderId="24" xfId="11" applyNumberFormat="1" applyFont="1" applyFill="1" applyBorder="1" applyAlignment="1" applyProtection="1">
      <alignment horizontal="right"/>
      <protection locked="0"/>
    </xf>
    <xf numFmtId="0" fontId="4" fillId="7" borderId="28" xfId="11" applyFont="1" applyFill="1" applyBorder="1" applyAlignment="1" applyProtection="1">
      <alignment horizontal="left"/>
      <protection locked="0"/>
    </xf>
    <xf numFmtId="0" fontId="13" fillId="0" borderId="7" xfId="11" applyFont="1" applyBorder="1"/>
    <xf numFmtId="2" fontId="4" fillId="15" borderId="174" xfId="0" applyNumberFormat="1" applyFont="1" applyFill="1" applyBorder="1" applyAlignment="1">
      <alignment wrapText="1"/>
    </xf>
    <xf numFmtId="2" fontId="4" fillId="15" borderId="195" xfId="0" applyNumberFormat="1" applyFont="1" applyFill="1" applyBorder="1" applyAlignment="1">
      <alignment wrapText="1"/>
    </xf>
    <xf numFmtId="2" fontId="4" fillId="15" borderId="193" xfId="0" applyNumberFormat="1" applyFont="1" applyFill="1" applyBorder="1" applyAlignment="1">
      <alignment wrapText="1"/>
    </xf>
    <xf numFmtId="0" fontId="4" fillId="15" borderId="193" xfId="0" applyFont="1" applyFill="1" applyBorder="1" applyAlignment="1">
      <alignment wrapText="1"/>
    </xf>
    <xf numFmtId="1" fontId="4" fillId="7" borderId="25" xfId="11" applyNumberFormat="1" applyFont="1" applyFill="1" applyBorder="1" applyAlignment="1" applyProtection="1">
      <alignment horizontal="right"/>
      <protection locked="0"/>
    </xf>
    <xf numFmtId="0" fontId="4" fillId="7" borderId="29" xfId="11" applyFont="1" applyFill="1" applyBorder="1" applyAlignment="1" applyProtection="1">
      <alignment horizontal="left"/>
      <protection locked="0"/>
    </xf>
    <xf numFmtId="165" fontId="4" fillId="7" borderId="94" xfId="12" applyNumberFormat="1" applyFill="1" applyBorder="1" applyAlignment="1" applyProtection="1">
      <alignment horizontal="right"/>
      <protection locked="0"/>
    </xf>
    <xf numFmtId="165" fontId="4" fillId="7" borderId="94" xfId="11" applyNumberFormat="1" applyFont="1" applyFill="1" applyBorder="1" applyAlignment="1" applyProtection="1">
      <alignment horizontal="right"/>
      <protection locked="0"/>
    </xf>
    <xf numFmtId="0" fontId="13" fillId="0" borderId="27" xfId="11" applyFont="1" applyBorder="1"/>
    <xf numFmtId="0" fontId="4" fillId="6" borderId="15" xfId="11" applyFont="1" applyFill="1" applyBorder="1" applyAlignment="1">
      <alignment horizontal="center"/>
    </xf>
    <xf numFmtId="2" fontId="4" fillId="8" borderId="175" xfId="11" applyNumberFormat="1" applyFont="1" applyFill="1" applyBorder="1" applyAlignment="1">
      <alignment horizontal="right"/>
    </xf>
    <xf numFmtId="2" fontId="4" fillId="7" borderId="176" xfId="12" applyNumberFormat="1" applyFill="1" applyBorder="1" applyAlignment="1" applyProtection="1">
      <alignment horizontal="left"/>
      <protection locked="0"/>
    </xf>
    <xf numFmtId="2" fontId="4" fillId="0" borderId="0" xfId="11" applyNumberFormat="1" applyFont="1"/>
    <xf numFmtId="2" fontId="4" fillId="18" borderId="197" xfId="0" applyNumberFormat="1" applyFont="1" applyFill="1" applyBorder="1" applyAlignment="1">
      <alignment wrapText="1"/>
    </xf>
    <xf numFmtId="2" fontId="4" fillId="15" borderId="49" xfId="0" applyNumberFormat="1" applyFont="1" applyFill="1" applyBorder="1" applyAlignment="1">
      <alignment wrapText="1"/>
    </xf>
    <xf numFmtId="164" fontId="4" fillId="15" borderId="49" xfId="0" applyNumberFormat="1" applyFont="1" applyFill="1" applyBorder="1" applyAlignment="1">
      <alignment wrapText="1"/>
    </xf>
    <xf numFmtId="164" fontId="4" fillId="0" borderId="0" xfId="11" applyNumberFormat="1" applyFont="1"/>
    <xf numFmtId="164" fontId="4" fillId="8" borderId="26" xfId="11" applyNumberFormat="1" applyFont="1" applyFill="1" applyBorder="1" applyAlignment="1">
      <alignment horizontal="right"/>
    </xf>
    <xf numFmtId="164" fontId="4" fillId="7" borderId="3" xfId="11" applyNumberFormat="1" applyFont="1" applyFill="1" applyBorder="1" applyAlignment="1" applyProtection="1">
      <alignment horizontal="left"/>
      <protection locked="0"/>
    </xf>
    <xf numFmtId="0" fontId="13" fillId="0" borderId="0" xfId="11" applyFont="1"/>
    <xf numFmtId="1" fontId="4" fillId="0" borderId="0" xfId="11" applyNumberFormat="1" applyFont="1" applyAlignment="1">
      <alignment horizontal="right"/>
    </xf>
    <xf numFmtId="0" fontId="4" fillId="0" borderId="0" xfId="11" applyFont="1" applyAlignment="1" applyProtection="1">
      <alignment horizontal="left"/>
      <protection locked="0"/>
    </xf>
    <xf numFmtId="0" fontId="4" fillId="0" borderId="138" xfId="11" applyFont="1" applyBorder="1"/>
    <xf numFmtId="0" fontId="4" fillId="6" borderId="138" xfId="11" applyFont="1" applyFill="1" applyBorder="1" applyAlignment="1">
      <alignment horizontal="center"/>
    </xf>
    <xf numFmtId="0" fontId="4" fillId="0" borderId="138" xfId="11" applyFont="1" applyBorder="1" applyAlignment="1">
      <alignment horizontal="center"/>
    </xf>
    <xf numFmtId="0" fontId="4" fillId="0" borderId="139" xfId="11" applyFont="1" applyBorder="1"/>
    <xf numFmtId="1" fontId="4" fillId="0" borderId="0" xfId="11" applyNumberFormat="1" applyFont="1"/>
    <xf numFmtId="0" fontId="4" fillId="15" borderId="171" xfId="0" applyFont="1" applyFill="1" applyBorder="1" applyAlignment="1">
      <alignment wrapText="1"/>
    </xf>
    <xf numFmtId="0" fontId="4" fillId="15" borderId="188" xfId="0" applyFont="1" applyFill="1" applyBorder="1" applyAlignment="1">
      <alignment wrapText="1"/>
    </xf>
    <xf numFmtId="1" fontId="4" fillId="7" borderId="41" xfId="12" applyNumberFormat="1" applyFill="1" applyBorder="1" applyAlignment="1" applyProtection="1">
      <alignment horizontal="right"/>
      <protection locked="0"/>
    </xf>
    <xf numFmtId="0" fontId="4" fillId="15" borderId="199" xfId="0" applyFont="1" applyFill="1" applyBorder="1" applyAlignment="1">
      <alignment wrapText="1"/>
    </xf>
    <xf numFmtId="1" fontId="4" fillId="7" borderId="51" xfId="12" applyNumberFormat="1" applyFill="1" applyBorder="1" applyAlignment="1" applyProtection="1">
      <alignment horizontal="right"/>
      <protection locked="0"/>
    </xf>
    <xf numFmtId="1" fontId="4" fillId="7" borderId="26" xfId="11" applyNumberFormat="1" applyFont="1" applyFill="1" applyBorder="1" applyAlignment="1" applyProtection="1">
      <alignment horizontal="right"/>
      <protection locked="0"/>
    </xf>
    <xf numFmtId="0" fontId="4" fillId="7" borderId="3" xfId="11" applyFont="1" applyFill="1" applyBorder="1" applyAlignment="1" applyProtection="1">
      <alignment horizontal="left"/>
      <protection locked="0"/>
    </xf>
    <xf numFmtId="0" fontId="5" fillId="0" borderId="0" xfId="11" applyFont="1" applyAlignment="1">
      <alignment horizontal="center"/>
    </xf>
    <xf numFmtId="0" fontId="4" fillId="2" borderId="43" xfId="11" applyFont="1" applyFill="1" applyBorder="1" applyAlignment="1">
      <alignment horizontal="center"/>
    </xf>
    <xf numFmtId="0" fontId="4" fillId="0" borderId="61" xfId="11" applyFont="1" applyBorder="1"/>
    <xf numFmtId="0" fontId="4" fillId="2" borderId="57" xfId="11" applyFont="1" applyFill="1" applyBorder="1" applyAlignment="1">
      <alignment horizontal="center"/>
    </xf>
    <xf numFmtId="0" fontId="18" fillId="4" borderId="0" xfId="11" applyFont="1" applyFill="1" applyAlignment="1">
      <alignment horizontal="centerContinuous"/>
    </xf>
    <xf numFmtId="0" fontId="4" fillId="4" borderId="0" xfId="11" applyFont="1" applyFill="1" applyAlignment="1">
      <alignment horizontal="centerContinuous"/>
    </xf>
    <xf numFmtId="0" fontId="4" fillId="0" borderId="18" xfId="11" quotePrefix="1" applyFont="1" applyBorder="1" applyAlignment="1">
      <alignment horizontal="center"/>
    </xf>
    <xf numFmtId="2" fontId="4" fillId="7" borderId="24" xfId="12" applyNumberFormat="1" applyFill="1" applyBorder="1" applyAlignment="1" applyProtection="1">
      <alignment horizontal="right"/>
      <protection locked="0"/>
    </xf>
    <xf numFmtId="2" fontId="4" fillId="7" borderId="28" xfId="12" applyNumberFormat="1" applyFill="1" applyBorder="1" applyAlignment="1" applyProtection="1">
      <alignment horizontal="left"/>
      <protection locked="0"/>
    </xf>
    <xf numFmtId="2" fontId="4" fillId="7" borderId="129" xfId="12" applyNumberFormat="1" applyFill="1" applyBorder="1" applyAlignment="1" applyProtection="1">
      <alignment horizontal="right"/>
      <protection locked="0"/>
    </xf>
    <xf numFmtId="2" fontId="4" fillId="7" borderId="92" xfId="12" applyNumberFormat="1" applyFill="1" applyBorder="1" applyAlignment="1" applyProtection="1">
      <alignment horizontal="right"/>
      <protection locked="0"/>
    </xf>
    <xf numFmtId="2" fontId="4" fillId="8" borderId="41" xfId="11" applyNumberFormat="1" applyFont="1" applyFill="1" applyBorder="1" applyAlignment="1">
      <alignment horizontal="right"/>
    </xf>
    <xf numFmtId="0" fontId="4" fillId="7" borderId="36" xfId="11" applyFont="1" applyFill="1" applyBorder="1" applyAlignment="1" applyProtection="1">
      <alignment horizontal="left"/>
      <protection locked="0"/>
    </xf>
    <xf numFmtId="0" fontId="4" fillId="0" borderId="14" xfId="11" applyFont="1" applyBorder="1"/>
    <xf numFmtId="2" fontId="4" fillId="7" borderId="26" xfId="12" applyNumberFormat="1" applyFill="1" applyBorder="1" applyAlignment="1" applyProtection="1">
      <alignment horizontal="right"/>
      <protection locked="0"/>
    </xf>
    <xf numFmtId="2" fontId="4" fillId="7" borderId="3" xfId="12" applyNumberFormat="1" applyFill="1" applyBorder="1" applyAlignment="1" applyProtection="1">
      <alignment horizontal="left"/>
      <protection locked="0"/>
    </xf>
    <xf numFmtId="2" fontId="4" fillId="7" borderId="14" xfId="12" applyNumberFormat="1" applyFill="1" applyBorder="1" applyAlignment="1" applyProtection="1">
      <alignment horizontal="right"/>
      <protection locked="0"/>
    </xf>
    <xf numFmtId="2" fontId="4" fillId="7" borderId="93" xfId="12" applyNumberFormat="1" applyFill="1" applyBorder="1" applyAlignment="1" applyProtection="1">
      <alignment horizontal="right"/>
      <protection locked="0"/>
    </xf>
    <xf numFmtId="2" fontId="4" fillId="8" borderId="51" xfId="11" applyNumberFormat="1" applyFont="1" applyFill="1" applyBorder="1" applyAlignment="1">
      <alignment horizontal="right"/>
    </xf>
    <xf numFmtId="0" fontId="4" fillId="7" borderId="46" xfId="11" applyFont="1" applyFill="1" applyBorder="1" applyAlignment="1" applyProtection="1">
      <alignment horizontal="left"/>
      <protection locked="0"/>
    </xf>
    <xf numFmtId="0" fontId="21" fillId="2" borderId="23" xfId="11" applyFont="1" applyFill="1" applyBorder="1" applyAlignment="1">
      <alignment horizontal="center"/>
    </xf>
    <xf numFmtId="0" fontId="4" fillId="6" borderId="24" xfId="11" applyFont="1" applyFill="1" applyBorder="1" applyAlignment="1">
      <alignment horizontal="center"/>
    </xf>
    <xf numFmtId="0" fontId="13" fillId="6" borderId="109" xfId="11" applyFont="1" applyFill="1" applyBorder="1"/>
    <xf numFmtId="6" fontId="4" fillId="6" borderId="18" xfId="11" quotePrefix="1" applyNumberFormat="1" applyFont="1" applyFill="1" applyBorder="1" applyAlignment="1">
      <alignment horizontal="center"/>
    </xf>
    <xf numFmtId="0" fontId="4" fillId="6" borderId="19" xfId="11" applyFont="1" applyFill="1" applyBorder="1" applyAlignment="1">
      <alignment horizontal="center"/>
    </xf>
    <xf numFmtId="2" fontId="4" fillId="15" borderId="188" xfId="0" applyNumberFormat="1" applyFont="1" applyFill="1" applyBorder="1" applyAlignment="1">
      <alignment wrapText="1"/>
    </xf>
    <xf numFmtId="2" fontId="4" fillId="7" borderId="36" xfId="11" applyNumberFormat="1" applyFont="1" applyFill="1" applyBorder="1" applyAlignment="1" applyProtection="1">
      <alignment horizontal="left"/>
      <protection locked="0"/>
    </xf>
    <xf numFmtId="0" fontId="4" fillId="6" borderId="25" xfId="11" applyFont="1" applyFill="1" applyBorder="1" applyAlignment="1">
      <alignment horizontal="center"/>
    </xf>
    <xf numFmtId="0" fontId="13" fillId="6" borderId="7" xfId="11" applyFont="1" applyFill="1" applyBorder="1"/>
    <xf numFmtId="0" fontId="4" fillId="6" borderId="4" xfId="11" quotePrefix="1" applyFont="1" applyFill="1" applyBorder="1" applyAlignment="1">
      <alignment horizontal="center"/>
    </xf>
    <xf numFmtId="0" fontId="4" fillId="6" borderId="13" xfId="11" applyFont="1" applyFill="1" applyBorder="1" applyAlignment="1">
      <alignment horizontal="center"/>
    </xf>
    <xf numFmtId="2" fontId="4" fillId="7" borderId="25" xfId="12" applyNumberFormat="1" applyFill="1" applyBorder="1" applyAlignment="1" applyProtection="1">
      <alignment horizontal="right"/>
      <protection locked="0"/>
    </xf>
    <xf numFmtId="2" fontId="4" fillId="7" borderId="29" xfId="12" applyNumberFormat="1" applyFill="1" applyBorder="1" applyAlignment="1" applyProtection="1">
      <alignment horizontal="left"/>
      <protection locked="0"/>
    </xf>
    <xf numFmtId="2" fontId="4" fillId="15" borderId="186" xfId="0" applyNumberFormat="1" applyFont="1" applyFill="1" applyBorder="1" applyAlignment="1">
      <alignment wrapText="1"/>
    </xf>
    <xf numFmtId="2" fontId="4" fillId="15" borderId="187" xfId="0" applyNumberFormat="1" applyFont="1" applyFill="1" applyBorder="1" applyAlignment="1">
      <alignment wrapText="1"/>
    </xf>
    <xf numFmtId="2" fontId="4" fillId="15" borderId="198" xfId="0" applyNumberFormat="1" applyFont="1" applyFill="1" applyBorder="1" applyAlignment="1">
      <alignment wrapText="1"/>
    </xf>
    <xf numFmtId="2" fontId="4" fillId="7" borderId="90" xfId="12" applyNumberFormat="1" applyFill="1" applyBorder="1" applyAlignment="1" applyProtection="1">
      <alignment horizontal="right"/>
      <protection locked="0"/>
    </xf>
    <xf numFmtId="2" fontId="4" fillId="8" borderId="50" xfId="11" applyNumberFormat="1" applyFont="1" applyFill="1" applyBorder="1" applyAlignment="1">
      <alignment horizontal="right"/>
    </xf>
    <xf numFmtId="2" fontId="4" fillId="7" borderId="37" xfId="11" applyNumberFormat="1" applyFont="1" applyFill="1" applyBorder="1" applyAlignment="1" applyProtection="1">
      <alignment horizontal="left"/>
      <protection locked="0"/>
    </xf>
    <xf numFmtId="0" fontId="4" fillId="6" borderId="26" xfId="11" applyFont="1" applyFill="1" applyBorder="1" applyAlignment="1">
      <alignment horizontal="center"/>
    </xf>
    <xf numFmtId="0" fontId="13" fillId="6" borderId="27" xfId="11" applyFont="1" applyFill="1" applyBorder="1"/>
    <xf numFmtId="0" fontId="4" fillId="6" borderId="15" xfId="11" quotePrefix="1" applyFont="1" applyFill="1" applyBorder="1" applyAlignment="1">
      <alignment horizontal="center"/>
    </xf>
    <xf numFmtId="0" fontId="4" fillId="6" borderId="17" xfId="11" applyFont="1" applyFill="1" applyBorder="1" applyAlignment="1">
      <alignment horizontal="center"/>
    </xf>
    <xf numFmtId="2" fontId="4" fillId="8" borderId="26" xfId="11" applyNumberFormat="1" applyFont="1" applyFill="1" applyBorder="1" applyAlignment="1">
      <alignment horizontal="right"/>
    </xf>
    <xf numFmtId="2" fontId="4" fillId="7" borderId="3" xfId="11" applyNumberFormat="1" applyFont="1" applyFill="1" applyBorder="1" applyAlignment="1" applyProtection="1">
      <alignment horizontal="left"/>
      <protection locked="0"/>
    </xf>
    <xf numFmtId="2" fontId="4" fillId="15" borderId="200" xfId="0" applyNumberFormat="1" applyFont="1" applyFill="1" applyBorder="1" applyAlignment="1">
      <alignment wrapText="1"/>
    </xf>
    <xf numFmtId="2" fontId="4" fillId="7" borderId="46" xfId="11" applyNumberFormat="1" applyFont="1" applyFill="1" applyBorder="1" applyAlignment="1" applyProtection="1">
      <alignment horizontal="left"/>
      <protection locked="0"/>
    </xf>
    <xf numFmtId="0" fontId="4" fillId="6" borderId="0" xfId="11" applyFont="1" applyFill="1" applyAlignment="1">
      <alignment horizontal="center"/>
    </xf>
    <xf numFmtId="0" fontId="13" fillId="6" borderId="0" xfId="11" applyFont="1" applyFill="1"/>
    <xf numFmtId="2" fontId="4" fillId="0" borderId="90" xfId="11" applyNumberFormat="1" applyFont="1" applyBorder="1"/>
    <xf numFmtId="2" fontId="4" fillId="0" borderId="154" xfId="11" applyNumberFormat="1" applyFont="1" applyBorder="1"/>
    <xf numFmtId="0" fontId="4" fillId="6" borderId="18" xfId="11" quotePrefix="1" applyFont="1" applyFill="1" applyBorder="1" applyAlignment="1">
      <alignment horizontal="center"/>
    </xf>
    <xf numFmtId="2" fontId="4" fillId="8" borderId="24" xfId="11" applyNumberFormat="1" applyFont="1" applyFill="1" applyBorder="1" applyAlignment="1">
      <alignment horizontal="right"/>
    </xf>
    <xf numFmtId="2" fontId="4" fillId="7" borderId="28" xfId="11" applyNumberFormat="1" applyFont="1" applyFill="1" applyBorder="1" applyAlignment="1" applyProtection="1">
      <alignment horizontal="left"/>
      <protection locked="0"/>
    </xf>
    <xf numFmtId="0" fontId="18" fillId="2" borderId="70" xfId="1" applyFont="1" applyFill="1" applyBorder="1" applyAlignment="1">
      <alignment horizontal="center" wrapText="1"/>
    </xf>
    <xf numFmtId="0" fontId="18" fillId="2" borderId="138" xfId="1" applyFont="1" applyFill="1" applyBorder="1" applyAlignment="1">
      <alignment horizontal="left" vertical="top"/>
    </xf>
    <xf numFmtId="0" fontId="18" fillId="2" borderId="178" xfId="1" applyFont="1" applyFill="1" applyBorder="1" applyAlignment="1">
      <alignment horizontal="center" vertical="top" wrapText="1"/>
    </xf>
    <xf numFmtId="0" fontId="18" fillId="2" borderId="138" xfId="1" applyFont="1" applyFill="1" applyBorder="1" applyAlignment="1">
      <alignment horizontal="center" vertical="top" wrapText="1"/>
    </xf>
    <xf numFmtId="0" fontId="21" fillId="2" borderId="43" xfId="1" applyFont="1" applyFill="1" applyBorder="1" applyAlignment="1">
      <alignment horizontal="center"/>
    </xf>
    <xf numFmtId="0" fontId="13" fillId="0" borderId="45" xfId="1" applyFont="1" applyBorder="1"/>
    <xf numFmtId="0" fontId="4" fillId="0" borderId="77" xfId="1" applyFont="1" applyBorder="1" applyAlignment="1">
      <alignment horizontal="center"/>
    </xf>
    <xf numFmtId="0" fontId="13" fillId="0" borderId="211" xfId="1" applyFont="1" applyBorder="1"/>
    <xf numFmtId="0" fontId="13" fillId="0" borderId="211" xfId="1" applyFont="1" applyBorder="1" applyAlignment="1">
      <alignment horizontal="center"/>
    </xf>
    <xf numFmtId="0" fontId="4" fillId="0" borderId="211" xfId="1" applyFont="1" applyBorder="1" applyAlignment="1">
      <alignment horizontal="center"/>
    </xf>
    <xf numFmtId="0" fontId="4" fillId="0" borderId="78" xfId="1" applyFont="1" applyBorder="1" applyAlignment="1">
      <alignment horizontal="center"/>
    </xf>
    <xf numFmtId="0" fontId="20" fillId="2" borderId="43" xfId="1" applyFont="1" applyFill="1" applyBorder="1" applyAlignment="1">
      <alignment horizontal="center"/>
    </xf>
    <xf numFmtId="0" fontId="4" fillId="7" borderId="122" xfId="1" applyFont="1" applyFill="1" applyBorder="1" applyAlignment="1" applyProtection="1">
      <alignment horizontal="left"/>
      <protection locked="0"/>
    </xf>
    <xf numFmtId="0" fontId="4" fillId="7" borderId="107" xfId="1" applyFont="1" applyFill="1" applyBorder="1" applyAlignment="1" applyProtection="1">
      <alignment horizontal="left"/>
      <protection locked="0"/>
    </xf>
    <xf numFmtId="0" fontId="4" fillId="7" borderId="74" xfId="1" applyFont="1" applyFill="1" applyBorder="1" applyAlignment="1" applyProtection="1">
      <alignment horizontal="left"/>
      <protection locked="0"/>
    </xf>
    <xf numFmtId="0" fontId="4" fillId="13" borderId="69" xfId="1" applyFont="1" applyFill="1" applyBorder="1"/>
    <xf numFmtId="0" fontId="18" fillId="2" borderId="82" xfId="1" applyFont="1" applyFill="1" applyBorder="1" applyAlignment="1">
      <alignment horizontal="center" wrapText="1"/>
    </xf>
    <xf numFmtId="0" fontId="18" fillId="19" borderId="85" xfId="1" applyFont="1" applyFill="1" applyBorder="1" applyAlignment="1">
      <alignment horizontal="center"/>
    </xf>
    <xf numFmtId="164" fontId="4" fillId="8" borderId="216" xfId="1" applyNumberFormat="1" applyFont="1" applyFill="1" applyBorder="1" applyAlignment="1">
      <alignment horizontal="right"/>
    </xf>
    <xf numFmtId="1" fontId="4" fillId="10" borderId="71" xfId="1" applyNumberFormat="1" applyFont="1" applyFill="1" applyBorder="1" applyAlignment="1">
      <alignment horizontal="right"/>
    </xf>
    <xf numFmtId="1" fontId="4" fillId="10" borderId="217" xfId="1" applyNumberFormat="1" applyFont="1" applyFill="1" applyBorder="1" applyAlignment="1">
      <alignment horizontal="right"/>
    </xf>
    <xf numFmtId="164" fontId="4" fillId="10" borderId="71" xfId="1" applyNumberFormat="1" applyFont="1" applyFill="1" applyBorder="1" applyAlignment="1">
      <alignment horizontal="right"/>
    </xf>
    <xf numFmtId="164" fontId="4" fillId="10" borderId="217" xfId="1" applyNumberFormat="1" applyFont="1" applyFill="1" applyBorder="1" applyAlignment="1">
      <alignment horizontal="right"/>
    </xf>
    <xf numFmtId="164" fontId="4" fillId="10" borderId="63" xfId="1" applyNumberFormat="1" applyFont="1" applyFill="1" applyBorder="1" applyAlignment="1">
      <alignment horizontal="right"/>
    </xf>
    <xf numFmtId="0" fontId="18" fillId="2" borderId="119" xfId="1" applyFont="1" applyFill="1" applyBorder="1" applyAlignment="1">
      <alignment horizontal="center" vertical="center" wrapText="1"/>
    </xf>
    <xf numFmtId="0" fontId="18" fillId="2" borderId="64" xfId="1" applyFont="1" applyFill="1" applyBorder="1" applyAlignment="1">
      <alignment horizontal="center" vertical="center" wrapText="1"/>
    </xf>
    <xf numFmtId="164" fontId="4" fillId="10" borderId="158" xfId="1" applyNumberFormat="1" applyFont="1" applyFill="1" applyBorder="1" applyAlignment="1">
      <alignment horizontal="right"/>
    </xf>
    <xf numFmtId="164" fontId="4" fillId="10" borderId="218" xfId="1" applyNumberFormat="1" applyFont="1" applyFill="1" applyBorder="1" applyAlignment="1">
      <alignment horizontal="right"/>
    </xf>
    <xf numFmtId="0" fontId="4" fillId="16" borderId="59" xfId="0" applyFont="1" applyFill="1" applyBorder="1" applyAlignment="1">
      <alignment wrapText="1"/>
    </xf>
    <xf numFmtId="1" fontId="4" fillId="8" borderId="120" xfId="1" applyNumberFormat="1" applyFont="1" applyFill="1" applyBorder="1" applyAlignment="1">
      <alignment horizontal="right"/>
    </xf>
    <xf numFmtId="0" fontId="18" fillId="2" borderId="47" xfId="1" applyFont="1" applyFill="1" applyBorder="1" applyAlignment="1">
      <alignment horizontal="center" wrapText="1"/>
    </xf>
    <xf numFmtId="0" fontId="18" fillId="2" borderId="219" xfId="1" applyFont="1" applyFill="1" applyBorder="1" applyAlignment="1">
      <alignment horizontal="center" wrapText="1"/>
    </xf>
    <xf numFmtId="0" fontId="18" fillId="2" borderId="125" xfId="1" applyFont="1" applyFill="1" applyBorder="1" applyAlignment="1">
      <alignment horizontal="center" wrapText="1"/>
    </xf>
    <xf numFmtId="0" fontId="18" fillId="2" borderId="220" xfId="1" applyFont="1" applyFill="1" applyBorder="1" applyAlignment="1">
      <alignment horizontal="center" wrapText="1"/>
    </xf>
    <xf numFmtId="0" fontId="18" fillId="2" borderId="123" xfId="1" applyFont="1" applyFill="1" applyBorder="1" applyAlignment="1">
      <alignment horizontal="center" wrapText="1"/>
    </xf>
    <xf numFmtId="0" fontId="4" fillId="5" borderId="41" xfId="14" applyFill="1" applyBorder="1"/>
    <xf numFmtId="164" fontId="4" fillId="7" borderId="140" xfId="14" applyNumberFormat="1" applyFill="1" applyBorder="1" applyAlignment="1" applyProtection="1">
      <alignment horizontal="right"/>
      <protection locked="0"/>
    </xf>
    <xf numFmtId="164" fontId="4" fillId="7" borderId="136" xfId="14" applyNumberFormat="1" applyFill="1" applyBorder="1" applyAlignment="1" applyProtection="1">
      <alignment horizontal="right"/>
      <protection locked="0"/>
    </xf>
    <xf numFmtId="164" fontId="22" fillId="7" borderId="221" xfId="14" applyNumberFormat="1" applyFont="1" applyFill="1" applyBorder="1" applyAlignment="1" applyProtection="1">
      <alignment horizontal="right"/>
      <protection locked="0"/>
    </xf>
    <xf numFmtId="0" fontId="18" fillId="19" borderId="119" xfId="1" applyFont="1" applyFill="1" applyBorder="1" applyAlignment="1">
      <alignment horizontal="center"/>
    </xf>
    <xf numFmtId="0" fontId="4" fillId="0" borderId="82" xfId="1" applyFont="1" applyBorder="1"/>
    <xf numFmtId="0" fontId="4" fillId="7" borderId="139" xfId="1" applyFont="1" applyFill="1" applyBorder="1" applyAlignment="1" applyProtection="1">
      <alignment horizontal="left"/>
      <protection locked="0"/>
    </xf>
    <xf numFmtId="164" fontId="4" fillId="11" borderId="63" xfId="1" applyNumberFormat="1" applyFont="1" applyFill="1" applyBorder="1" applyAlignment="1">
      <alignment horizontal="right"/>
    </xf>
    <xf numFmtId="0" fontId="4" fillId="5" borderId="139" xfId="1" applyFont="1" applyFill="1" applyBorder="1" applyAlignment="1" applyProtection="1">
      <alignment horizontal="left"/>
      <protection locked="0"/>
    </xf>
    <xf numFmtId="1" fontId="4" fillId="11" borderId="63" xfId="1" applyNumberFormat="1" applyFont="1" applyFill="1" applyBorder="1" applyAlignment="1">
      <alignment horizontal="right"/>
    </xf>
    <xf numFmtId="0" fontId="18" fillId="2" borderId="178" xfId="1" applyFont="1" applyFill="1" applyBorder="1" applyAlignment="1">
      <alignment horizontal="center" vertical="top"/>
    </xf>
    <xf numFmtId="0" fontId="18" fillId="0" borderId="0" xfId="1" applyFont="1"/>
    <xf numFmtId="0" fontId="18" fillId="0" borderId="151" xfId="1" applyFont="1" applyBorder="1" applyAlignment="1">
      <alignment horizontal="center"/>
    </xf>
    <xf numFmtId="0" fontId="18" fillId="2" borderId="177" xfId="1" applyFont="1" applyFill="1" applyBorder="1" applyAlignment="1">
      <alignment horizontal="center" vertical="top" wrapText="1"/>
    </xf>
    <xf numFmtId="0" fontId="18" fillId="2" borderId="138" xfId="1" applyFont="1" applyFill="1" applyBorder="1" applyAlignment="1">
      <alignment horizontal="left" vertical="top" wrapText="1"/>
    </xf>
    <xf numFmtId="2" fontId="4" fillId="9" borderId="51" xfId="14" applyNumberFormat="1" applyFill="1" applyBorder="1" applyAlignment="1" applyProtection="1">
      <alignment horizontal="right"/>
      <protection locked="0"/>
    </xf>
    <xf numFmtId="2" fontId="4" fillId="9" borderId="45" xfId="14" applyNumberFormat="1" applyFill="1" applyBorder="1" applyAlignment="1" applyProtection="1">
      <alignment horizontal="right"/>
      <protection locked="0"/>
    </xf>
    <xf numFmtId="0" fontId="4" fillId="9" borderId="45" xfId="14" applyFill="1" applyBorder="1" applyAlignment="1" applyProtection="1">
      <alignment horizontal="left"/>
      <protection locked="0"/>
    </xf>
    <xf numFmtId="2" fontId="4" fillId="9" borderId="45" xfId="1" applyNumberFormat="1" applyFont="1" applyFill="1" applyBorder="1" applyAlignment="1" applyProtection="1">
      <alignment horizontal="right"/>
      <protection locked="0"/>
    </xf>
    <xf numFmtId="0" fontId="4" fillId="9" borderId="46" xfId="14" applyFill="1" applyBorder="1" applyAlignment="1" applyProtection="1">
      <alignment horizontal="left"/>
      <protection locked="0"/>
    </xf>
    <xf numFmtId="2" fontId="4" fillId="5" borderId="31" xfId="1" applyNumberFormat="1" applyFont="1" applyFill="1" applyBorder="1" applyAlignment="1" applyProtection="1">
      <alignment horizontal="right"/>
      <protection locked="0"/>
    </xf>
    <xf numFmtId="0" fontId="4" fillId="5" borderId="31" xfId="14" applyFill="1" applyBorder="1" applyAlignment="1" applyProtection="1">
      <alignment horizontal="left"/>
      <protection locked="0"/>
    </xf>
    <xf numFmtId="2" fontId="4" fillId="11" borderId="31" xfId="1" applyNumberFormat="1" applyFont="1" applyFill="1" applyBorder="1" applyAlignment="1">
      <alignment horizontal="right"/>
    </xf>
    <xf numFmtId="1" fontId="4" fillId="7" borderId="31" xfId="0" applyNumberFormat="1" applyFont="1" applyFill="1" applyBorder="1" applyAlignment="1" applyProtection="1">
      <alignment horizontal="right"/>
      <protection locked="0"/>
    </xf>
    <xf numFmtId="0" fontId="4" fillId="7" borderId="31" xfId="0" applyFont="1" applyFill="1" applyBorder="1" applyAlignment="1" applyProtection="1">
      <alignment horizontal="left"/>
      <protection locked="0"/>
    </xf>
    <xf numFmtId="2" fontId="4" fillId="7" borderId="31" xfId="0" applyNumberFormat="1" applyFont="1" applyFill="1" applyBorder="1" applyAlignment="1" applyProtection="1">
      <alignment horizontal="right"/>
      <protection locked="0"/>
    </xf>
    <xf numFmtId="2" fontId="4" fillId="7" borderId="31" xfId="0" applyNumberFormat="1" applyFont="1" applyFill="1" applyBorder="1" applyAlignment="1" applyProtection="1">
      <alignment horizontal="left"/>
      <protection locked="0"/>
    </xf>
    <xf numFmtId="2" fontId="4" fillId="5" borderId="41" xfId="1" applyNumberFormat="1" applyFont="1" applyFill="1" applyBorder="1" applyAlignment="1" applyProtection="1">
      <alignment horizontal="right"/>
      <protection locked="0"/>
    </xf>
    <xf numFmtId="0" fontId="4" fillId="5" borderId="44" xfId="14" applyFill="1" applyBorder="1" applyAlignment="1" applyProtection="1">
      <alignment horizontal="left"/>
      <protection locked="0"/>
    </xf>
    <xf numFmtId="2" fontId="4" fillId="5" borderId="44" xfId="1" applyNumberFormat="1" applyFont="1" applyFill="1" applyBorder="1" applyAlignment="1" applyProtection="1">
      <alignment horizontal="right"/>
      <protection locked="0"/>
    </xf>
    <xf numFmtId="2" fontId="4" fillId="5" borderId="50" xfId="1" applyNumberFormat="1" applyFont="1" applyFill="1" applyBorder="1" applyAlignment="1" applyProtection="1">
      <alignment horizontal="right"/>
      <protection locked="0"/>
    </xf>
    <xf numFmtId="164" fontId="4" fillId="5" borderId="50" xfId="1" applyNumberFormat="1" applyFont="1" applyFill="1" applyBorder="1" applyAlignment="1" applyProtection="1">
      <alignment horizontal="right"/>
      <protection locked="0"/>
    </xf>
    <xf numFmtId="1" fontId="4" fillId="7" borderId="50" xfId="0" applyNumberFormat="1" applyFont="1" applyFill="1" applyBorder="1" applyAlignment="1" applyProtection="1">
      <alignment horizontal="right"/>
      <protection locked="0"/>
    </xf>
    <xf numFmtId="2" fontId="4" fillId="7" borderId="50" xfId="0" applyNumberFormat="1" applyFont="1" applyFill="1" applyBorder="1" applyAlignment="1" applyProtection="1">
      <alignment horizontal="right"/>
      <protection locked="0"/>
    </xf>
    <xf numFmtId="1" fontId="4" fillId="9" borderId="51" xfId="0" applyNumberFormat="1" applyFont="1" applyFill="1" applyBorder="1" applyAlignment="1" applyProtection="1">
      <alignment horizontal="right"/>
      <protection locked="0"/>
    </xf>
    <xf numFmtId="1" fontId="4" fillId="9" borderId="45" xfId="0" applyNumberFormat="1" applyFont="1" applyFill="1" applyBorder="1" applyAlignment="1" applyProtection="1">
      <alignment horizontal="right"/>
      <protection locked="0"/>
    </xf>
    <xf numFmtId="0" fontId="4" fillId="9" borderId="46" xfId="1" applyFont="1" applyFill="1" applyBorder="1" applyAlignment="1" applyProtection="1">
      <alignment horizontal="left" vertical="center"/>
      <protection locked="0"/>
    </xf>
    <xf numFmtId="1" fontId="4" fillId="14" borderId="31" xfId="14" applyNumberFormat="1" applyFill="1" applyBorder="1" applyAlignment="1" applyProtection="1">
      <alignment horizontal="right"/>
      <protection locked="0"/>
    </xf>
    <xf numFmtId="1" fontId="4" fillId="14" borderId="31" xfId="1" applyNumberFormat="1" applyFont="1" applyFill="1" applyBorder="1" applyAlignment="1" applyProtection="1">
      <alignment horizontal="right"/>
      <protection locked="0"/>
    </xf>
    <xf numFmtId="0" fontId="4" fillId="14" borderId="31" xfId="1" applyFont="1" applyFill="1" applyBorder="1" applyAlignment="1" applyProtection="1">
      <alignment horizontal="left"/>
      <protection locked="0"/>
    </xf>
    <xf numFmtId="1" fontId="4" fillId="14" borderId="50" xfId="14" applyNumberFormat="1" applyFill="1" applyBorder="1" applyAlignment="1" applyProtection="1">
      <alignment horizontal="right"/>
      <protection locked="0"/>
    </xf>
    <xf numFmtId="1" fontId="4" fillId="8" borderId="84" xfId="1" applyNumberFormat="1" applyFont="1" applyFill="1" applyBorder="1" applyAlignment="1">
      <alignment horizontal="right"/>
    </xf>
    <xf numFmtId="0" fontId="18" fillId="2" borderId="119" xfId="1" applyFont="1" applyFill="1" applyBorder="1" applyAlignment="1">
      <alignment horizontal="center" vertical="center"/>
    </xf>
    <xf numFmtId="0" fontId="10" fillId="2" borderId="182" xfId="1" applyFont="1" applyFill="1" applyBorder="1" applyAlignment="1">
      <alignment horizontal="center" vertical="center"/>
    </xf>
    <xf numFmtId="0" fontId="18" fillId="2" borderId="183" xfId="1" applyFont="1" applyFill="1" applyBorder="1" applyAlignment="1">
      <alignment horizontal="center" vertical="center"/>
    </xf>
    <xf numFmtId="0" fontId="18" fillId="19" borderId="183" xfId="1" applyFont="1" applyFill="1" applyBorder="1" applyAlignment="1">
      <alignment horizontal="center" vertical="center"/>
    </xf>
    <xf numFmtId="0" fontId="10" fillId="2" borderId="85" xfId="1" applyFont="1" applyFill="1" applyBorder="1" applyAlignment="1">
      <alignment horizontal="center" vertical="center"/>
    </xf>
    <xf numFmtId="0" fontId="18" fillId="2" borderId="82" xfId="1" applyFont="1" applyFill="1" applyBorder="1" applyAlignment="1">
      <alignment horizontal="center" vertical="center" wrapText="1"/>
    </xf>
    <xf numFmtId="0" fontId="4" fillId="5" borderId="34" xfId="1" applyFont="1" applyFill="1" applyBorder="1" applyAlignment="1" applyProtection="1">
      <alignment horizontal="left"/>
      <protection locked="0"/>
    </xf>
    <xf numFmtId="1" fontId="4" fillId="8" borderId="222" xfId="1" applyNumberFormat="1" applyFont="1" applyFill="1" applyBorder="1" applyAlignment="1">
      <alignment horizontal="right"/>
    </xf>
    <xf numFmtId="1" fontId="4" fillId="8" borderId="221" xfId="1" applyNumberFormat="1" applyFont="1" applyFill="1" applyBorder="1" applyAlignment="1">
      <alignment horizontal="right"/>
    </xf>
    <xf numFmtId="0" fontId="4" fillId="5" borderId="48" xfId="1" applyFont="1" applyFill="1" applyBorder="1" applyAlignment="1" applyProtection="1">
      <alignment horizontal="left"/>
      <protection locked="0"/>
    </xf>
    <xf numFmtId="1" fontId="4" fillId="7" borderId="92" xfId="14" applyNumberFormat="1" applyFill="1" applyBorder="1" applyAlignment="1" applyProtection="1">
      <alignment horizontal="right"/>
      <protection locked="0"/>
    </xf>
    <xf numFmtId="1" fontId="4" fillId="7" borderId="137" xfId="14" applyNumberFormat="1" applyFill="1" applyBorder="1" applyAlignment="1" applyProtection="1">
      <alignment horizontal="right"/>
      <protection locked="0"/>
    </xf>
    <xf numFmtId="1" fontId="4" fillId="7" borderId="87" xfId="14" applyNumberFormat="1" applyFill="1" applyBorder="1" applyAlignment="1" applyProtection="1">
      <alignment horizontal="right"/>
      <protection locked="0"/>
    </xf>
    <xf numFmtId="1" fontId="4" fillId="8" borderId="93" xfId="1" applyNumberFormat="1" applyFont="1" applyFill="1" applyBorder="1" applyAlignment="1">
      <alignment horizontal="right"/>
    </xf>
    <xf numFmtId="1" fontId="4" fillId="7" borderId="93" xfId="14" applyNumberFormat="1" applyFill="1" applyBorder="1" applyAlignment="1" applyProtection="1">
      <alignment horizontal="right"/>
      <protection locked="0"/>
    </xf>
    <xf numFmtId="1" fontId="4" fillId="7" borderId="79" xfId="14" applyNumberFormat="1" applyFill="1" applyBorder="1" applyAlignment="1" applyProtection="1">
      <alignment horizontal="right"/>
      <protection locked="0"/>
    </xf>
    <xf numFmtId="0" fontId="4" fillId="7" borderId="81" xfId="14" applyFill="1" applyBorder="1" applyAlignment="1" applyProtection="1">
      <alignment horizontal="left"/>
      <protection locked="0"/>
    </xf>
    <xf numFmtId="1" fontId="4" fillId="8" borderId="223" xfId="1" applyNumberFormat="1" applyFont="1" applyFill="1" applyBorder="1" applyAlignment="1">
      <alignment horizontal="right"/>
    </xf>
    <xf numFmtId="0" fontId="4" fillId="7" borderId="30" xfId="14" applyFill="1" applyBorder="1" applyAlignment="1" applyProtection="1">
      <alignment horizontal="left"/>
      <protection locked="0"/>
    </xf>
    <xf numFmtId="0" fontId="4" fillId="7" borderId="117" xfId="14" applyFill="1" applyBorder="1" applyAlignment="1" applyProtection="1">
      <alignment horizontal="left"/>
      <protection locked="0"/>
    </xf>
    <xf numFmtId="0" fontId="4" fillId="5" borderId="73" xfId="1" applyFont="1" applyFill="1" applyBorder="1" applyAlignment="1" applyProtection="1">
      <alignment horizontal="left"/>
      <protection locked="0"/>
    </xf>
    <xf numFmtId="1" fontId="4" fillId="7" borderId="156" xfId="14" applyNumberFormat="1" applyFill="1" applyBorder="1" applyAlignment="1" applyProtection="1">
      <alignment horizontal="right"/>
      <protection locked="0"/>
    </xf>
    <xf numFmtId="1" fontId="4" fillId="7" borderId="141" xfId="14" applyNumberFormat="1" applyFill="1" applyBorder="1" applyAlignment="1" applyProtection="1">
      <alignment horizontal="right"/>
      <protection locked="0"/>
    </xf>
    <xf numFmtId="1" fontId="4" fillId="8" borderId="131" xfId="1" applyNumberFormat="1" applyFont="1" applyFill="1" applyBorder="1" applyAlignment="1">
      <alignment horizontal="right"/>
    </xf>
    <xf numFmtId="1" fontId="4" fillId="8" borderId="57" xfId="1" applyNumberFormat="1" applyFont="1" applyFill="1" applyBorder="1" applyAlignment="1">
      <alignment horizontal="right"/>
    </xf>
    <xf numFmtId="1" fontId="4" fillId="7" borderId="88" xfId="14" applyNumberFormat="1" applyFill="1" applyBorder="1" applyAlignment="1" applyProtection="1">
      <alignment horizontal="right"/>
      <protection locked="0"/>
    </xf>
    <xf numFmtId="1" fontId="4" fillId="8" borderId="224" xfId="1" applyNumberFormat="1" applyFont="1" applyFill="1" applyBorder="1" applyAlignment="1">
      <alignment horizontal="right"/>
    </xf>
    <xf numFmtId="1" fontId="4" fillId="7" borderId="86" xfId="14" applyNumberFormat="1" applyFill="1" applyBorder="1" applyAlignment="1" applyProtection="1">
      <alignment horizontal="right"/>
      <protection locked="0"/>
    </xf>
    <xf numFmtId="1" fontId="4" fillId="7" borderId="89" xfId="14" applyNumberFormat="1" applyFill="1" applyBorder="1" applyAlignment="1" applyProtection="1">
      <alignment horizontal="right"/>
      <protection locked="0"/>
    </xf>
    <xf numFmtId="0" fontId="18" fillId="0" borderId="0" xfId="1" applyFont="1" applyAlignment="1">
      <alignment horizontal="center" vertical="top"/>
    </xf>
    <xf numFmtId="0" fontId="18" fillId="0" borderId="0" xfId="1" applyFont="1" applyAlignment="1">
      <alignment horizontal="left" vertical="top"/>
    </xf>
    <xf numFmtId="0" fontId="18" fillId="0" borderId="0" xfId="1" applyFont="1" applyAlignment="1">
      <alignment horizontal="center"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2" borderId="177" xfId="11" applyFont="1" applyFill="1" applyBorder="1" applyAlignment="1">
      <alignment horizontal="center" vertical="top"/>
    </xf>
    <xf numFmtId="0" fontId="18" fillId="2" borderId="138" xfId="11" applyFont="1" applyFill="1" applyBorder="1" applyAlignment="1">
      <alignment horizontal="left" vertical="top"/>
    </xf>
    <xf numFmtId="0" fontId="18" fillId="2" borderId="178" xfId="11" applyFont="1" applyFill="1" applyBorder="1" applyAlignment="1">
      <alignment horizontal="center" vertical="top" wrapText="1"/>
    </xf>
    <xf numFmtId="0" fontId="18" fillId="2" borderId="138" xfId="11" applyFont="1" applyFill="1" applyBorder="1" applyAlignment="1">
      <alignment horizontal="center" vertical="top" wrapText="1"/>
    </xf>
    <xf numFmtId="0" fontId="18" fillId="2" borderId="139" xfId="11" applyFont="1" applyFill="1" applyBorder="1" applyAlignment="1">
      <alignment horizontal="center" vertical="top" wrapText="1"/>
    </xf>
    <xf numFmtId="0" fontId="18" fillId="2" borderId="225" xfId="1" applyFont="1" applyFill="1" applyBorder="1" applyAlignment="1">
      <alignment horizontal="center" vertical="top" wrapText="1"/>
    </xf>
    <xf numFmtId="0" fontId="18" fillId="19" borderId="119" xfId="1" applyFont="1" applyFill="1" applyBorder="1" applyAlignment="1">
      <alignment horizontal="center" vertical="center"/>
    </xf>
    <xf numFmtId="0" fontId="7" fillId="19" borderId="139" xfId="1" applyFont="1" applyFill="1" applyBorder="1" applyAlignment="1">
      <alignment horizontal="center" vertical="center"/>
    </xf>
    <xf numFmtId="0" fontId="10" fillId="2" borderId="49" xfId="1" applyFont="1" applyFill="1" applyBorder="1" applyAlignment="1">
      <alignment horizontal="center" vertical="center"/>
    </xf>
    <xf numFmtId="0" fontId="18" fillId="2" borderId="56" xfId="11" applyFont="1" applyFill="1" applyBorder="1" applyAlignment="1">
      <alignment horizontal="center" wrapText="1"/>
    </xf>
    <xf numFmtId="0" fontId="10" fillId="2" borderId="226" xfId="11" applyFont="1" applyFill="1" applyBorder="1" applyAlignment="1">
      <alignment horizontal="center"/>
    </xf>
    <xf numFmtId="0" fontId="18" fillId="2" borderId="227" xfId="11" applyFont="1" applyFill="1" applyBorder="1" applyAlignment="1">
      <alignment horizontal="center" wrapText="1"/>
    </xf>
    <xf numFmtId="0" fontId="10" fillId="2" borderId="219" xfId="11" applyFont="1" applyFill="1" applyBorder="1" applyAlignment="1">
      <alignment horizontal="center"/>
    </xf>
    <xf numFmtId="0" fontId="18" fillId="2" borderId="125" xfId="11" applyFont="1" applyFill="1" applyBorder="1" applyAlignment="1">
      <alignment horizontal="center" wrapText="1"/>
    </xf>
    <xf numFmtId="0" fontId="18" fillId="2" borderId="227" xfId="11" applyFont="1" applyFill="1" applyBorder="1" applyAlignment="1">
      <alignment horizontal="center"/>
    </xf>
    <xf numFmtId="0" fontId="10" fillId="2" borderId="125" xfId="11" applyFont="1" applyFill="1" applyBorder="1" applyAlignment="1">
      <alignment horizontal="center"/>
    </xf>
    <xf numFmtId="0" fontId="18" fillId="2" borderId="56" xfId="11" applyFont="1" applyFill="1" applyBorder="1" applyAlignment="1">
      <alignment horizontal="center"/>
    </xf>
    <xf numFmtId="0" fontId="10" fillId="2" borderId="123" xfId="11" applyFont="1" applyFill="1" applyBorder="1" applyAlignment="1">
      <alignment horizontal="center"/>
    </xf>
    <xf numFmtId="0" fontId="18" fillId="2" borderId="119" xfId="11" applyFont="1" applyFill="1" applyBorder="1" applyAlignment="1">
      <alignment horizontal="center" vertical="center"/>
    </xf>
    <xf numFmtId="0" fontId="10" fillId="2" borderId="85" xfId="11" applyFont="1" applyFill="1" applyBorder="1" applyAlignment="1">
      <alignment horizontal="center" vertical="center"/>
    </xf>
    <xf numFmtId="0" fontId="4" fillId="0" borderId="0" xfId="11" applyFont="1" applyAlignment="1">
      <alignment vertical="center"/>
    </xf>
    <xf numFmtId="0" fontId="18" fillId="2" borderId="56" xfId="1" applyFont="1" applyFill="1" applyBorder="1" applyAlignment="1">
      <alignment horizontal="center" vertical="center"/>
    </xf>
    <xf numFmtId="0" fontId="10" fillId="2" borderId="226" xfId="1" applyFont="1" applyFill="1" applyBorder="1" applyAlignment="1">
      <alignment horizontal="center" vertical="center"/>
    </xf>
    <xf numFmtId="0" fontId="18" fillId="2" borderId="227" xfId="1" applyFont="1" applyFill="1" applyBorder="1" applyAlignment="1">
      <alignment horizontal="center" vertical="center"/>
    </xf>
    <xf numFmtId="0" fontId="10" fillId="2" borderId="227" xfId="1" applyFont="1" applyFill="1" applyBorder="1" applyAlignment="1">
      <alignment horizontal="center" vertical="center" wrapText="1"/>
    </xf>
    <xf numFmtId="0" fontId="10" fillId="2" borderId="57" xfId="1" applyFont="1" applyFill="1" applyBorder="1" applyAlignment="1">
      <alignment horizontal="center" vertical="center" wrapText="1"/>
    </xf>
    <xf numFmtId="0" fontId="18" fillId="2" borderId="228" xfId="1" applyFont="1" applyFill="1" applyBorder="1" applyAlignment="1">
      <alignment horizontal="center" vertical="center" wrapText="1"/>
    </xf>
    <xf numFmtId="0" fontId="18" fillId="2" borderId="57" xfId="1" applyFont="1" applyFill="1" applyBorder="1" applyAlignment="1">
      <alignment horizontal="center" vertical="center" wrapText="1"/>
    </xf>
    <xf numFmtId="0" fontId="10" fillId="2" borderId="228" xfId="1" applyFont="1" applyFill="1" applyBorder="1" applyAlignment="1">
      <alignment horizontal="center" vertical="center" wrapText="1"/>
    </xf>
    <xf numFmtId="0" fontId="10" fillId="2" borderId="125" xfId="1" applyFont="1" applyFill="1" applyBorder="1" applyAlignment="1">
      <alignment horizontal="center" vertical="center"/>
    </xf>
    <xf numFmtId="165" fontId="4" fillId="11" borderId="58" xfId="1" applyNumberFormat="1" applyFont="1" applyFill="1" applyBorder="1" applyAlignment="1">
      <alignment horizontal="right"/>
    </xf>
    <xf numFmtId="164" fontId="4" fillId="8" borderId="94" xfId="1" applyNumberFormat="1" applyFont="1" applyFill="1" applyBorder="1" applyAlignment="1">
      <alignment horizontal="right"/>
    </xf>
    <xf numFmtId="165" fontId="4" fillId="8" borderId="97" xfId="1" applyNumberFormat="1" applyFont="1" applyFill="1" applyBorder="1" applyAlignment="1">
      <alignment horizontal="right"/>
    </xf>
    <xf numFmtId="165" fontId="4" fillId="8" borderId="24" xfId="0" applyNumberFormat="1" applyFont="1" applyFill="1" applyBorder="1" applyAlignment="1">
      <alignment horizontal="right"/>
    </xf>
    <xf numFmtId="165" fontId="4" fillId="14" borderId="50" xfId="0" applyNumberFormat="1" applyFont="1" applyFill="1" applyBorder="1" applyAlignment="1">
      <alignment horizontal="right"/>
    </xf>
    <xf numFmtId="1" fontId="4" fillId="5" borderId="141" xfId="1" applyNumberFormat="1" applyFont="1" applyFill="1" applyBorder="1" applyAlignment="1" applyProtection="1">
      <alignment horizontal="right"/>
      <protection locked="0"/>
    </xf>
    <xf numFmtId="1" fontId="4" fillId="5" borderId="84" xfId="1" applyNumberFormat="1" applyFont="1" applyFill="1" applyBorder="1" applyAlignment="1" applyProtection="1">
      <alignment horizontal="right"/>
      <protection locked="0"/>
    </xf>
    <xf numFmtId="164" fontId="4" fillId="11" borderId="50" xfId="1" applyNumberFormat="1" applyFont="1" applyFill="1" applyBorder="1" applyAlignment="1">
      <alignment horizontal="right"/>
    </xf>
    <xf numFmtId="0" fontId="4" fillId="14" borderId="37" xfId="14" applyFill="1" applyBorder="1" applyAlignment="1" applyProtection="1">
      <alignment horizontal="left"/>
      <protection locked="0"/>
    </xf>
    <xf numFmtId="164" fontId="4" fillId="7" borderId="31" xfId="1" applyNumberFormat="1" applyFont="1" applyFill="1" applyBorder="1" applyAlignment="1" applyProtection="1">
      <alignment horizontal="left"/>
      <protection locked="0"/>
    </xf>
    <xf numFmtId="164" fontId="4" fillId="7" borderId="44" xfId="1" applyNumberFormat="1" applyFont="1" applyFill="1" applyBorder="1" applyAlignment="1" applyProtection="1">
      <alignment horizontal="right"/>
      <protection locked="0"/>
    </xf>
    <xf numFmtId="164" fontId="4" fillId="7" borderId="44" xfId="1" applyNumberFormat="1" applyFont="1" applyFill="1" applyBorder="1" applyAlignment="1" applyProtection="1">
      <alignment horizontal="left"/>
      <protection locked="0"/>
    </xf>
    <xf numFmtId="0" fontId="4" fillId="17" borderId="51" xfId="0" applyFont="1" applyFill="1" applyBorder="1" applyAlignment="1">
      <alignment wrapText="1"/>
    </xf>
    <xf numFmtId="0" fontId="4" fillId="17" borderId="45" xfId="0" applyFont="1" applyFill="1" applyBorder="1" applyAlignment="1">
      <alignment wrapText="1"/>
    </xf>
    <xf numFmtId="164" fontId="4" fillId="7" borderId="45" xfId="1" applyNumberFormat="1" applyFont="1" applyFill="1" applyBorder="1" applyAlignment="1" applyProtection="1">
      <alignment horizontal="right"/>
      <protection locked="0"/>
    </xf>
    <xf numFmtId="164" fontId="4" fillId="7" borderId="45" xfId="1" applyNumberFormat="1" applyFont="1" applyFill="1" applyBorder="1" applyAlignment="1" applyProtection="1">
      <alignment horizontal="left"/>
      <protection locked="0"/>
    </xf>
    <xf numFmtId="3" fontId="4" fillId="7" borderId="31" xfId="14" applyNumberFormat="1" applyFill="1" applyBorder="1" applyAlignment="1" applyProtection="1">
      <alignment horizontal="right"/>
      <protection locked="0"/>
    </xf>
    <xf numFmtId="0" fontId="4" fillId="7" borderId="31" xfId="14" applyFill="1" applyBorder="1" applyAlignment="1" applyProtection="1">
      <alignment horizontal="right"/>
      <protection locked="0"/>
    </xf>
    <xf numFmtId="165" fontId="4" fillId="8" borderId="42" xfId="1" applyNumberFormat="1" applyFont="1" applyFill="1" applyBorder="1" applyAlignment="1">
      <alignment horizontal="right"/>
    </xf>
    <xf numFmtId="165" fontId="4" fillId="8" borderId="79" xfId="1" applyNumberFormat="1" applyFont="1" applyFill="1" applyBorder="1" applyAlignment="1">
      <alignment horizontal="right"/>
    </xf>
    <xf numFmtId="1" fontId="4" fillId="8" borderId="79" xfId="1" applyNumberFormat="1" applyFont="1" applyFill="1" applyBorder="1" applyAlignment="1">
      <alignment horizontal="right"/>
    </xf>
    <xf numFmtId="1" fontId="4" fillId="9" borderId="97" xfId="14" applyNumberFormat="1" applyFill="1" applyBorder="1" applyAlignment="1" applyProtection="1">
      <alignment horizontal="right" vertical="center"/>
      <protection locked="0"/>
    </xf>
    <xf numFmtId="0" fontId="4" fillId="7" borderId="117" xfId="1" applyFont="1" applyFill="1" applyBorder="1" applyAlignment="1" applyProtection="1">
      <alignment horizontal="left"/>
      <protection locked="0"/>
    </xf>
    <xf numFmtId="0" fontId="4" fillId="14" borderId="113" xfId="1" applyFont="1" applyFill="1" applyBorder="1" applyAlignment="1" applyProtection="1">
      <alignment horizontal="left"/>
      <protection locked="0"/>
    </xf>
    <xf numFmtId="0" fontId="4" fillId="7" borderId="73" xfId="1" applyFont="1" applyFill="1" applyBorder="1" applyAlignment="1" applyProtection="1">
      <alignment horizontal="left"/>
      <protection locked="0"/>
    </xf>
    <xf numFmtId="164" fontId="4" fillId="7" borderId="117" xfId="1" applyNumberFormat="1" applyFont="1" applyFill="1" applyBorder="1" applyAlignment="1" applyProtection="1">
      <alignment horizontal="left"/>
      <protection locked="0"/>
    </xf>
    <xf numFmtId="164" fontId="4" fillId="7" borderId="113" xfId="1" applyNumberFormat="1" applyFont="1" applyFill="1" applyBorder="1" applyAlignment="1" applyProtection="1">
      <alignment horizontal="left"/>
      <protection locked="0"/>
    </xf>
    <xf numFmtId="164" fontId="4" fillId="7" borderId="73" xfId="1" applyNumberFormat="1" applyFont="1" applyFill="1" applyBorder="1" applyAlignment="1" applyProtection="1">
      <alignment horizontal="left"/>
      <protection locked="0"/>
    </xf>
    <xf numFmtId="0" fontId="4" fillId="9" borderId="73" xfId="1" applyFont="1" applyFill="1" applyBorder="1" applyAlignment="1" applyProtection="1">
      <alignment horizontal="left"/>
      <protection locked="0"/>
    </xf>
    <xf numFmtId="1" fontId="4" fillId="8" borderId="42" xfId="1" applyNumberFormat="1" applyFont="1" applyFill="1" applyBorder="1" applyAlignment="1">
      <alignment horizontal="right"/>
    </xf>
    <xf numFmtId="1" fontId="4" fillId="14" borderId="79" xfId="1" applyNumberFormat="1" applyFont="1" applyFill="1" applyBorder="1" applyAlignment="1">
      <alignment horizontal="right"/>
    </xf>
    <xf numFmtId="1" fontId="4" fillId="8" borderId="47" xfId="1" applyNumberFormat="1" applyFont="1" applyFill="1" applyBorder="1" applyAlignment="1">
      <alignment horizontal="right"/>
    </xf>
    <xf numFmtId="164" fontId="4" fillId="8" borderId="42" xfId="1" applyNumberFormat="1" applyFont="1" applyFill="1" applyBorder="1" applyAlignment="1">
      <alignment horizontal="right"/>
    </xf>
    <xf numFmtId="164" fontId="4" fillId="8" borderId="97" xfId="1" applyNumberFormat="1" applyFont="1" applyFill="1" applyBorder="1" applyAlignment="1">
      <alignment horizontal="right"/>
    </xf>
    <xf numFmtId="1" fontId="4" fillId="8" borderId="94" xfId="1" applyNumberFormat="1" applyFont="1" applyFill="1" applyBorder="1" applyAlignment="1">
      <alignment horizontal="right"/>
    </xf>
    <xf numFmtId="1" fontId="4" fillId="10" borderId="97" xfId="1" applyNumberFormat="1" applyFont="1" applyFill="1" applyBorder="1" applyAlignment="1">
      <alignment horizontal="right"/>
    </xf>
    <xf numFmtId="1" fontId="4" fillId="8" borderId="41" xfId="1" applyNumberFormat="1" applyFont="1" applyFill="1" applyBorder="1" applyAlignment="1">
      <alignment horizontal="right"/>
    </xf>
    <xf numFmtId="2" fontId="4" fillId="8" borderId="42" xfId="1" applyNumberFormat="1" applyFont="1" applyFill="1" applyBorder="1" applyAlignment="1">
      <alignment horizontal="right"/>
    </xf>
    <xf numFmtId="2" fontId="4" fillId="8" borderId="79" xfId="1" applyNumberFormat="1" applyFont="1" applyFill="1" applyBorder="1" applyAlignment="1">
      <alignment horizontal="right"/>
    </xf>
    <xf numFmtId="0" fontId="4" fillId="9" borderId="30" xfId="1" applyFont="1" applyFill="1" applyBorder="1" applyAlignment="1" applyProtection="1">
      <alignment horizontal="left"/>
      <protection locked="0"/>
    </xf>
    <xf numFmtId="164" fontId="4" fillId="11" borderId="41" xfId="1" applyNumberFormat="1" applyFont="1" applyFill="1" applyBorder="1" applyAlignment="1">
      <alignment horizontal="right"/>
    </xf>
    <xf numFmtId="2" fontId="4" fillId="8" borderId="194" xfId="1" applyNumberFormat="1" applyFont="1" applyFill="1" applyBorder="1" applyAlignment="1">
      <alignment horizontal="right"/>
    </xf>
    <xf numFmtId="0" fontId="4" fillId="5" borderId="229" xfId="14" applyFill="1" applyBorder="1" applyAlignment="1" applyProtection="1">
      <alignment horizontal="left"/>
      <protection locked="0"/>
    </xf>
    <xf numFmtId="2" fontId="4" fillId="8" borderId="230" xfId="1" applyNumberFormat="1" applyFont="1" applyFill="1" applyBorder="1" applyAlignment="1">
      <alignment horizontal="right"/>
    </xf>
    <xf numFmtId="0" fontId="4" fillId="5" borderId="231" xfId="14" applyFill="1" applyBorder="1" applyAlignment="1" applyProtection="1">
      <alignment horizontal="left"/>
      <protection locked="0"/>
    </xf>
    <xf numFmtId="1" fontId="4" fillId="11" borderId="230" xfId="1" applyNumberFormat="1" applyFont="1" applyFill="1" applyBorder="1" applyAlignment="1">
      <alignment horizontal="right"/>
    </xf>
    <xf numFmtId="0" fontId="4" fillId="7" borderId="231" xfId="1" applyFont="1" applyFill="1" applyBorder="1" applyAlignment="1" applyProtection="1">
      <alignment horizontal="left"/>
      <protection locked="0"/>
    </xf>
    <xf numFmtId="2" fontId="4" fillId="11" borderId="230" xfId="1" applyNumberFormat="1" applyFont="1" applyFill="1" applyBorder="1" applyAlignment="1">
      <alignment horizontal="right"/>
    </xf>
    <xf numFmtId="1" fontId="4" fillId="11" borderId="232" xfId="1" applyNumberFormat="1" applyFont="1" applyFill="1" applyBorder="1" applyAlignment="1">
      <alignment horizontal="right"/>
    </xf>
    <xf numFmtId="0" fontId="4" fillId="9" borderId="233" xfId="1" applyFont="1" applyFill="1" applyBorder="1" applyAlignment="1" applyProtection="1">
      <alignment horizontal="left"/>
      <protection locked="0"/>
    </xf>
    <xf numFmtId="1" fontId="4" fillId="8" borderId="50" xfId="1" applyNumberFormat="1" applyFont="1" applyFill="1" applyBorder="1" applyAlignment="1">
      <alignment horizontal="right"/>
    </xf>
    <xf numFmtId="165" fontId="4" fillId="8" borderId="50" xfId="1" applyNumberFormat="1" applyFont="1" applyFill="1" applyBorder="1" applyAlignment="1">
      <alignment horizontal="right"/>
    </xf>
    <xf numFmtId="0" fontId="4" fillId="8" borderId="41" xfId="1" applyFont="1" applyFill="1" applyBorder="1" applyAlignment="1">
      <alignment horizontal="right"/>
    </xf>
    <xf numFmtId="164" fontId="4" fillId="10" borderId="51" xfId="1" applyNumberFormat="1" applyFont="1" applyFill="1" applyBorder="1" applyAlignment="1">
      <alignment horizontal="right"/>
    </xf>
    <xf numFmtId="0" fontId="18" fillId="2" borderId="75" xfId="1" applyFont="1" applyFill="1" applyBorder="1" applyAlignment="1">
      <alignment horizontal="center"/>
    </xf>
    <xf numFmtId="0" fontId="18" fillId="2" borderId="57" xfId="1" applyFont="1" applyFill="1" applyBorder="1" applyAlignment="1">
      <alignment horizontal="center"/>
    </xf>
    <xf numFmtId="0" fontId="18" fillId="2" borderId="77" xfId="1" applyFont="1" applyFill="1" applyBorder="1" applyAlignment="1">
      <alignment horizontal="center"/>
    </xf>
    <xf numFmtId="0" fontId="18" fillId="2" borderId="78" xfId="1" applyFont="1" applyFill="1" applyBorder="1" applyAlignment="1">
      <alignment horizontal="center"/>
    </xf>
    <xf numFmtId="0" fontId="18" fillId="2" borderId="51" xfId="1" applyFont="1" applyFill="1" applyBorder="1" applyAlignment="1">
      <alignment horizontal="center"/>
    </xf>
    <xf numFmtId="0" fontId="18" fillId="2" borderId="185" xfId="1" applyFont="1" applyFill="1" applyBorder="1" applyAlignment="1">
      <alignment horizontal="center"/>
    </xf>
    <xf numFmtId="0" fontId="4" fillId="0" borderId="54" xfId="1" applyFont="1" applyBorder="1" applyAlignment="1">
      <alignment horizontal="center" wrapText="1"/>
    </xf>
    <xf numFmtId="0" fontId="4" fillId="0" borderId="55" xfId="1" applyFont="1" applyBorder="1" applyAlignment="1">
      <alignment horizontal="center" wrapText="1"/>
    </xf>
    <xf numFmtId="0" fontId="4" fillId="0" borderId="119" xfId="1" applyFont="1" applyBorder="1" applyAlignment="1">
      <alignment horizontal="center" wrapText="1"/>
    </xf>
    <xf numFmtId="0" fontId="4" fillId="0" borderId="139" xfId="1" applyFont="1" applyBorder="1" applyAlignment="1">
      <alignment horizontal="center" wrapText="1"/>
    </xf>
    <xf numFmtId="0" fontId="18" fillId="2" borderId="70" xfId="1" applyFont="1" applyFill="1" applyBorder="1" applyAlignment="1">
      <alignment horizontal="center" vertical="center" wrapText="1"/>
    </xf>
    <xf numFmtId="0" fontId="18" fillId="2" borderId="82" xfId="1" applyFont="1" applyFill="1" applyBorder="1" applyAlignment="1">
      <alignment horizontal="center" vertical="center" wrapText="1"/>
    </xf>
    <xf numFmtId="0" fontId="18" fillId="2" borderId="157" xfId="1" applyFont="1" applyFill="1" applyBorder="1" applyAlignment="1">
      <alignment horizontal="center" wrapText="1"/>
    </xf>
    <xf numFmtId="0" fontId="18" fillId="2" borderId="122" xfId="1" applyFont="1" applyFill="1" applyBorder="1" applyAlignment="1">
      <alignment horizontal="center" wrapText="1"/>
    </xf>
    <xf numFmtId="0" fontId="18" fillId="2" borderId="70" xfId="1" applyFont="1" applyFill="1" applyBorder="1" applyAlignment="1">
      <alignment horizontal="center" wrapText="1"/>
    </xf>
    <xf numFmtId="0" fontId="4" fillId="0" borderId="83" xfId="1" applyFont="1" applyBorder="1" applyAlignment="1">
      <alignment wrapText="1"/>
    </xf>
    <xf numFmtId="0" fontId="4" fillId="0" borderId="82" xfId="1" applyFont="1" applyBorder="1" applyAlignment="1">
      <alignment wrapText="1"/>
    </xf>
    <xf numFmtId="0" fontId="18" fillId="2" borderId="157" xfId="1" applyFont="1" applyFill="1" applyBorder="1" applyAlignment="1">
      <alignment horizontal="center" vertical="center" wrapText="1"/>
    </xf>
    <xf numFmtId="0" fontId="4" fillId="0" borderId="158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18" fillId="2" borderId="54" xfId="1" applyFont="1" applyFill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18" fillId="2" borderId="70" xfId="1" applyFont="1" applyFill="1" applyBorder="1" applyAlignment="1">
      <alignment horizontal="center"/>
    </xf>
    <xf numFmtId="0" fontId="18" fillId="2" borderId="83" xfId="1" applyFont="1" applyFill="1" applyBorder="1" applyAlignment="1">
      <alignment horizontal="center"/>
    </xf>
    <xf numFmtId="0" fontId="18" fillId="2" borderId="82" xfId="1" applyFont="1" applyFill="1" applyBorder="1" applyAlignment="1">
      <alignment horizontal="center"/>
    </xf>
    <xf numFmtId="0" fontId="18" fillId="2" borderId="65" xfId="1" applyFont="1" applyFill="1" applyBorder="1" applyAlignment="1">
      <alignment horizontal="center"/>
    </xf>
    <xf numFmtId="0" fontId="4" fillId="0" borderId="1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8" fillId="2" borderId="157" xfId="1" applyFont="1" applyFill="1" applyBorder="1" applyAlignment="1">
      <alignment horizontal="center" vertical="top" wrapText="1"/>
    </xf>
    <xf numFmtId="0" fontId="4" fillId="0" borderId="158" xfId="0" applyFont="1" applyBorder="1" applyAlignment="1">
      <alignment horizontal="center" vertical="top" wrapText="1"/>
    </xf>
    <xf numFmtId="0" fontId="4" fillId="0" borderId="122" xfId="0" applyFont="1" applyBorder="1" applyAlignment="1">
      <alignment horizontal="center" vertical="top" wrapText="1"/>
    </xf>
    <xf numFmtId="0" fontId="18" fillId="2" borderId="159" xfId="1" applyFont="1" applyFill="1" applyBorder="1" applyAlignment="1">
      <alignment horizontal="center" wrapText="1"/>
    </xf>
    <xf numFmtId="0" fontId="18" fillId="2" borderId="8" xfId="1" applyFont="1" applyFill="1" applyBorder="1" applyAlignment="1">
      <alignment horizontal="center" wrapText="1"/>
    </xf>
    <xf numFmtId="0" fontId="18" fillId="2" borderId="160" xfId="1" applyFont="1" applyFill="1" applyBorder="1" applyAlignment="1">
      <alignment horizontal="center" wrapText="1"/>
    </xf>
    <xf numFmtId="0" fontId="18" fillId="2" borderId="161" xfId="1" applyFont="1" applyFill="1" applyBorder="1" applyAlignment="1">
      <alignment horizontal="center" wrapText="1"/>
    </xf>
    <xf numFmtId="0" fontId="15" fillId="2" borderId="54" xfId="1" applyFont="1" applyFill="1" applyBorder="1" applyAlignment="1">
      <alignment horizontal="left"/>
    </xf>
    <xf numFmtId="0" fontId="15" fillId="2" borderId="56" xfId="1" applyFont="1" applyFill="1" applyBorder="1" applyAlignment="1">
      <alignment horizontal="left"/>
    </xf>
    <xf numFmtId="0" fontId="18" fillId="2" borderId="119" xfId="1" applyFont="1" applyFill="1" applyBorder="1" applyAlignment="1">
      <alignment horizontal="center" vertical="center" wrapText="1"/>
    </xf>
    <xf numFmtId="0" fontId="18" fillId="2" borderId="139" xfId="1" applyFont="1" applyFill="1" applyBorder="1" applyAlignment="1">
      <alignment horizontal="center" vertical="center" wrapText="1"/>
    </xf>
    <xf numFmtId="0" fontId="18" fillId="2" borderId="158" xfId="1" applyFont="1" applyFill="1" applyBorder="1" applyAlignment="1">
      <alignment horizontal="center" wrapText="1"/>
    </xf>
    <xf numFmtId="0" fontId="18" fillId="2" borderId="16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18" fillId="2" borderId="135" xfId="1" applyFont="1" applyFill="1" applyBorder="1" applyAlignment="1">
      <alignment horizontal="center" wrapText="1"/>
    </xf>
    <xf numFmtId="0" fontId="4" fillId="0" borderId="147" xfId="1" applyFont="1" applyBorder="1" applyAlignment="1">
      <alignment horizontal="center" wrapText="1"/>
    </xf>
    <xf numFmtId="0" fontId="18" fillId="2" borderId="112" xfId="1" applyFont="1" applyFill="1" applyBorder="1" applyAlignment="1">
      <alignment horizontal="center" wrapText="1"/>
    </xf>
    <xf numFmtId="0" fontId="18" fillId="2" borderId="118" xfId="1" applyFont="1" applyFill="1" applyBorder="1" applyAlignment="1">
      <alignment horizontal="center" wrapText="1"/>
    </xf>
    <xf numFmtId="0" fontId="18" fillId="2" borderId="119" xfId="1" applyFont="1" applyFill="1" applyBorder="1" applyAlignment="1">
      <alignment horizontal="center"/>
    </xf>
    <xf numFmtId="0" fontId="18" fillId="2" borderId="138" xfId="1" applyFont="1" applyFill="1" applyBorder="1" applyAlignment="1">
      <alignment horizontal="center"/>
    </xf>
    <xf numFmtId="0" fontId="18" fillId="2" borderId="139" xfId="1" applyFont="1" applyFill="1" applyBorder="1" applyAlignment="1">
      <alignment horizontal="center"/>
    </xf>
    <xf numFmtId="0" fontId="4" fillId="0" borderId="31" xfId="1" applyFont="1" applyBorder="1" applyAlignment="1">
      <alignment horizontal="center" wrapText="1"/>
    </xf>
    <xf numFmtId="0" fontId="4" fillId="7" borderId="44" xfId="1" applyFont="1" applyFill="1" applyBorder="1" applyAlignment="1" applyProtection="1">
      <alignment horizontal="center"/>
      <protection locked="0"/>
    </xf>
    <xf numFmtId="0" fontId="4" fillId="7" borderId="36" xfId="1" applyFont="1" applyFill="1" applyBorder="1" applyAlignment="1" applyProtection="1">
      <alignment horizontal="center"/>
      <protection locked="0"/>
    </xf>
    <xf numFmtId="0" fontId="10" fillId="7" borderId="41" xfId="1" applyFont="1" applyFill="1" applyBorder="1" applyAlignment="1" applyProtection="1">
      <alignment horizontal="center"/>
      <protection locked="0"/>
    </xf>
    <xf numFmtId="0" fontId="10" fillId="7" borderId="44" xfId="1" applyFont="1" applyFill="1" applyBorder="1" applyAlignment="1" applyProtection="1">
      <alignment horizontal="center"/>
      <protection locked="0"/>
    </xf>
    <xf numFmtId="0" fontId="18" fillId="2" borderId="44" xfId="1" applyFont="1" applyFill="1" applyBorder="1" applyAlignment="1">
      <alignment horizontal="center" vertical="top" wrapText="1"/>
    </xf>
    <xf numFmtId="0" fontId="18" fillId="2" borderId="45" xfId="1" applyFont="1" applyFill="1" applyBorder="1" applyAlignment="1">
      <alignment horizontal="center" vertical="top" wrapText="1"/>
    </xf>
    <xf numFmtId="0" fontId="18" fillId="2" borderId="44" xfId="1" applyFont="1" applyFill="1" applyBorder="1" applyAlignment="1">
      <alignment horizontal="left" vertical="top"/>
    </xf>
    <xf numFmtId="0" fontId="18" fillId="2" borderId="45" xfId="1" applyFont="1" applyFill="1" applyBorder="1" applyAlignment="1">
      <alignment horizontal="left" vertical="top"/>
    </xf>
    <xf numFmtId="0" fontId="18" fillId="2" borderId="41" xfId="1" applyFont="1" applyFill="1" applyBorder="1" applyAlignment="1">
      <alignment horizontal="center" vertical="top"/>
    </xf>
    <xf numFmtId="0" fontId="18" fillId="2" borderId="51" xfId="1" applyFont="1" applyFill="1" applyBorder="1" applyAlignment="1">
      <alignment horizontal="center" vertical="top"/>
    </xf>
    <xf numFmtId="0" fontId="18" fillId="2" borderId="36" xfId="1" applyFont="1" applyFill="1" applyBorder="1" applyAlignment="1">
      <alignment horizontal="center" vertical="top" wrapText="1"/>
    </xf>
    <xf numFmtId="0" fontId="18" fillId="2" borderId="46" xfId="1" applyFont="1" applyFill="1" applyBorder="1" applyAlignment="1">
      <alignment horizontal="center" vertical="top" wrapText="1"/>
    </xf>
    <xf numFmtId="0" fontId="10" fillId="7" borderId="41" xfId="12" applyFont="1" applyFill="1" applyBorder="1" applyAlignment="1" applyProtection="1">
      <alignment horizontal="center"/>
      <protection locked="0"/>
    </xf>
    <xf numFmtId="0" fontId="10" fillId="0" borderId="44" xfId="12" applyFont="1" applyBorder="1" applyAlignment="1" applyProtection="1">
      <alignment horizontal="center"/>
      <protection locked="0"/>
    </xf>
    <xf numFmtId="0" fontId="10" fillId="7" borderId="44" xfId="12" applyFont="1" applyFill="1" applyBorder="1" applyAlignment="1" applyProtection="1">
      <alignment horizontal="center"/>
      <protection locked="0"/>
    </xf>
    <xf numFmtId="0" fontId="10" fillId="2" borderId="119" xfId="1" applyFont="1" applyFill="1" applyBorder="1" applyAlignment="1">
      <alignment horizontal="center" vertical="center" wrapText="1"/>
    </xf>
    <xf numFmtId="0" fontId="10" fillId="2" borderId="139" xfId="1" applyFont="1" applyFill="1" applyBorder="1" applyAlignment="1">
      <alignment horizontal="center" vertical="center" wrapText="1"/>
    </xf>
    <xf numFmtId="0" fontId="4" fillId="0" borderId="184" xfId="1" applyFont="1" applyBorder="1" applyAlignment="1">
      <alignment horizontal="center" wrapText="1"/>
    </xf>
    <xf numFmtId="0" fontId="4" fillId="0" borderId="185" xfId="1" applyFont="1" applyBorder="1" applyAlignment="1">
      <alignment horizontal="center" wrapText="1"/>
    </xf>
    <xf numFmtId="0" fontId="18" fillId="19" borderId="157" xfId="1" applyFont="1" applyFill="1" applyBorder="1" applyAlignment="1">
      <alignment horizontal="center" wrapText="1"/>
    </xf>
    <xf numFmtId="0" fontId="18" fillId="19" borderId="158" xfId="1" applyFont="1" applyFill="1" applyBorder="1" applyAlignment="1">
      <alignment horizont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51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/>
    </xf>
    <xf numFmtId="0" fontId="10" fillId="2" borderId="46" xfId="1" applyFont="1" applyFill="1" applyBorder="1" applyAlignment="1">
      <alignment horizontal="center"/>
    </xf>
    <xf numFmtId="0" fontId="4" fillId="0" borderId="184" xfId="11" applyFont="1" applyBorder="1" applyAlignment="1">
      <alignment horizontal="center" wrapText="1"/>
    </xf>
    <xf numFmtId="0" fontId="4" fillId="0" borderId="185" xfId="11" applyFont="1" applyBorder="1" applyAlignment="1">
      <alignment horizontal="center" wrapText="1"/>
    </xf>
    <xf numFmtId="0" fontId="4" fillId="0" borderId="179" xfId="11" applyFont="1" applyBorder="1" applyAlignment="1">
      <alignment horizontal="center" wrapText="1"/>
    </xf>
    <xf numFmtId="0" fontId="18" fillId="2" borderId="36" xfId="11" applyFont="1" applyFill="1" applyBorder="1" applyAlignment="1">
      <alignment horizontal="center" vertical="top" wrapText="1"/>
    </xf>
    <xf numFmtId="0" fontId="18" fillId="2" borderId="46" xfId="11" applyFont="1" applyFill="1" applyBorder="1" applyAlignment="1">
      <alignment horizontal="center" vertical="top" wrapText="1"/>
    </xf>
    <xf numFmtId="0" fontId="18" fillId="19" borderId="157" xfId="11" applyFont="1" applyFill="1" applyBorder="1" applyAlignment="1">
      <alignment horizontal="center"/>
    </xf>
    <xf numFmtId="0" fontId="18" fillId="19" borderId="158" xfId="11" applyFont="1" applyFill="1" applyBorder="1" applyAlignment="1">
      <alignment horizontal="center"/>
    </xf>
    <xf numFmtId="0" fontId="18" fillId="19" borderId="122" xfId="11" applyFont="1" applyFill="1" applyBorder="1" applyAlignment="1">
      <alignment horizontal="center"/>
    </xf>
    <xf numFmtId="0" fontId="18" fillId="2" borderId="41" xfId="11" applyFont="1" applyFill="1" applyBorder="1" applyAlignment="1">
      <alignment horizontal="center" vertical="center" wrapText="1"/>
    </xf>
    <xf numFmtId="0" fontId="18" fillId="2" borderId="51" xfId="11" applyFont="1" applyFill="1" applyBorder="1" applyAlignment="1">
      <alignment horizontal="center" vertical="center" wrapText="1"/>
    </xf>
    <xf numFmtId="0" fontId="10" fillId="2" borderId="36" xfId="11" applyFont="1" applyFill="1" applyBorder="1" applyAlignment="1">
      <alignment horizontal="center" vertical="center"/>
    </xf>
    <xf numFmtId="0" fontId="10" fillId="2" borderId="46" xfId="11" applyFont="1" applyFill="1" applyBorder="1" applyAlignment="1">
      <alignment horizontal="center" vertical="center"/>
    </xf>
    <xf numFmtId="0" fontId="18" fillId="2" borderId="41" xfId="11" applyFont="1" applyFill="1" applyBorder="1" applyAlignment="1">
      <alignment horizontal="center" vertical="top"/>
    </xf>
    <xf numFmtId="0" fontId="18" fillId="2" borderId="51" xfId="11" applyFont="1" applyFill="1" applyBorder="1" applyAlignment="1">
      <alignment horizontal="center" vertical="top"/>
    </xf>
    <xf numFmtId="0" fontId="18" fillId="2" borderId="44" xfId="11" applyFont="1" applyFill="1" applyBorder="1" applyAlignment="1">
      <alignment horizontal="left" vertical="top"/>
    </xf>
    <xf numFmtId="0" fontId="18" fillId="2" borderId="45" xfId="11" applyFont="1" applyFill="1" applyBorder="1" applyAlignment="1">
      <alignment horizontal="left" vertical="top"/>
    </xf>
    <xf numFmtId="0" fontId="18" fillId="2" borderId="44" xfId="11" applyFont="1" applyFill="1" applyBorder="1" applyAlignment="1">
      <alignment horizontal="center" vertical="top" wrapText="1"/>
    </xf>
    <xf numFmtId="0" fontId="18" fillId="2" borderId="45" xfId="11" applyFont="1" applyFill="1" applyBorder="1" applyAlignment="1">
      <alignment horizontal="center" vertical="top" wrapText="1"/>
    </xf>
    <xf numFmtId="0" fontId="4" fillId="0" borderId="43" xfId="1" applyFont="1" applyBorder="1" applyAlignment="1"/>
    <xf numFmtId="0" fontId="4" fillId="0" borderId="55" xfId="1" applyFont="1" applyBorder="1" applyAlignment="1"/>
    <xf numFmtId="0" fontId="4" fillId="2" borderId="57" xfId="1" applyFont="1" applyFill="1" applyBorder="1" applyAlignment="1"/>
    <xf numFmtId="0" fontId="4" fillId="2" borderId="49" xfId="1" applyFont="1" applyFill="1" applyBorder="1" applyAlignment="1"/>
    <xf numFmtId="0" fontId="4" fillId="7" borderId="44" xfId="1" applyFont="1" applyFill="1" applyBorder="1" applyAlignment="1" applyProtection="1">
      <protection locked="0"/>
    </xf>
    <xf numFmtId="0" fontId="4" fillId="0" borderId="44" xfId="1" applyFont="1" applyBorder="1" applyAlignment="1" applyProtection="1">
      <protection locked="0"/>
    </xf>
    <xf numFmtId="0" fontId="4" fillId="0" borderId="36" xfId="1" applyFont="1" applyBorder="1" applyAlignment="1" applyProtection="1">
      <protection locked="0"/>
    </xf>
  </cellXfs>
  <cellStyles count="32">
    <cellStyle name="%" xfId="1" xr:uid="{00000000-0005-0000-0000-000000000000}"/>
    <cellStyle name="% 2" xfId="14" xr:uid="{00000000-0005-0000-0000-000001000000}"/>
    <cellStyle name="%_E1" xfId="2" xr:uid="{00000000-0005-0000-0000-000002000000}"/>
    <cellStyle name="%_E10" xfId="3" xr:uid="{00000000-0005-0000-0000-000003000000}"/>
    <cellStyle name="%_E11" xfId="4" xr:uid="{00000000-0005-0000-0000-000004000000}"/>
    <cellStyle name="%_E2" xfId="5" xr:uid="{00000000-0005-0000-0000-000005000000}"/>
    <cellStyle name="%_E3" xfId="17" xr:uid="{00000000-0005-0000-0000-000006000000}"/>
    <cellStyle name="%_E4" xfId="6" xr:uid="{00000000-0005-0000-0000-000007000000}"/>
    <cellStyle name="%_E6" xfId="7" xr:uid="{00000000-0005-0000-0000-000008000000}"/>
    <cellStyle name="%_E7" xfId="8" xr:uid="{00000000-0005-0000-0000-000009000000}"/>
    <cellStyle name="%_E8" xfId="9" xr:uid="{00000000-0005-0000-0000-00000A000000}"/>
    <cellStyle name="%_E9" xfId="10" xr:uid="{00000000-0005-0000-0000-00000B000000}"/>
    <cellStyle name="Comma" xfId="15" builtinId="3"/>
    <cellStyle name="Comma 2" xfId="19" xr:uid="{00000000-0005-0000-0000-00000D000000}"/>
    <cellStyle name="Comma 2 2" xfId="20" xr:uid="{00000000-0005-0000-0000-00000E000000}"/>
    <cellStyle name="Comma 3" xfId="21" xr:uid="{00000000-0005-0000-0000-00000F000000}"/>
    <cellStyle name="Comma 4" xfId="22" xr:uid="{00000000-0005-0000-0000-000010000000}"/>
    <cellStyle name="Normal" xfId="0" builtinId="0"/>
    <cellStyle name="Normal 2" xfId="11" xr:uid="{00000000-0005-0000-0000-000012000000}"/>
    <cellStyle name="Normal 2 2" xfId="12" xr:uid="{00000000-0005-0000-0000-000013000000}"/>
    <cellStyle name="Normal 3" xfId="23" xr:uid="{00000000-0005-0000-0000-000014000000}"/>
    <cellStyle name="Normal 3 2" xfId="24" xr:uid="{00000000-0005-0000-0000-000015000000}"/>
    <cellStyle name="Normal 4" xfId="25" xr:uid="{00000000-0005-0000-0000-000016000000}"/>
    <cellStyle name="Normal 4 2" xfId="29" xr:uid="{00000000-0005-0000-0000-000017000000}"/>
    <cellStyle name="Normal 4 3" xfId="30" xr:uid="{00000000-0005-0000-0000-000018000000}"/>
    <cellStyle name="Normal 5" xfId="18" xr:uid="{00000000-0005-0000-0000-000019000000}"/>
    <cellStyle name="Normal_SECTION E TABLES v11 - UNPROTECTED" xfId="13" xr:uid="{00000000-0005-0000-0000-00001A000000}"/>
    <cellStyle name="Normal_SECTION E TABLES v14 - DRAFT (combined)" xfId="31" xr:uid="{542329FD-D17B-4411-8C55-41B3BAA1C499}"/>
    <cellStyle name="Percent" xfId="16" builtinId="5"/>
    <cellStyle name="Percent 2" xfId="26" xr:uid="{00000000-0005-0000-0000-00001C000000}"/>
    <cellStyle name="Percent 3" xfId="27" xr:uid="{00000000-0005-0000-0000-00001D000000}"/>
    <cellStyle name="Percent 4" xfId="28" xr:uid="{00000000-0005-0000-0000-00001E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12</xdr:col>
      <xdr:colOff>186478</xdr:colOff>
      <xdr:row>2</xdr:row>
      <xdr:rowOff>434340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0" y="152400"/>
          <a:ext cx="24003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0</xdr:row>
      <xdr:rowOff>171450</xdr:rowOff>
    </xdr:from>
    <xdr:to>
      <xdr:col>13</xdr:col>
      <xdr:colOff>42544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171450"/>
          <a:ext cx="24003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114300</xdr:rowOff>
    </xdr:from>
    <xdr:to>
      <xdr:col>31</xdr:col>
      <xdr:colOff>0</xdr:colOff>
      <xdr:row>3</xdr:row>
      <xdr:rowOff>47625</xdr:rowOff>
    </xdr:to>
    <xdr:pic>
      <xdr:nvPicPr>
        <xdr:cNvPr id="3415" name="Picture 1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75" y="11430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0</xdr:row>
      <xdr:rowOff>123825</xdr:rowOff>
    </xdr:from>
    <xdr:to>
      <xdr:col>11</xdr:col>
      <xdr:colOff>685800</xdr:colOff>
      <xdr:row>2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  <a:ext uri="{147F2762-F138-4A5C-976F-8EAC2B608ADB}">
              <a16:predDERef xmlns:a16="http://schemas.microsoft.com/office/drawing/2014/main" pred="{00000000-0008-0000-02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6575" y="123825"/>
          <a:ext cx="24003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171450</xdr:rowOff>
    </xdr:from>
    <xdr:to>
      <xdr:col>11</xdr:col>
      <xdr:colOff>711200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171450"/>
          <a:ext cx="24003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161925</xdr:rowOff>
    </xdr:from>
    <xdr:to>
      <xdr:col>13</xdr:col>
      <xdr:colOff>564067</xdr:colOff>
      <xdr:row>2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161925"/>
          <a:ext cx="2400300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104775</xdr:rowOff>
    </xdr:from>
    <xdr:to>
      <xdr:col>14</xdr:col>
      <xdr:colOff>2598</xdr:colOff>
      <xdr:row>2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104775"/>
          <a:ext cx="2400300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161925</xdr:rowOff>
    </xdr:from>
    <xdr:to>
      <xdr:col>15</xdr:col>
      <xdr:colOff>76199</xdr:colOff>
      <xdr:row>2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161925"/>
          <a:ext cx="2400300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161925</xdr:rowOff>
    </xdr:from>
    <xdr:to>
      <xdr:col>11</xdr:col>
      <xdr:colOff>147410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16192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75"/>
  <sheetViews>
    <sheetView tabSelected="1" zoomScale="70" zoomScaleNormal="70" workbookViewId="0">
      <selection sqref="A1:XFD1048576"/>
    </sheetView>
  </sheetViews>
  <sheetFormatPr defaultColWidth="9.42578125" defaultRowHeight="12.6"/>
  <cols>
    <col min="1" max="1" width="9.5703125" style="2" customWidth="1"/>
    <col min="2" max="2" width="46.5703125" style="2" customWidth="1"/>
    <col min="3" max="3" width="9.85546875" style="2" customWidth="1"/>
    <col min="4" max="4" width="14.42578125" style="2" customWidth="1"/>
    <col min="5" max="5" width="11.42578125" style="3" customWidth="1"/>
    <col min="6" max="6" width="10.140625" style="3" customWidth="1"/>
    <col min="7" max="7" width="1.5703125" style="2" customWidth="1"/>
    <col min="8" max="8" width="10.85546875" style="2" customWidth="1"/>
    <col min="9" max="9" width="4.5703125" style="2" customWidth="1"/>
    <col min="10" max="10" width="10.5703125" style="2" bestFit="1" customWidth="1"/>
    <col min="11" max="11" width="4.5703125" style="2" customWidth="1"/>
    <col min="12" max="12" width="10.42578125" style="2" customWidth="1"/>
    <col min="13" max="13" width="4.5703125" style="2" customWidth="1"/>
    <col min="14" max="14" width="11.5703125" style="2" bestFit="1" customWidth="1"/>
    <col min="15" max="15" width="4.5703125" style="2" customWidth="1"/>
    <col min="16" max="16" width="10.42578125" style="2" customWidth="1"/>
    <col min="17" max="17" width="4.5703125" style="2" customWidth="1"/>
    <col min="18" max="18" width="10.5703125" style="2" customWidth="1"/>
    <col min="19" max="19" width="4.5703125" style="2" customWidth="1"/>
    <col min="20" max="20" width="10.5703125" style="2" customWidth="1"/>
    <col min="21" max="21" width="4.5703125" style="2" customWidth="1"/>
    <col min="22" max="22" width="12.42578125" style="2" customWidth="1"/>
    <col min="23" max="23" width="5.5703125" style="2" customWidth="1"/>
    <col min="24" max="24" width="10" style="2" customWidth="1"/>
    <col min="25" max="25" width="6" style="2" customWidth="1"/>
    <col min="26" max="26" width="12.5703125" style="2" customWidth="1"/>
    <col min="27" max="27" width="4.5703125" style="2" customWidth="1"/>
    <col min="28" max="28" width="10.42578125" style="2" customWidth="1"/>
    <col min="29" max="29" width="4.5703125" style="2" customWidth="1"/>
    <col min="30" max="30" width="11.42578125" style="2" customWidth="1"/>
    <col min="31" max="31" width="4.5703125" style="2" customWidth="1"/>
    <col min="32" max="32" width="10.42578125" style="2" customWidth="1"/>
    <col min="33" max="33" width="4.5703125" style="2" customWidth="1"/>
    <col min="34" max="34" width="10.42578125" style="2" customWidth="1"/>
    <col min="35" max="35" width="4.5703125" style="2" customWidth="1"/>
    <col min="36" max="36" width="10.42578125" style="2" customWidth="1"/>
    <col min="37" max="37" width="4.5703125" style="2" customWidth="1"/>
    <col min="38" max="38" width="13.28515625" style="2" customWidth="1"/>
    <col min="39" max="39" width="4.5703125" style="2" customWidth="1"/>
    <col min="40" max="40" width="10.42578125" style="2" customWidth="1"/>
    <col min="41" max="41" width="4.5703125" style="2" customWidth="1"/>
    <col min="42" max="42" width="10.42578125" style="2" customWidth="1"/>
    <col min="43" max="43" width="4.5703125" style="2" customWidth="1"/>
    <col min="44" max="44" width="13.42578125" style="2" customWidth="1"/>
    <col min="45" max="45" width="4.5703125" style="2" customWidth="1"/>
    <col min="46" max="46" width="10.42578125" style="2" customWidth="1"/>
    <col min="47" max="47" width="4.5703125" style="2" customWidth="1"/>
    <col min="48" max="48" width="11.85546875" style="2" customWidth="1"/>
    <col min="49" max="49" width="4.5703125" style="2" customWidth="1"/>
    <col min="50" max="50" width="10.42578125" style="2" hidden="1" customWidth="1"/>
    <col min="51" max="51" width="4.5703125" style="2" hidden="1" customWidth="1"/>
    <col min="52" max="52" width="10.42578125" style="2" hidden="1" customWidth="1"/>
    <col min="53" max="53" width="4.5703125" style="2" hidden="1" customWidth="1"/>
    <col min="54" max="54" width="10.42578125" style="2" hidden="1" customWidth="1"/>
    <col min="55" max="55" width="4.5703125" style="2" hidden="1" customWidth="1"/>
    <col min="56" max="56" width="10.42578125" style="2" hidden="1" customWidth="1"/>
    <col min="57" max="57" width="4.5703125" style="2" hidden="1" customWidth="1"/>
    <col min="58" max="58" width="17.140625" style="2" customWidth="1"/>
    <col min="59" max="59" width="4.5703125" style="2" customWidth="1"/>
    <col min="60" max="63" width="9.28515625" style="2" customWidth="1"/>
    <col min="64" max="16384" width="9.42578125" style="2"/>
  </cols>
  <sheetData>
    <row r="1" spans="1:62" s="1" customFormat="1" ht="20.100000000000001">
      <c r="A1" s="17" t="s">
        <v>0</v>
      </c>
      <c r="B1" s="18"/>
      <c r="C1" s="18"/>
      <c r="D1" s="18"/>
      <c r="E1" s="19"/>
      <c r="F1" s="19"/>
      <c r="BH1" s="2"/>
      <c r="BI1" s="2"/>
      <c r="BJ1" s="2"/>
    </row>
    <row r="2" spans="1:62" s="1" customFormat="1" ht="20.100000000000001">
      <c r="A2" s="20"/>
      <c r="B2" s="21"/>
      <c r="E2" s="19"/>
      <c r="F2" s="19"/>
      <c r="BH2" s="2"/>
      <c r="BI2" s="2"/>
      <c r="BJ2" s="2"/>
    </row>
    <row r="3" spans="1:62" s="1" customFormat="1" ht="36.75" customHeight="1">
      <c r="A3" s="17" t="s">
        <v>1</v>
      </c>
      <c r="B3" s="18"/>
      <c r="C3" s="18"/>
      <c r="D3" s="18"/>
      <c r="E3" s="19"/>
      <c r="F3" s="19"/>
      <c r="BH3" s="2"/>
      <c r="BI3" s="2"/>
      <c r="BJ3" s="2"/>
    </row>
    <row r="4" spans="1:62" ht="20.100000000000001">
      <c r="A4" s="22"/>
      <c r="B4" s="23"/>
      <c r="C4" s="23"/>
      <c r="D4" s="23"/>
      <c r="H4" s="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62" ht="15.95" thickBot="1">
      <c r="A5" s="22"/>
      <c r="B5" s="23"/>
      <c r="C5" s="23"/>
      <c r="D5" s="23"/>
    </row>
    <row r="6" spans="1:62" ht="20.100000000000001">
      <c r="A6" s="25" t="s">
        <v>2</v>
      </c>
      <c r="B6" s="27"/>
      <c r="C6" s="27"/>
      <c r="D6" s="27"/>
      <c r="E6" s="196"/>
      <c r="F6" s="28"/>
    </row>
    <row r="7" spans="1:62" ht="20.45" thickBot="1">
      <c r="A7" s="29" t="s">
        <v>3</v>
      </c>
      <c r="B7" s="30"/>
      <c r="C7" s="30"/>
      <c r="D7" s="30"/>
      <c r="E7" s="197"/>
      <c r="F7" s="31"/>
    </row>
    <row r="9" spans="1:62" ht="18.75" customHeight="1" thickBot="1"/>
    <row r="10" spans="1:62" ht="24" customHeight="1" thickBot="1">
      <c r="G10" s="3"/>
      <c r="H10" s="1066">
        <v>10</v>
      </c>
      <c r="I10" s="1067"/>
      <c r="J10" s="1066">
        <v>20</v>
      </c>
      <c r="K10" s="1067"/>
      <c r="L10" s="1066">
        <v>30</v>
      </c>
      <c r="M10" s="1067"/>
      <c r="N10" s="1066">
        <v>40</v>
      </c>
      <c r="O10" s="1067"/>
      <c r="P10" s="1066">
        <v>50</v>
      </c>
      <c r="Q10" s="1067"/>
      <c r="R10" s="1066">
        <v>60</v>
      </c>
      <c r="S10" s="1067"/>
      <c r="T10" s="1066">
        <v>70</v>
      </c>
      <c r="U10" s="1067"/>
      <c r="V10" s="1066">
        <v>80</v>
      </c>
      <c r="W10" s="1067"/>
      <c r="X10" s="1066">
        <v>90</v>
      </c>
      <c r="Y10" s="1067"/>
      <c r="Z10" s="1066">
        <v>100</v>
      </c>
      <c r="AA10" s="1067"/>
      <c r="AB10" s="1066">
        <v>110</v>
      </c>
      <c r="AC10" s="1067"/>
      <c r="AD10" s="1066">
        <v>120</v>
      </c>
      <c r="AE10" s="1067"/>
      <c r="AF10" s="1066">
        <v>130</v>
      </c>
      <c r="AG10" s="1067"/>
      <c r="AH10" s="1066">
        <v>140</v>
      </c>
      <c r="AI10" s="1067"/>
      <c r="AJ10" s="1066">
        <v>150</v>
      </c>
      <c r="AK10" s="1067"/>
      <c r="AL10" s="1066">
        <v>160</v>
      </c>
      <c r="AM10" s="1067"/>
      <c r="AN10" s="1066">
        <v>170</v>
      </c>
      <c r="AO10" s="1067"/>
      <c r="AP10" s="1066">
        <v>180</v>
      </c>
      <c r="AQ10" s="1067"/>
      <c r="AR10" s="1066">
        <v>190</v>
      </c>
      <c r="AS10" s="1067"/>
      <c r="AT10" s="1066">
        <v>200</v>
      </c>
      <c r="AU10" s="1067"/>
      <c r="AV10" s="1066">
        <v>210</v>
      </c>
      <c r="AW10" s="1067"/>
      <c r="AX10" s="1066">
        <v>220</v>
      </c>
      <c r="AY10" s="1067"/>
      <c r="AZ10" s="1066">
        <v>230</v>
      </c>
      <c r="BA10" s="1067"/>
      <c r="BB10" s="1066">
        <v>240</v>
      </c>
      <c r="BC10" s="1067"/>
      <c r="BD10" s="1066">
        <v>250</v>
      </c>
      <c r="BE10" s="1067"/>
      <c r="BF10" s="1068">
        <v>300</v>
      </c>
      <c r="BG10" s="1069"/>
      <c r="BH10" s="3"/>
      <c r="BI10" s="3"/>
    </row>
    <row r="11" spans="1:62" ht="45.6" customHeight="1" thickBot="1">
      <c r="A11" s="555" t="s">
        <v>4</v>
      </c>
      <c r="B11" s="863" t="s">
        <v>5</v>
      </c>
      <c r="C11" s="864" t="s">
        <v>6</v>
      </c>
      <c r="D11" s="865" t="s">
        <v>7</v>
      </c>
      <c r="E11" s="981" t="s">
        <v>8</v>
      </c>
      <c r="F11" s="556" t="s">
        <v>9</v>
      </c>
      <c r="H11" s="939" t="s">
        <v>10</v>
      </c>
      <c r="I11" s="943" t="s">
        <v>11</v>
      </c>
      <c r="J11" s="939" t="s">
        <v>10</v>
      </c>
      <c r="K11" s="943" t="s">
        <v>11</v>
      </c>
      <c r="L11" s="939" t="s">
        <v>12</v>
      </c>
      <c r="M11" s="943" t="s">
        <v>11</v>
      </c>
      <c r="N11" s="939" t="s">
        <v>13</v>
      </c>
      <c r="O11" s="943" t="s">
        <v>11</v>
      </c>
      <c r="P11" s="939" t="s">
        <v>13</v>
      </c>
      <c r="Q11" s="943" t="s">
        <v>11</v>
      </c>
      <c r="R11" s="939" t="s">
        <v>13</v>
      </c>
      <c r="S11" s="943" t="s">
        <v>11</v>
      </c>
      <c r="T11" s="939" t="s">
        <v>13</v>
      </c>
      <c r="U11" s="943" t="s">
        <v>11</v>
      </c>
      <c r="V11" s="939" t="s">
        <v>14</v>
      </c>
      <c r="W11" s="943" t="s">
        <v>11</v>
      </c>
      <c r="X11" s="939" t="s">
        <v>14</v>
      </c>
      <c r="Y11" s="943" t="s">
        <v>11</v>
      </c>
      <c r="Z11" s="939" t="s">
        <v>14</v>
      </c>
      <c r="AA11" s="943" t="s">
        <v>11</v>
      </c>
      <c r="AB11" s="939" t="s">
        <v>15</v>
      </c>
      <c r="AC11" s="943" t="s">
        <v>11</v>
      </c>
      <c r="AD11" s="939" t="s">
        <v>15</v>
      </c>
      <c r="AE11" s="943" t="s">
        <v>11</v>
      </c>
      <c r="AF11" s="939" t="s">
        <v>15</v>
      </c>
      <c r="AG11" s="943" t="s">
        <v>11</v>
      </c>
      <c r="AH11" s="939" t="s">
        <v>15</v>
      </c>
      <c r="AI11" s="943" t="s">
        <v>11</v>
      </c>
      <c r="AJ11" s="939" t="s">
        <v>15</v>
      </c>
      <c r="AK11" s="943" t="s">
        <v>11</v>
      </c>
      <c r="AL11" s="939" t="s">
        <v>16</v>
      </c>
      <c r="AM11" s="943" t="s">
        <v>11</v>
      </c>
      <c r="AN11" s="939" t="s">
        <v>17</v>
      </c>
      <c r="AO11" s="943" t="s">
        <v>11</v>
      </c>
      <c r="AP11" s="939" t="s">
        <v>18</v>
      </c>
      <c r="AQ11" s="943" t="s">
        <v>11</v>
      </c>
      <c r="AR11" s="939" t="s">
        <v>19</v>
      </c>
      <c r="AS11" s="943" t="s">
        <v>11</v>
      </c>
      <c r="AT11" s="939" t="s">
        <v>19</v>
      </c>
      <c r="AU11" s="943" t="s">
        <v>11</v>
      </c>
      <c r="AV11" s="939" t="s">
        <v>19</v>
      </c>
      <c r="AW11" s="943" t="s">
        <v>11</v>
      </c>
      <c r="AX11" s="982"/>
      <c r="AY11" s="983"/>
      <c r="AZ11" s="982"/>
      <c r="BA11" s="983"/>
      <c r="BB11" s="982"/>
      <c r="BC11" s="983"/>
      <c r="BD11" s="982"/>
      <c r="BE11" s="983"/>
      <c r="BF11" s="944" t="s">
        <v>20</v>
      </c>
      <c r="BG11" s="984" t="s">
        <v>11</v>
      </c>
    </row>
    <row r="12" spans="1:62" ht="12.95" thickBot="1">
      <c r="B12" s="33"/>
    </row>
    <row r="13" spans="1:62" ht="18.600000000000001" thickBot="1">
      <c r="A13" s="34"/>
      <c r="B13" s="35" t="s">
        <v>21</v>
      </c>
      <c r="C13" s="35"/>
      <c r="D13" s="35"/>
      <c r="E13" s="866"/>
      <c r="F13" s="36"/>
    </row>
    <row r="14" spans="1:62" ht="12.95" thickBot="1">
      <c r="A14" s="37" t="s">
        <v>22</v>
      </c>
      <c r="B14" s="38" t="s">
        <v>23</v>
      </c>
      <c r="C14" s="39" t="s">
        <v>24</v>
      </c>
      <c r="D14" s="39" t="s">
        <v>22</v>
      </c>
      <c r="E14" s="281"/>
      <c r="F14" s="40" t="s">
        <v>25</v>
      </c>
      <c r="H14" s="897" t="s">
        <v>26</v>
      </c>
      <c r="I14" s="41"/>
      <c r="J14" s="897" t="s">
        <v>27</v>
      </c>
      <c r="K14" s="41"/>
      <c r="L14" s="897" t="s">
        <v>28</v>
      </c>
      <c r="M14" s="41"/>
      <c r="N14" s="897" t="s">
        <v>29</v>
      </c>
      <c r="O14" s="41"/>
      <c r="P14" s="897" t="s">
        <v>30</v>
      </c>
      <c r="Q14" s="41"/>
      <c r="R14" s="897" t="s">
        <v>31</v>
      </c>
      <c r="S14" s="41"/>
      <c r="T14" s="897" t="s">
        <v>32</v>
      </c>
      <c r="U14" s="41"/>
      <c r="V14" s="897" t="s">
        <v>33</v>
      </c>
      <c r="W14" s="41"/>
      <c r="X14" s="897" t="s">
        <v>34</v>
      </c>
      <c r="Y14" s="41"/>
      <c r="Z14" s="897" t="s">
        <v>35</v>
      </c>
      <c r="AA14" s="41"/>
      <c r="AB14" s="897" t="s">
        <v>36</v>
      </c>
      <c r="AC14" s="41"/>
      <c r="AD14" s="897" t="s">
        <v>37</v>
      </c>
      <c r="AE14" s="41"/>
      <c r="AF14" s="897" t="s">
        <v>38</v>
      </c>
      <c r="AG14" s="41"/>
      <c r="AH14" s="897" t="s">
        <v>39</v>
      </c>
      <c r="AI14" s="41"/>
      <c r="AJ14" s="897" t="s">
        <v>40</v>
      </c>
      <c r="AK14" s="41"/>
      <c r="AL14" s="897" t="s">
        <v>16</v>
      </c>
      <c r="AM14" s="41"/>
      <c r="AN14" s="897" t="s">
        <v>17</v>
      </c>
      <c r="AO14" s="41"/>
      <c r="AP14" s="897" t="s">
        <v>18</v>
      </c>
      <c r="AQ14" s="41"/>
      <c r="AR14" s="897" t="s">
        <v>41</v>
      </c>
      <c r="AS14" s="41"/>
      <c r="AT14" s="897" t="s">
        <v>42</v>
      </c>
      <c r="AU14" s="41"/>
      <c r="AV14" s="897" t="s">
        <v>43</v>
      </c>
      <c r="AW14" s="41"/>
      <c r="AX14" s="42"/>
      <c r="AY14" s="902"/>
      <c r="AZ14" s="42"/>
      <c r="BA14" s="902"/>
      <c r="BB14" s="42"/>
      <c r="BC14" s="902"/>
      <c r="BD14" s="42"/>
      <c r="BE14" s="43"/>
      <c r="BF14" s="10"/>
      <c r="BG14" s="10"/>
    </row>
    <row r="15" spans="1:62" ht="14.1" customHeight="1">
      <c r="A15" s="4" t="s">
        <v>44</v>
      </c>
      <c r="B15" s="44" t="s">
        <v>45</v>
      </c>
      <c r="C15" s="11" t="s">
        <v>24</v>
      </c>
      <c r="D15" s="11" t="s">
        <v>44</v>
      </c>
      <c r="E15" s="11" t="s">
        <v>46</v>
      </c>
      <c r="F15" s="45" t="s">
        <v>47</v>
      </c>
      <c r="H15" s="898">
        <v>8.468</v>
      </c>
      <c r="I15" s="46" t="s">
        <v>48</v>
      </c>
      <c r="J15" s="898">
        <v>63.335000000000001</v>
      </c>
      <c r="K15" s="46" t="s">
        <v>48</v>
      </c>
      <c r="L15" s="898">
        <v>194.096</v>
      </c>
      <c r="M15" s="46" t="s">
        <v>48</v>
      </c>
      <c r="N15" s="898">
        <v>209.505</v>
      </c>
      <c r="O15" s="46" t="s">
        <v>48</v>
      </c>
      <c r="P15" s="898">
        <v>37.223999999999997</v>
      </c>
      <c r="Q15" s="46" t="s">
        <v>48</v>
      </c>
      <c r="R15" s="898">
        <v>22.065999999999999</v>
      </c>
      <c r="S15" s="46" t="s">
        <v>48</v>
      </c>
      <c r="T15" s="898">
        <v>17.591999999999999</v>
      </c>
      <c r="U15" s="46" t="s">
        <v>48</v>
      </c>
      <c r="V15" s="898">
        <v>36.981000000000002</v>
      </c>
      <c r="W15" s="46" t="s">
        <v>48</v>
      </c>
      <c r="X15" s="898">
        <v>13.564</v>
      </c>
      <c r="Y15" s="46" t="s">
        <v>48</v>
      </c>
      <c r="Z15" s="898">
        <v>10.407</v>
      </c>
      <c r="AA15" s="46" t="s">
        <v>48</v>
      </c>
      <c r="AB15" s="898">
        <v>600.23</v>
      </c>
      <c r="AC15" s="46" t="s">
        <v>48</v>
      </c>
      <c r="AD15" s="898">
        <v>24.968</v>
      </c>
      <c r="AE15" s="46" t="s">
        <v>48</v>
      </c>
      <c r="AF15" s="898">
        <v>74.429000000000002</v>
      </c>
      <c r="AG15" s="46" t="s">
        <v>48</v>
      </c>
      <c r="AH15" s="898">
        <v>19.196999999999999</v>
      </c>
      <c r="AI15" s="46" t="s">
        <v>48</v>
      </c>
      <c r="AJ15" s="898">
        <v>13.065</v>
      </c>
      <c r="AK15" s="46" t="s">
        <v>48</v>
      </c>
      <c r="AL15" s="898">
        <v>115.89400000000001</v>
      </c>
      <c r="AM15" s="46" t="s">
        <v>48</v>
      </c>
      <c r="AN15" s="898">
        <v>431.46</v>
      </c>
      <c r="AO15" s="46" t="s">
        <v>48</v>
      </c>
      <c r="AP15" s="898">
        <v>0</v>
      </c>
      <c r="AQ15" s="46" t="s">
        <v>49</v>
      </c>
      <c r="AR15" s="898">
        <v>193.62799999999999</v>
      </c>
      <c r="AS15" s="46" t="s">
        <v>48</v>
      </c>
      <c r="AT15" s="898">
        <v>71.605000000000004</v>
      </c>
      <c r="AU15" s="46" t="s">
        <v>48</v>
      </c>
      <c r="AV15" s="898">
        <v>74.051000000000002</v>
      </c>
      <c r="AW15" s="46" t="s">
        <v>48</v>
      </c>
      <c r="AX15" s="47"/>
      <c r="AY15" s="49"/>
      <c r="AZ15" s="47"/>
      <c r="BA15" s="49"/>
      <c r="BB15" s="47"/>
      <c r="BC15" s="49"/>
      <c r="BD15" s="47"/>
      <c r="BE15" s="49"/>
      <c r="BF15" s="1006">
        <f>H15+J15+L15+N15+P15+R15+T15+V15+X15+Z15+AB15+AD15+AF15+AH15+AJ15+AL15+AN15+AP15+AR15+AT15+AV15+AX15+AZ15+BB15+BD15</f>
        <v>2231.7650000000003</v>
      </c>
      <c r="BG15" s="50" t="s">
        <v>48</v>
      </c>
    </row>
    <row r="16" spans="1:62">
      <c r="A16" s="4" t="s">
        <v>50</v>
      </c>
      <c r="B16" s="44" t="s">
        <v>51</v>
      </c>
      <c r="C16" s="11" t="s">
        <v>24</v>
      </c>
      <c r="D16" s="11" t="s">
        <v>50</v>
      </c>
      <c r="E16" s="11" t="s">
        <v>46</v>
      </c>
      <c r="F16" s="45" t="s">
        <v>47</v>
      </c>
      <c r="H16" s="899">
        <v>1.002</v>
      </c>
      <c r="I16" s="52" t="s">
        <v>52</v>
      </c>
      <c r="J16" s="899">
        <v>4.03</v>
      </c>
      <c r="K16" s="52" t="s">
        <v>52</v>
      </c>
      <c r="L16" s="899">
        <v>2.4009999999999998</v>
      </c>
      <c r="M16" s="52" t="s">
        <v>52</v>
      </c>
      <c r="N16" s="899">
        <v>2.9060000000000001</v>
      </c>
      <c r="O16" s="52" t="s">
        <v>52</v>
      </c>
      <c r="P16" s="899">
        <v>0.66700000000000004</v>
      </c>
      <c r="Q16" s="52" t="s">
        <v>52</v>
      </c>
      <c r="R16" s="899">
        <v>0.33900000000000002</v>
      </c>
      <c r="S16" s="52" t="s">
        <v>52</v>
      </c>
      <c r="T16" s="899">
        <v>0.36499999999999999</v>
      </c>
      <c r="U16" s="52" t="s">
        <v>52</v>
      </c>
      <c r="V16" s="899">
        <v>0.69599999999999995</v>
      </c>
      <c r="W16" s="52" t="s">
        <v>52</v>
      </c>
      <c r="X16" s="899">
        <v>0.502</v>
      </c>
      <c r="Y16" s="52" t="s">
        <v>52</v>
      </c>
      <c r="Z16" s="899">
        <v>0.34100000000000003</v>
      </c>
      <c r="AA16" s="52" t="s">
        <v>52</v>
      </c>
      <c r="AB16" s="899">
        <v>5.3289999999999997</v>
      </c>
      <c r="AC16" s="52" t="s">
        <v>52</v>
      </c>
      <c r="AD16" s="899">
        <v>0.21099999999999999</v>
      </c>
      <c r="AE16" s="52" t="s">
        <v>52</v>
      </c>
      <c r="AF16" s="899">
        <v>0.255</v>
      </c>
      <c r="AG16" s="52" t="s">
        <v>52</v>
      </c>
      <c r="AH16" s="899">
        <v>0.16900000000000001</v>
      </c>
      <c r="AI16" s="52" t="s">
        <v>52</v>
      </c>
      <c r="AJ16" s="899">
        <v>4.2000000000000003E-2</v>
      </c>
      <c r="AK16" s="52" t="s">
        <v>52</v>
      </c>
      <c r="AL16" s="899">
        <v>1.516</v>
      </c>
      <c r="AM16" s="52" t="s">
        <v>52</v>
      </c>
      <c r="AN16" s="899">
        <v>4.0140000000000002</v>
      </c>
      <c r="AO16" s="52" t="s">
        <v>52</v>
      </c>
      <c r="AP16" s="899">
        <v>0</v>
      </c>
      <c r="AQ16" s="52" t="s">
        <v>49</v>
      </c>
      <c r="AR16" s="899">
        <v>1.7769999999999999</v>
      </c>
      <c r="AS16" s="52" t="s">
        <v>52</v>
      </c>
      <c r="AT16" s="899">
        <v>0.17299999999999999</v>
      </c>
      <c r="AU16" s="52" t="s">
        <v>52</v>
      </c>
      <c r="AV16" s="899">
        <v>0.40699999999999997</v>
      </c>
      <c r="AW16" s="53" t="s">
        <v>52</v>
      </c>
      <c r="AX16" s="54"/>
      <c r="AY16" s="55"/>
      <c r="AZ16" s="54"/>
      <c r="BA16" s="55"/>
      <c r="BB16" s="54"/>
      <c r="BC16" s="55"/>
      <c r="BD16" s="54"/>
      <c r="BE16" s="55"/>
      <c r="BF16" s="1007">
        <f>H16+J16+L16+N16+P16+R16+T16+V16+X16+Z16+AB16+AD16+AF16+AH16+AJ16+AL16+AN16+AP16+AR16+AT16+AV16+AX16+AZ16+BB16+BD16</f>
        <v>27.141999999999999</v>
      </c>
      <c r="BG16" s="56" t="s">
        <v>52</v>
      </c>
    </row>
    <row r="17" spans="1:62" ht="12.95" thickBot="1">
      <c r="A17" s="160" t="s">
        <v>53</v>
      </c>
      <c r="B17" s="867" t="s">
        <v>54</v>
      </c>
      <c r="C17" s="12" t="s">
        <v>24</v>
      </c>
      <c r="D17" s="12" t="s">
        <v>55</v>
      </c>
      <c r="E17" s="12" t="s">
        <v>46</v>
      </c>
      <c r="F17" s="161" t="s">
        <v>47</v>
      </c>
      <c r="H17" s="900">
        <v>17.879000000000001</v>
      </c>
      <c r="I17" s="59" t="s">
        <v>52</v>
      </c>
      <c r="J17" s="900">
        <v>86.588999999999999</v>
      </c>
      <c r="K17" s="59" t="s">
        <v>52</v>
      </c>
      <c r="L17" s="900">
        <v>241.404</v>
      </c>
      <c r="M17" s="59" t="s">
        <v>52</v>
      </c>
      <c r="N17" s="900">
        <v>261.78300000000002</v>
      </c>
      <c r="O17" s="59" t="s">
        <v>52</v>
      </c>
      <c r="P17" s="900">
        <v>46.329000000000001</v>
      </c>
      <c r="Q17" s="59" t="s">
        <v>52</v>
      </c>
      <c r="R17" s="900">
        <v>33.323</v>
      </c>
      <c r="S17" s="59" t="s">
        <v>52</v>
      </c>
      <c r="T17" s="900">
        <v>24.667999999999999</v>
      </c>
      <c r="U17" s="59" t="s">
        <v>52</v>
      </c>
      <c r="V17" s="900">
        <v>43.805</v>
      </c>
      <c r="W17" s="59" t="s">
        <v>52</v>
      </c>
      <c r="X17" s="900">
        <v>24.652000000000001</v>
      </c>
      <c r="Y17" s="59" t="s">
        <v>52</v>
      </c>
      <c r="Z17" s="900">
        <v>12.388999999999999</v>
      </c>
      <c r="AA17" s="59" t="s">
        <v>52</v>
      </c>
      <c r="AB17" s="900">
        <v>736.87599999999998</v>
      </c>
      <c r="AC17" s="59" t="s">
        <v>52</v>
      </c>
      <c r="AD17" s="900">
        <v>31.01</v>
      </c>
      <c r="AE17" s="59" t="s">
        <v>52</v>
      </c>
      <c r="AF17" s="900">
        <v>104.53700000000001</v>
      </c>
      <c r="AG17" s="59" t="s">
        <v>52</v>
      </c>
      <c r="AH17" s="900">
        <v>22.754000000000001</v>
      </c>
      <c r="AI17" s="59" t="s">
        <v>52</v>
      </c>
      <c r="AJ17" s="900">
        <v>13.851000000000001</v>
      </c>
      <c r="AK17" s="59" t="s">
        <v>52</v>
      </c>
      <c r="AL17" s="900">
        <v>179.29300000000001</v>
      </c>
      <c r="AM17" s="59" t="s">
        <v>52</v>
      </c>
      <c r="AN17" s="900">
        <v>518.45600000000002</v>
      </c>
      <c r="AO17" s="59" t="s">
        <v>52</v>
      </c>
      <c r="AP17" s="900">
        <v>0</v>
      </c>
      <c r="AQ17" s="59" t="s">
        <v>49</v>
      </c>
      <c r="AR17" s="900">
        <v>231.49600000000001</v>
      </c>
      <c r="AS17" s="59" t="s">
        <v>52</v>
      </c>
      <c r="AT17" s="900">
        <v>82.921999999999997</v>
      </c>
      <c r="AU17" s="59" t="s">
        <v>52</v>
      </c>
      <c r="AV17" s="900">
        <v>85.881</v>
      </c>
      <c r="AW17" s="60" t="s">
        <v>52</v>
      </c>
      <c r="AX17" s="61"/>
      <c r="AY17" s="62"/>
      <c r="AZ17" s="61"/>
      <c r="BA17" s="62"/>
      <c r="BB17" s="61"/>
      <c r="BC17" s="62"/>
      <c r="BD17" s="61"/>
      <c r="BE17" s="62"/>
      <c r="BF17" s="1008">
        <f>H17+J17+L17+N17+P17+R17+T17+V17+X17+Z17+AB17+AD17+AF17+AH17+AJ17+AL17+AN17+AP17+AR17+AT17+AV17+AX17+AZ17+BB17+BD17</f>
        <v>2799.8969999999999</v>
      </c>
      <c r="BG17" s="63" t="s">
        <v>52</v>
      </c>
    </row>
    <row r="18" spans="1:62" ht="12.95" thickBot="1">
      <c r="A18" s="3"/>
      <c r="B18" s="64"/>
      <c r="C18" s="65"/>
      <c r="D18" s="64"/>
      <c r="E18" s="3" t="s">
        <v>56</v>
      </c>
      <c r="H18" s="66"/>
      <c r="BF18" s="194"/>
    </row>
    <row r="19" spans="1:62" ht="18.600000000000001" thickBot="1">
      <c r="A19" s="34"/>
      <c r="B19" s="35" t="s">
        <v>57</v>
      </c>
      <c r="C19" s="35"/>
      <c r="D19" s="35"/>
      <c r="E19" s="866" t="s">
        <v>56</v>
      </c>
      <c r="F19" s="36"/>
      <c r="BF19" s="194"/>
    </row>
    <row r="20" spans="1:62">
      <c r="A20" s="37" t="s">
        <v>58</v>
      </c>
      <c r="B20" s="15" t="s">
        <v>59</v>
      </c>
      <c r="C20" s="281" t="s">
        <v>24</v>
      </c>
      <c r="D20" s="281" t="s">
        <v>60</v>
      </c>
      <c r="E20" s="281" t="s">
        <v>61</v>
      </c>
      <c r="F20" s="40" t="s">
        <v>25</v>
      </c>
      <c r="G20" s="2" t="s">
        <v>56</v>
      </c>
      <c r="H20" s="70">
        <v>1</v>
      </c>
      <c r="I20" s="71" t="s">
        <v>49</v>
      </c>
      <c r="J20" s="70">
        <v>1</v>
      </c>
      <c r="K20" s="71" t="s">
        <v>49</v>
      </c>
      <c r="L20" s="70">
        <v>1</v>
      </c>
      <c r="M20" s="71" t="s">
        <v>49</v>
      </c>
      <c r="N20" s="70">
        <v>1</v>
      </c>
      <c r="O20" s="71" t="s">
        <v>49</v>
      </c>
      <c r="P20" s="72">
        <v>1</v>
      </c>
      <c r="Q20" s="73" t="s">
        <v>49</v>
      </c>
      <c r="R20" s="74">
        <v>1</v>
      </c>
      <c r="S20" s="75" t="s">
        <v>49</v>
      </c>
      <c r="T20" s="72">
        <v>1</v>
      </c>
      <c r="U20" s="76" t="s">
        <v>49</v>
      </c>
      <c r="V20" s="74">
        <v>1</v>
      </c>
      <c r="W20" s="75" t="s">
        <v>49</v>
      </c>
      <c r="X20" s="72">
        <v>1</v>
      </c>
      <c r="Y20" s="76" t="s">
        <v>49</v>
      </c>
      <c r="Z20" s="74">
        <v>1</v>
      </c>
      <c r="AA20" s="75" t="s">
        <v>49</v>
      </c>
      <c r="AB20" s="72">
        <v>1</v>
      </c>
      <c r="AC20" s="76" t="s">
        <v>49</v>
      </c>
      <c r="AD20" s="74">
        <v>1</v>
      </c>
      <c r="AE20" s="75" t="s">
        <v>49</v>
      </c>
      <c r="AF20" s="72">
        <v>0</v>
      </c>
      <c r="AG20" s="76" t="s">
        <v>49</v>
      </c>
      <c r="AH20" s="74">
        <v>0</v>
      </c>
      <c r="AI20" s="75" t="s">
        <v>49</v>
      </c>
      <c r="AJ20" s="72">
        <v>1</v>
      </c>
      <c r="AK20" s="76" t="s">
        <v>49</v>
      </c>
      <c r="AL20" s="74">
        <v>1</v>
      </c>
      <c r="AM20" s="75" t="s">
        <v>49</v>
      </c>
      <c r="AN20" s="72">
        <v>0</v>
      </c>
      <c r="AO20" s="76" t="s">
        <v>49</v>
      </c>
      <c r="AP20" s="74">
        <v>1</v>
      </c>
      <c r="AQ20" s="75" t="s">
        <v>49</v>
      </c>
      <c r="AR20" s="72">
        <v>0</v>
      </c>
      <c r="AS20" s="76" t="s">
        <v>49</v>
      </c>
      <c r="AT20" s="74">
        <v>0</v>
      </c>
      <c r="AU20" s="75" t="s">
        <v>49</v>
      </c>
      <c r="AV20" s="72">
        <v>1</v>
      </c>
      <c r="AW20" s="77" t="s">
        <v>49</v>
      </c>
      <c r="AX20" s="78"/>
      <c r="AY20" s="79"/>
      <c r="AZ20" s="80"/>
      <c r="BA20" s="81"/>
      <c r="BB20" s="78"/>
      <c r="BC20" s="79"/>
      <c r="BD20" s="80"/>
      <c r="BE20" s="82"/>
      <c r="BF20" s="194"/>
    </row>
    <row r="21" spans="1:62">
      <c r="A21" s="4" t="s">
        <v>55</v>
      </c>
      <c r="B21" s="13" t="s">
        <v>62</v>
      </c>
      <c r="C21" s="11" t="s">
        <v>24</v>
      </c>
      <c r="D21" s="11" t="s">
        <v>63</v>
      </c>
      <c r="E21" s="11" t="s">
        <v>61</v>
      </c>
      <c r="F21" s="45" t="s">
        <v>25</v>
      </c>
      <c r="H21" s="85">
        <v>1</v>
      </c>
      <c r="I21" s="86" t="s">
        <v>49</v>
      </c>
      <c r="J21" s="85">
        <v>1</v>
      </c>
      <c r="K21" s="86" t="s">
        <v>49</v>
      </c>
      <c r="L21" s="85">
        <v>1</v>
      </c>
      <c r="M21" s="86" t="s">
        <v>49</v>
      </c>
      <c r="N21" s="85">
        <v>1</v>
      </c>
      <c r="O21" s="86" t="s">
        <v>49</v>
      </c>
      <c r="P21" s="87">
        <v>1</v>
      </c>
      <c r="Q21" s="88" t="s">
        <v>49</v>
      </c>
      <c r="R21" s="89">
        <v>1</v>
      </c>
      <c r="S21" s="90" t="s">
        <v>49</v>
      </c>
      <c r="T21" s="87">
        <v>1</v>
      </c>
      <c r="U21" s="91" t="s">
        <v>49</v>
      </c>
      <c r="V21" s="89">
        <v>1</v>
      </c>
      <c r="W21" s="90" t="s">
        <v>49</v>
      </c>
      <c r="X21" s="87">
        <v>1</v>
      </c>
      <c r="Y21" s="91" t="s">
        <v>49</v>
      </c>
      <c r="Z21" s="89">
        <v>1</v>
      </c>
      <c r="AA21" s="90" t="s">
        <v>49</v>
      </c>
      <c r="AB21" s="87">
        <v>1</v>
      </c>
      <c r="AC21" s="91" t="s">
        <v>49</v>
      </c>
      <c r="AD21" s="89">
        <v>1</v>
      </c>
      <c r="AE21" s="90" t="s">
        <v>49</v>
      </c>
      <c r="AF21" s="87">
        <v>1</v>
      </c>
      <c r="AG21" s="91" t="s">
        <v>49</v>
      </c>
      <c r="AH21" s="89">
        <v>1</v>
      </c>
      <c r="AI21" s="90" t="s">
        <v>49</v>
      </c>
      <c r="AJ21" s="87">
        <v>1</v>
      </c>
      <c r="AK21" s="91" t="s">
        <v>49</v>
      </c>
      <c r="AL21" s="89">
        <v>1</v>
      </c>
      <c r="AM21" s="90" t="s">
        <v>49</v>
      </c>
      <c r="AN21" s="87">
        <v>1</v>
      </c>
      <c r="AO21" s="91" t="s">
        <v>49</v>
      </c>
      <c r="AP21" s="89">
        <v>0</v>
      </c>
      <c r="AQ21" s="90" t="s">
        <v>49</v>
      </c>
      <c r="AR21" s="87">
        <v>1</v>
      </c>
      <c r="AS21" s="91" t="s">
        <v>49</v>
      </c>
      <c r="AT21" s="89">
        <v>1</v>
      </c>
      <c r="AU21" s="90" t="s">
        <v>49</v>
      </c>
      <c r="AV21" s="87">
        <v>1</v>
      </c>
      <c r="AW21" s="92" t="s">
        <v>49</v>
      </c>
      <c r="AX21" s="93"/>
      <c r="AY21" s="94"/>
      <c r="AZ21" s="95"/>
      <c r="BA21" s="96"/>
      <c r="BB21" s="93"/>
      <c r="BC21" s="94"/>
      <c r="BD21" s="95"/>
      <c r="BE21" s="97"/>
      <c r="BF21" s="194"/>
    </row>
    <row r="22" spans="1:62">
      <c r="A22" s="4" t="s">
        <v>64</v>
      </c>
      <c r="B22" s="13" t="s">
        <v>65</v>
      </c>
      <c r="C22" s="11" t="s">
        <v>24</v>
      </c>
      <c r="D22" s="11" t="s">
        <v>66</v>
      </c>
      <c r="E22" s="11" t="s">
        <v>61</v>
      </c>
      <c r="F22" s="45" t="s">
        <v>25</v>
      </c>
      <c r="H22" s="85">
        <v>0</v>
      </c>
      <c r="I22" s="86" t="s">
        <v>49</v>
      </c>
      <c r="J22" s="85">
        <v>1</v>
      </c>
      <c r="K22" s="86" t="s">
        <v>49</v>
      </c>
      <c r="L22" s="85">
        <v>1</v>
      </c>
      <c r="M22" s="86" t="s">
        <v>49</v>
      </c>
      <c r="N22" s="85">
        <v>1</v>
      </c>
      <c r="O22" s="86" t="s">
        <v>49</v>
      </c>
      <c r="P22" s="87">
        <v>0</v>
      </c>
      <c r="Q22" s="88" t="s">
        <v>49</v>
      </c>
      <c r="R22" s="89">
        <v>0</v>
      </c>
      <c r="S22" s="90" t="s">
        <v>49</v>
      </c>
      <c r="T22" s="87">
        <v>0</v>
      </c>
      <c r="U22" s="91" t="s">
        <v>49</v>
      </c>
      <c r="V22" s="89">
        <v>1</v>
      </c>
      <c r="W22" s="90" t="s">
        <v>49</v>
      </c>
      <c r="X22" s="87">
        <v>0</v>
      </c>
      <c r="Y22" s="91" t="s">
        <v>49</v>
      </c>
      <c r="Z22" s="89">
        <v>0</v>
      </c>
      <c r="AA22" s="90" t="s">
        <v>49</v>
      </c>
      <c r="AB22" s="87">
        <v>1</v>
      </c>
      <c r="AC22" s="91" t="s">
        <v>49</v>
      </c>
      <c r="AD22" s="89">
        <v>1</v>
      </c>
      <c r="AE22" s="90" t="s">
        <v>49</v>
      </c>
      <c r="AF22" s="87">
        <v>0</v>
      </c>
      <c r="AG22" s="91" t="s">
        <v>49</v>
      </c>
      <c r="AH22" s="89">
        <v>0</v>
      </c>
      <c r="AI22" s="90" t="s">
        <v>49</v>
      </c>
      <c r="AJ22" s="87">
        <v>0</v>
      </c>
      <c r="AK22" s="91" t="s">
        <v>49</v>
      </c>
      <c r="AL22" s="89">
        <v>1</v>
      </c>
      <c r="AM22" s="90" t="s">
        <v>49</v>
      </c>
      <c r="AN22" s="87">
        <v>1</v>
      </c>
      <c r="AO22" s="91" t="s">
        <v>49</v>
      </c>
      <c r="AP22" s="89">
        <v>1</v>
      </c>
      <c r="AQ22" s="90" t="s">
        <v>49</v>
      </c>
      <c r="AR22" s="87">
        <v>1</v>
      </c>
      <c r="AS22" s="91" t="s">
        <v>49</v>
      </c>
      <c r="AT22" s="89">
        <v>0</v>
      </c>
      <c r="AU22" s="90" t="s">
        <v>49</v>
      </c>
      <c r="AV22" s="87">
        <v>0</v>
      </c>
      <c r="AW22" s="92" t="s">
        <v>49</v>
      </c>
      <c r="AX22" s="93"/>
      <c r="AY22" s="94"/>
      <c r="AZ22" s="95"/>
      <c r="BA22" s="96"/>
      <c r="BB22" s="93"/>
      <c r="BC22" s="94"/>
      <c r="BD22" s="95"/>
      <c r="BE22" s="97"/>
      <c r="BF22" s="194"/>
    </row>
    <row r="23" spans="1:62">
      <c r="A23" s="4" t="s">
        <v>60</v>
      </c>
      <c r="B23" s="13" t="s">
        <v>67</v>
      </c>
      <c r="C23" s="11" t="s">
        <v>24</v>
      </c>
      <c r="D23" s="11" t="s">
        <v>68</v>
      </c>
      <c r="E23" s="11" t="s">
        <v>61</v>
      </c>
      <c r="F23" s="45" t="s">
        <v>25</v>
      </c>
      <c r="H23" s="85">
        <v>1</v>
      </c>
      <c r="I23" s="86" t="s">
        <v>49</v>
      </c>
      <c r="J23" s="85">
        <v>1</v>
      </c>
      <c r="K23" s="86" t="s">
        <v>49</v>
      </c>
      <c r="L23" s="85">
        <v>1</v>
      </c>
      <c r="M23" s="86" t="s">
        <v>49</v>
      </c>
      <c r="N23" s="85">
        <v>0</v>
      </c>
      <c r="O23" s="86" t="s">
        <v>49</v>
      </c>
      <c r="P23" s="87">
        <v>0</v>
      </c>
      <c r="Q23" s="88" t="s">
        <v>49</v>
      </c>
      <c r="R23" s="89">
        <v>0</v>
      </c>
      <c r="S23" s="90" t="s">
        <v>49</v>
      </c>
      <c r="T23" s="87">
        <v>1</v>
      </c>
      <c r="U23" s="91" t="s">
        <v>49</v>
      </c>
      <c r="V23" s="89">
        <v>1</v>
      </c>
      <c r="W23" s="90" t="s">
        <v>49</v>
      </c>
      <c r="X23" s="87">
        <v>1</v>
      </c>
      <c r="Y23" s="91" t="s">
        <v>49</v>
      </c>
      <c r="Z23" s="89">
        <v>1</v>
      </c>
      <c r="AA23" s="90" t="s">
        <v>49</v>
      </c>
      <c r="AB23" s="87">
        <v>1</v>
      </c>
      <c r="AC23" s="91" t="s">
        <v>49</v>
      </c>
      <c r="AD23" s="89">
        <v>1</v>
      </c>
      <c r="AE23" s="90" t="s">
        <v>49</v>
      </c>
      <c r="AF23" s="87">
        <v>0</v>
      </c>
      <c r="AG23" s="91" t="s">
        <v>49</v>
      </c>
      <c r="AH23" s="89">
        <v>0</v>
      </c>
      <c r="AI23" s="90" t="s">
        <v>49</v>
      </c>
      <c r="AJ23" s="87">
        <v>1</v>
      </c>
      <c r="AK23" s="91" t="s">
        <v>49</v>
      </c>
      <c r="AL23" s="89">
        <v>1</v>
      </c>
      <c r="AM23" s="90" t="s">
        <v>49</v>
      </c>
      <c r="AN23" s="87">
        <v>0</v>
      </c>
      <c r="AO23" s="91" t="s">
        <v>49</v>
      </c>
      <c r="AP23" s="89">
        <v>0</v>
      </c>
      <c r="AQ23" s="90" t="s">
        <v>49</v>
      </c>
      <c r="AR23" s="87">
        <v>0</v>
      </c>
      <c r="AS23" s="91" t="s">
        <v>49</v>
      </c>
      <c r="AT23" s="89">
        <v>0</v>
      </c>
      <c r="AU23" s="90" t="s">
        <v>49</v>
      </c>
      <c r="AV23" s="87">
        <v>0</v>
      </c>
      <c r="AW23" s="92" t="s">
        <v>49</v>
      </c>
      <c r="AX23" s="93"/>
      <c r="AY23" s="94"/>
      <c r="AZ23" s="95"/>
      <c r="BA23" s="96"/>
      <c r="BB23" s="93"/>
      <c r="BC23" s="94"/>
      <c r="BD23" s="95"/>
      <c r="BE23" s="97"/>
      <c r="BF23" s="194"/>
    </row>
    <row r="24" spans="1:62" ht="12.95" thickBot="1">
      <c r="A24" s="160" t="s">
        <v>63</v>
      </c>
      <c r="B24" s="14" t="s">
        <v>69</v>
      </c>
      <c r="C24" s="12" t="s">
        <v>24</v>
      </c>
      <c r="D24" s="12" t="s">
        <v>70</v>
      </c>
      <c r="E24" s="12" t="s">
        <v>61</v>
      </c>
      <c r="F24" s="161" t="s">
        <v>25</v>
      </c>
      <c r="H24" s="100">
        <v>0</v>
      </c>
      <c r="I24" s="101" t="s">
        <v>49</v>
      </c>
      <c r="J24" s="100">
        <v>0</v>
      </c>
      <c r="K24" s="101" t="s">
        <v>49</v>
      </c>
      <c r="L24" s="100">
        <v>0</v>
      </c>
      <c r="M24" s="101" t="s">
        <v>49</v>
      </c>
      <c r="N24" s="100">
        <v>0</v>
      </c>
      <c r="O24" s="101" t="s">
        <v>49</v>
      </c>
      <c r="P24" s="102">
        <v>0</v>
      </c>
      <c r="Q24" s="103" t="s">
        <v>49</v>
      </c>
      <c r="R24" s="104">
        <v>0</v>
      </c>
      <c r="S24" s="105" t="s">
        <v>49</v>
      </c>
      <c r="T24" s="102">
        <v>0</v>
      </c>
      <c r="U24" s="106" t="s">
        <v>49</v>
      </c>
      <c r="V24" s="104">
        <v>0</v>
      </c>
      <c r="W24" s="105" t="s">
        <v>49</v>
      </c>
      <c r="X24" s="102">
        <v>0</v>
      </c>
      <c r="Y24" s="106" t="s">
        <v>49</v>
      </c>
      <c r="Z24" s="104">
        <v>0</v>
      </c>
      <c r="AA24" s="105" t="s">
        <v>49</v>
      </c>
      <c r="AB24" s="102">
        <v>0</v>
      </c>
      <c r="AC24" s="106" t="s">
        <v>49</v>
      </c>
      <c r="AD24" s="104">
        <v>0</v>
      </c>
      <c r="AE24" s="105" t="s">
        <v>49</v>
      </c>
      <c r="AF24" s="102">
        <v>0</v>
      </c>
      <c r="AG24" s="106" t="s">
        <v>49</v>
      </c>
      <c r="AH24" s="104">
        <v>0</v>
      </c>
      <c r="AI24" s="105" t="s">
        <v>49</v>
      </c>
      <c r="AJ24" s="102">
        <v>0</v>
      </c>
      <c r="AK24" s="106" t="s">
        <v>49</v>
      </c>
      <c r="AL24" s="104">
        <v>0</v>
      </c>
      <c r="AM24" s="105" t="s">
        <v>49</v>
      </c>
      <c r="AN24" s="102">
        <v>0</v>
      </c>
      <c r="AO24" s="106" t="s">
        <v>49</v>
      </c>
      <c r="AP24" s="104">
        <v>0</v>
      </c>
      <c r="AQ24" s="105" t="s">
        <v>49</v>
      </c>
      <c r="AR24" s="102">
        <v>0</v>
      </c>
      <c r="AS24" s="106" t="s">
        <v>49</v>
      </c>
      <c r="AT24" s="104">
        <v>0</v>
      </c>
      <c r="AU24" s="105" t="s">
        <v>49</v>
      </c>
      <c r="AV24" s="102">
        <v>0</v>
      </c>
      <c r="AW24" s="107" t="s">
        <v>49</v>
      </c>
      <c r="AX24" s="108"/>
      <c r="AY24" s="109"/>
      <c r="AZ24" s="110"/>
      <c r="BA24" s="111"/>
      <c r="BB24" s="108"/>
      <c r="BC24" s="109"/>
      <c r="BD24" s="110"/>
      <c r="BE24" s="112"/>
      <c r="BF24" s="194"/>
    </row>
    <row r="25" spans="1:62" ht="12.95" thickBot="1">
      <c r="A25" s="113"/>
      <c r="D25" s="3"/>
      <c r="G25" s="3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BF25" s="194"/>
      <c r="BH25" s="3"/>
      <c r="BI25" s="3"/>
      <c r="BJ25" s="3"/>
    </row>
    <row r="26" spans="1:62" ht="18.600000000000001" thickBot="1">
      <c r="A26" s="34"/>
      <c r="B26" s="35" t="s">
        <v>71</v>
      </c>
      <c r="C26" s="35"/>
      <c r="D26" s="35"/>
      <c r="E26" s="866"/>
      <c r="F26" s="3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BF26" s="194"/>
    </row>
    <row r="27" spans="1:62">
      <c r="A27" s="37" t="s">
        <v>66</v>
      </c>
      <c r="B27" s="15" t="s">
        <v>72</v>
      </c>
      <c r="C27" s="281" t="s">
        <v>24</v>
      </c>
      <c r="D27" s="281" t="s">
        <v>73</v>
      </c>
      <c r="E27" s="281" t="s">
        <v>74</v>
      </c>
      <c r="F27" s="40" t="s">
        <v>25</v>
      </c>
      <c r="G27" s="2" t="s">
        <v>56</v>
      </c>
      <c r="H27" s="74">
        <v>100</v>
      </c>
      <c r="I27" s="116" t="s">
        <v>49</v>
      </c>
      <c r="J27" s="117">
        <v>100</v>
      </c>
      <c r="K27" s="118" t="s">
        <v>49</v>
      </c>
      <c r="L27" s="119">
        <v>100</v>
      </c>
      <c r="M27" s="118" t="s">
        <v>49</v>
      </c>
      <c r="N27" s="119">
        <v>0</v>
      </c>
      <c r="O27" s="118" t="s">
        <v>75</v>
      </c>
      <c r="P27" s="117">
        <v>100</v>
      </c>
      <c r="Q27" s="120" t="s">
        <v>49</v>
      </c>
      <c r="R27" s="74">
        <v>0</v>
      </c>
      <c r="S27" s="75" t="s">
        <v>75</v>
      </c>
      <c r="T27" s="117">
        <v>0</v>
      </c>
      <c r="U27" s="121" t="s">
        <v>75</v>
      </c>
      <c r="V27" s="74">
        <v>100</v>
      </c>
      <c r="W27" s="75" t="s">
        <v>49</v>
      </c>
      <c r="X27" s="117">
        <v>100</v>
      </c>
      <c r="Y27" s="121" t="s">
        <v>49</v>
      </c>
      <c r="Z27" s="74">
        <v>100</v>
      </c>
      <c r="AA27" s="75" t="s">
        <v>49</v>
      </c>
      <c r="AB27" s="117">
        <v>375</v>
      </c>
      <c r="AC27" s="121" t="s">
        <v>49</v>
      </c>
      <c r="AD27" s="74">
        <v>100</v>
      </c>
      <c r="AE27" s="75" t="s">
        <v>49</v>
      </c>
      <c r="AF27" s="117">
        <v>100</v>
      </c>
      <c r="AG27" s="121" t="s">
        <v>49</v>
      </c>
      <c r="AH27" s="74">
        <v>100</v>
      </c>
      <c r="AI27" s="75" t="s">
        <v>49</v>
      </c>
      <c r="AJ27" s="117">
        <v>100</v>
      </c>
      <c r="AK27" s="121" t="s">
        <v>49</v>
      </c>
      <c r="AL27" s="74">
        <v>100</v>
      </c>
      <c r="AM27" s="121" t="s">
        <v>49</v>
      </c>
      <c r="AN27" s="74">
        <v>135</v>
      </c>
      <c r="AO27" s="121" t="s">
        <v>49</v>
      </c>
      <c r="AP27" s="74">
        <v>0</v>
      </c>
      <c r="AQ27" s="75" t="s">
        <v>75</v>
      </c>
      <c r="AR27" s="74">
        <v>100</v>
      </c>
      <c r="AS27" s="75" t="s">
        <v>49</v>
      </c>
      <c r="AT27" s="117">
        <v>0</v>
      </c>
      <c r="AU27" s="75" t="s">
        <v>75</v>
      </c>
      <c r="AV27" s="117">
        <v>100</v>
      </c>
      <c r="AW27" s="118" t="s">
        <v>49</v>
      </c>
      <c r="AX27" s="122"/>
      <c r="AY27" s="79"/>
      <c r="AZ27" s="123"/>
      <c r="BA27" s="124"/>
      <c r="BB27" s="122"/>
      <c r="BC27" s="79"/>
      <c r="BD27" s="123"/>
      <c r="BE27" s="79"/>
      <c r="BF27" s="194"/>
    </row>
    <row r="28" spans="1:62">
      <c r="A28" s="4" t="s">
        <v>68</v>
      </c>
      <c r="B28" s="13" t="s">
        <v>76</v>
      </c>
      <c r="C28" s="11" t="s">
        <v>24</v>
      </c>
      <c r="D28" s="11" t="s">
        <v>77</v>
      </c>
      <c r="E28" s="11" t="s">
        <v>74</v>
      </c>
      <c r="F28" s="45" t="s">
        <v>25</v>
      </c>
      <c r="H28" s="89">
        <v>25</v>
      </c>
      <c r="I28" s="92" t="s">
        <v>49</v>
      </c>
      <c r="J28" s="87">
        <v>25</v>
      </c>
      <c r="K28" s="86" t="s">
        <v>49</v>
      </c>
      <c r="L28" s="85">
        <v>25</v>
      </c>
      <c r="M28" s="86" t="s">
        <v>49</v>
      </c>
      <c r="N28" s="85">
        <v>25</v>
      </c>
      <c r="O28" s="86" t="s">
        <v>49</v>
      </c>
      <c r="P28" s="87">
        <v>25</v>
      </c>
      <c r="Q28" s="88" t="s">
        <v>49</v>
      </c>
      <c r="R28" s="89">
        <v>25</v>
      </c>
      <c r="S28" s="90" t="s">
        <v>49</v>
      </c>
      <c r="T28" s="87">
        <v>25</v>
      </c>
      <c r="U28" s="91" t="s">
        <v>49</v>
      </c>
      <c r="V28" s="89">
        <v>25</v>
      </c>
      <c r="W28" s="90" t="s">
        <v>49</v>
      </c>
      <c r="X28" s="87">
        <v>25</v>
      </c>
      <c r="Y28" s="91" t="s">
        <v>49</v>
      </c>
      <c r="Z28" s="89">
        <v>25</v>
      </c>
      <c r="AA28" s="90" t="s">
        <v>49</v>
      </c>
      <c r="AB28" s="87">
        <v>25</v>
      </c>
      <c r="AC28" s="91" t="s">
        <v>49</v>
      </c>
      <c r="AD28" s="89">
        <v>15</v>
      </c>
      <c r="AE28" s="90" t="s">
        <v>49</v>
      </c>
      <c r="AF28" s="87">
        <v>15</v>
      </c>
      <c r="AG28" s="91" t="s">
        <v>49</v>
      </c>
      <c r="AH28" s="89">
        <v>10</v>
      </c>
      <c r="AI28" s="90" t="s">
        <v>49</v>
      </c>
      <c r="AJ28" s="87">
        <v>10</v>
      </c>
      <c r="AK28" s="91" t="s">
        <v>49</v>
      </c>
      <c r="AL28" s="89">
        <v>25</v>
      </c>
      <c r="AM28" s="91" t="s">
        <v>49</v>
      </c>
      <c r="AN28" s="89">
        <v>25</v>
      </c>
      <c r="AO28" s="90" t="s">
        <v>49</v>
      </c>
      <c r="AP28" s="89">
        <v>0</v>
      </c>
      <c r="AQ28" s="90" t="s">
        <v>75</v>
      </c>
      <c r="AR28" s="89">
        <v>25</v>
      </c>
      <c r="AS28" s="90" t="s">
        <v>49</v>
      </c>
      <c r="AT28" s="87">
        <v>25</v>
      </c>
      <c r="AU28" s="90" t="s">
        <v>49</v>
      </c>
      <c r="AV28" s="87">
        <v>25</v>
      </c>
      <c r="AW28" s="86" t="s">
        <v>49</v>
      </c>
      <c r="AX28" s="125"/>
      <c r="AY28" s="94"/>
      <c r="AZ28" s="126"/>
      <c r="BA28" s="96"/>
      <c r="BB28" s="125"/>
      <c r="BC28" s="94"/>
      <c r="BD28" s="126"/>
      <c r="BE28" s="94"/>
      <c r="BF28" s="194"/>
    </row>
    <row r="29" spans="1:62">
      <c r="A29" s="4" t="s">
        <v>70</v>
      </c>
      <c r="B29" s="13" t="s">
        <v>78</v>
      </c>
      <c r="C29" s="11" t="s">
        <v>24</v>
      </c>
      <c r="D29" s="11" t="s">
        <v>79</v>
      </c>
      <c r="E29" s="11" t="s">
        <v>74</v>
      </c>
      <c r="F29" s="45" t="s">
        <v>25</v>
      </c>
      <c r="H29" s="89">
        <v>125</v>
      </c>
      <c r="I29" s="92" t="s">
        <v>49</v>
      </c>
      <c r="J29" s="87">
        <v>125</v>
      </c>
      <c r="K29" s="86" t="s">
        <v>49</v>
      </c>
      <c r="L29" s="85">
        <v>125</v>
      </c>
      <c r="M29" s="86" t="s">
        <v>49</v>
      </c>
      <c r="N29" s="85">
        <v>125</v>
      </c>
      <c r="O29" s="86" t="s">
        <v>49</v>
      </c>
      <c r="P29" s="87">
        <v>125</v>
      </c>
      <c r="Q29" s="88" t="s">
        <v>49</v>
      </c>
      <c r="R29" s="89">
        <v>125</v>
      </c>
      <c r="S29" s="90" t="s">
        <v>49</v>
      </c>
      <c r="T29" s="87">
        <v>125</v>
      </c>
      <c r="U29" s="91" t="s">
        <v>49</v>
      </c>
      <c r="V29" s="89">
        <v>125</v>
      </c>
      <c r="W29" s="90" t="s">
        <v>49</v>
      </c>
      <c r="X29" s="87">
        <v>125</v>
      </c>
      <c r="Y29" s="91" t="s">
        <v>49</v>
      </c>
      <c r="Z29" s="89">
        <v>125</v>
      </c>
      <c r="AA29" s="90" t="s">
        <v>49</v>
      </c>
      <c r="AB29" s="87">
        <v>125</v>
      </c>
      <c r="AC29" s="91" t="s">
        <v>49</v>
      </c>
      <c r="AD29" s="89">
        <v>125</v>
      </c>
      <c r="AE29" s="90" t="s">
        <v>49</v>
      </c>
      <c r="AF29" s="87">
        <v>125</v>
      </c>
      <c r="AG29" s="91" t="s">
        <v>49</v>
      </c>
      <c r="AH29" s="89">
        <v>125</v>
      </c>
      <c r="AI29" s="90" t="s">
        <v>49</v>
      </c>
      <c r="AJ29" s="87">
        <v>125</v>
      </c>
      <c r="AK29" s="91" t="s">
        <v>49</v>
      </c>
      <c r="AL29" s="89">
        <v>125</v>
      </c>
      <c r="AM29" s="91" t="s">
        <v>49</v>
      </c>
      <c r="AN29" s="89">
        <v>125</v>
      </c>
      <c r="AO29" s="90" t="s">
        <v>49</v>
      </c>
      <c r="AP29" s="89">
        <v>0</v>
      </c>
      <c r="AQ29" s="90" t="s">
        <v>75</v>
      </c>
      <c r="AR29" s="89">
        <v>125</v>
      </c>
      <c r="AS29" s="90" t="s">
        <v>49</v>
      </c>
      <c r="AT29" s="87">
        <v>125</v>
      </c>
      <c r="AU29" s="90" t="s">
        <v>49</v>
      </c>
      <c r="AV29" s="87">
        <v>125</v>
      </c>
      <c r="AW29" s="86" t="s">
        <v>49</v>
      </c>
      <c r="AX29" s="125"/>
      <c r="AY29" s="94"/>
      <c r="AZ29" s="126"/>
      <c r="BA29" s="96"/>
      <c r="BB29" s="125"/>
      <c r="BC29" s="94"/>
      <c r="BD29" s="126"/>
      <c r="BE29" s="94"/>
      <c r="BF29" s="194"/>
    </row>
    <row r="30" spans="1:62">
      <c r="A30" s="4" t="s">
        <v>80</v>
      </c>
      <c r="B30" s="13" t="s">
        <v>81</v>
      </c>
      <c r="C30" s="11" t="s">
        <v>24</v>
      </c>
      <c r="D30" s="11" t="s">
        <v>82</v>
      </c>
      <c r="E30" s="11" t="s">
        <v>74</v>
      </c>
      <c r="F30" s="45" t="s">
        <v>25</v>
      </c>
      <c r="H30" s="89">
        <v>0</v>
      </c>
      <c r="I30" s="92" t="s">
        <v>75</v>
      </c>
      <c r="J30" s="87">
        <v>0</v>
      </c>
      <c r="K30" s="86" t="s">
        <v>75</v>
      </c>
      <c r="L30" s="85">
        <v>50</v>
      </c>
      <c r="M30" s="86" t="s">
        <v>49</v>
      </c>
      <c r="N30" s="85">
        <v>0</v>
      </c>
      <c r="O30" s="86" t="s">
        <v>75</v>
      </c>
      <c r="P30" s="87">
        <v>35</v>
      </c>
      <c r="Q30" s="88" t="s">
        <v>49</v>
      </c>
      <c r="R30" s="89">
        <v>0</v>
      </c>
      <c r="S30" s="90" t="s">
        <v>75</v>
      </c>
      <c r="T30" s="87">
        <v>0</v>
      </c>
      <c r="U30" s="91" t="s">
        <v>75</v>
      </c>
      <c r="V30" s="89">
        <v>0</v>
      </c>
      <c r="W30" s="90" t="s">
        <v>75</v>
      </c>
      <c r="X30" s="87">
        <v>0</v>
      </c>
      <c r="Y30" s="91" t="s">
        <v>75</v>
      </c>
      <c r="Z30" s="89">
        <v>0</v>
      </c>
      <c r="AA30" s="90" t="s">
        <v>75</v>
      </c>
      <c r="AB30" s="87">
        <v>0</v>
      </c>
      <c r="AC30" s="91" t="s">
        <v>75</v>
      </c>
      <c r="AD30" s="89">
        <v>7</v>
      </c>
      <c r="AE30" s="90" t="s">
        <v>49</v>
      </c>
      <c r="AF30" s="87">
        <v>2</v>
      </c>
      <c r="AG30" s="91" t="s">
        <v>49</v>
      </c>
      <c r="AH30" s="89">
        <v>2</v>
      </c>
      <c r="AI30" s="90" t="s">
        <v>49</v>
      </c>
      <c r="AJ30" s="87">
        <v>1</v>
      </c>
      <c r="AK30" s="91" t="s">
        <v>49</v>
      </c>
      <c r="AL30" s="89">
        <v>0</v>
      </c>
      <c r="AM30" s="91" t="s">
        <v>75</v>
      </c>
      <c r="AN30" s="89">
        <v>20</v>
      </c>
      <c r="AO30" s="90" t="s">
        <v>49</v>
      </c>
      <c r="AP30" s="89">
        <v>0</v>
      </c>
      <c r="AQ30" s="90" t="s">
        <v>75</v>
      </c>
      <c r="AR30" s="89">
        <v>50</v>
      </c>
      <c r="AS30" s="90" t="s">
        <v>49</v>
      </c>
      <c r="AT30" s="87">
        <v>50</v>
      </c>
      <c r="AU30" s="90" t="s">
        <v>49</v>
      </c>
      <c r="AV30" s="87">
        <v>0</v>
      </c>
      <c r="AW30" s="86" t="s">
        <v>75</v>
      </c>
      <c r="AX30" s="125"/>
      <c r="AY30" s="94"/>
      <c r="AZ30" s="126"/>
      <c r="BA30" s="96"/>
      <c r="BB30" s="125"/>
      <c r="BC30" s="94"/>
      <c r="BD30" s="126"/>
      <c r="BE30" s="94"/>
      <c r="BF30" s="194"/>
    </row>
    <row r="31" spans="1:62">
      <c r="A31" s="4" t="s">
        <v>83</v>
      </c>
      <c r="B31" s="13" t="s">
        <v>84</v>
      </c>
      <c r="C31" s="11" t="s">
        <v>24</v>
      </c>
      <c r="D31" s="11" t="s">
        <v>85</v>
      </c>
      <c r="E31" s="11" t="s">
        <v>74</v>
      </c>
      <c r="F31" s="45" t="s">
        <v>25</v>
      </c>
      <c r="H31" s="89">
        <v>0</v>
      </c>
      <c r="I31" s="92" t="s">
        <v>75</v>
      </c>
      <c r="J31" s="87">
        <v>0</v>
      </c>
      <c r="K31" s="86" t="s">
        <v>75</v>
      </c>
      <c r="L31" s="85">
        <v>0</v>
      </c>
      <c r="M31" s="86" t="s">
        <v>75</v>
      </c>
      <c r="N31" s="85">
        <v>0</v>
      </c>
      <c r="O31" s="86" t="s">
        <v>75</v>
      </c>
      <c r="P31" s="87">
        <v>2</v>
      </c>
      <c r="Q31" s="88" t="s">
        <v>49</v>
      </c>
      <c r="R31" s="89">
        <v>0</v>
      </c>
      <c r="S31" s="90" t="s">
        <v>75</v>
      </c>
      <c r="T31" s="87">
        <v>0</v>
      </c>
      <c r="U31" s="91" t="s">
        <v>75</v>
      </c>
      <c r="V31" s="89">
        <v>0</v>
      </c>
      <c r="W31" s="90" t="s">
        <v>75</v>
      </c>
      <c r="X31" s="87">
        <v>0</v>
      </c>
      <c r="Y31" s="91" t="s">
        <v>75</v>
      </c>
      <c r="Z31" s="89">
        <v>0</v>
      </c>
      <c r="AA31" s="90" t="s">
        <v>75</v>
      </c>
      <c r="AB31" s="87">
        <v>0</v>
      </c>
      <c r="AC31" s="91" t="s">
        <v>75</v>
      </c>
      <c r="AD31" s="89">
        <v>0.5</v>
      </c>
      <c r="AE31" s="90" t="s">
        <v>49</v>
      </c>
      <c r="AF31" s="87">
        <v>0.5</v>
      </c>
      <c r="AG31" s="91" t="s">
        <v>49</v>
      </c>
      <c r="AH31" s="89">
        <v>0.5</v>
      </c>
      <c r="AI31" s="90" t="s">
        <v>49</v>
      </c>
      <c r="AJ31" s="87">
        <v>0.5</v>
      </c>
      <c r="AK31" s="91" t="s">
        <v>49</v>
      </c>
      <c r="AL31" s="89">
        <v>0</v>
      </c>
      <c r="AM31" s="91" t="s">
        <v>75</v>
      </c>
      <c r="AN31" s="89">
        <v>0</v>
      </c>
      <c r="AO31" s="90" t="s">
        <v>75</v>
      </c>
      <c r="AP31" s="89">
        <v>0</v>
      </c>
      <c r="AQ31" s="90" t="s">
        <v>75</v>
      </c>
      <c r="AR31" s="89">
        <v>0</v>
      </c>
      <c r="AS31" s="90" t="s">
        <v>75</v>
      </c>
      <c r="AT31" s="87">
        <v>0</v>
      </c>
      <c r="AU31" s="90" t="s">
        <v>75</v>
      </c>
      <c r="AV31" s="87">
        <v>0</v>
      </c>
      <c r="AW31" s="86" t="s">
        <v>75</v>
      </c>
      <c r="AX31" s="125"/>
      <c r="AY31" s="94"/>
      <c r="AZ31" s="126"/>
      <c r="BA31" s="96"/>
      <c r="BB31" s="125"/>
      <c r="BC31" s="94"/>
      <c r="BD31" s="126"/>
      <c r="BE31" s="94"/>
      <c r="BF31" s="194"/>
    </row>
    <row r="32" spans="1:62" ht="12.95" thickBot="1">
      <c r="A32" s="160" t="s">
        <v>86</v>
      </c>
      <c r="B32" s="14" t="s">
        <v>87</v>
      </c>
      <c r="C32" s="12" t="s">
        <v>24</v>
      </c>
      <c r="D32" s="12" t="s">
        <v>88</v>
      </c>
      <c r="E32" s="12" t="s">
        <v>89</v>
      </c>
      <c r="F32" s="161" t="s">
        <v>25</v>
      </c>
      <c r="H32" s="100">
        <v>100</v>
      </c>
      <c r="I32" s="101" t="s">
        <v>49</v>
      </c>
      <c r="J32" s="100">
        <v>100</v>
      </c>
      <c r="K32" s="101" t="s">
        <v>49</v>
      </c>
      <c r="L32" s="100">
        <v>100</v>
      </c>
      <c r="M32" s="101" t="s">
        <v>49</v>
      </c>
      <c r="N32" s="100">
        <v>100</v>
      </c>
      <c r="O32" s="101" t="s">
        <v>49</v>
      </c>
      <c r="P32" s="100">
        <v>100</v>
      </c>
      <c r="Q32" s="101" t="s">
        <v>49</v>
      </c>
      <c r="R32" s="100">
        <v>100</v>
      </c>
      <c r="S32" s="101" t="s">
        <v>49</v>
      </c>
      <c r="T32" s="100">
        <v>100</v>
      </c>
      <c r="U32" s="101" t="s">
        <v>49</v>
      </c>
      <c r="V32" s="100">
        <v>92</v>
      </c>
      <c r="W32" s="101" t="s">
        <v>49</v>
      </c>
      <c r="X32" s="100">
        <v>100</v>
      </c>
      <c r="Y32" s="101" t="s">
        <v>49</v>
      </c>
      <c r="Z32" s="100">
        <v>100</v>
      </c>
      <c r="AA32" s="101" t="s">
        <v>49</v>
      </c>
      <c r="AB32" s="100">
        <v>100</v>
      </c>
      <c r="AC32" s="101" t="s">
        <v>49</v>
      </c>
      <c r="AD32" s="100">
        <v>100</v>
      </c>
      <c r="AE32" s="101" t="s">
        <v>49</v>
      </c>
      <c r="AF32" s="100">
        <v>100</v>
      </c>
      <c r="AG32" s="101" t="s">
        <v>49</v>
      </c>
      <c r="AH32" s="100">
        <v>100</v>
      </c>
      <c r="AI32" s="101" t="s">
        <v>49</v>
      </c>
      <c r="AJ32" s="100">
        <v>100</v>
      </c>
      <c r="AK32" s="101" t="s">
        <v>49</v>
      </c>
      <c r="AL32" s="100">
        <v>100</v>
      </c>
      <c r="AM32" s="103" t="s">
        <v>49</v>
      </c>
      <c r="AN32" s="100">
        <v>100</v>
      </c>
      <c r="AO32" s="127" t="s">
        <v>49</v>
      </c>
      <c r="AP32" s="100">
        <v>0</v>
      </c>
      <c r="AQ32" s="127" t="s">
        <v>75</v>
      </c>
      <c r="AR32" s="100">
        <v>100</v>
      </c>
      <c r="AS32" s="127" t="s">
        <v>49</v>
      </c>
      <c r="AT32" s="100">
        <v>100</v>
      </c>
      <c r="AU32" s="101" t="s">
        <v>49</v>
      </c>
      <c r="AV32" s="100">
        <v>100</v>
      </c>
      <c r="AW32" s="101" t="s">
        <v>49</v>
      </c>
      <c r="AX32" s="61"/>
      <c r="AY32" s="109"/>
      <c r="AZ32" s="128"/>
      <c r="BA32" s="129"/>
      <c r="BB32" s="61"/>
      <c r="BC32" s="109"/>
      <c r="BD32" s="128"/>
      <c r="BE32" s="109"/>
      <c r="BF32" s="194"/>
    </row>
    <row r="33" spans="1:59" ht="12.95" thickBot="1">
      <c r="D33" s="3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BF33" s="194"/>
    </row>
    <row r="34" spans="1:59" ht="18.600000000000001" thickBot="1">
      <c r="A34" s="34"/>
      <c r="B34" s="35" t="s">
        <v>90</v>
      </c>
      <c r="C34" s="35"/>
      <c r="D34" s="35"/>
      <c r="E34" s="866" t="s">
        <v>56</v>
      </c>
      <c r="F34" s="36"/>
      <c r="H34" s="130"/>
      <c r="I34" s="115"/>
      <c r="J34" s="130"/>
      <c r="K34" s="115"/>
      <c r="L34" s="130"/>
      <c r="M34" s="115"/>
      <c r="N34" s="130"/>
      <c r="O34" s="115"/>
      <c r="P34" s="130"/>
      <c r="Q34" s="115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15"/>
      <c r="BF34" s="194"/>
    </row>
    <row r="35" spans="1:59">
      <c r="A35" s="37" t="s">
        <v>91</v>
      </c>
      <c r="B35" s="15" t="s">
        <v>92</v>
      </c>
      <c r="C35" s="281" t="s">
        <v>24</v>
      </c>
      <c r="D35" s="281" t="s">
        <v>93</v>
      </c>
      <c r="E35" s="281" t="s">
        <v>61</v>
      </c>
      <c r="F35" s="40" t="s">
        <v>25</v>
      </c>
      <c r="G35" s="2" t="s">
        <v>56</v>
      </c>
      <c r="H35" s="70">
        <v>1</v>
      </c>
      <c r="I35" s="71" t="s">
        <v>49</v>
      </c>
      <c r="J35" s="70">
        <v>1</v>
      </c>
      <c r="K35" s="71" t="s">
        <v>49</v>
      </c>
      <c r="L35" s="70">
        <v>1</v>
      </c>
      <c r="M35" s="71" t="s">
        <v>49</v>
      </c>
      <c r="N35" s="70">
        <v>1</v>
      </c>
      <c r="O35" s="71" t="s">
        <v>49</v>
      </c>
      <c r="P35" s="70">
        <v>0</v>
      </c>
      <c r="Q35" s="71" t="s">
        <v>49</v>
      </c>
      <c r="R35" s="70">
        <v>1</v>
      </c>
      <c r="S35" s="71" t="s">
        <v>49</v>
      </c>
      <c r="T35" s="70">
        <v>1</v>
      </c>
      <c r="U35" s="71" t="s">
        <v>49</v>
      </c>
      <c r="V35" s="70">
        <v>0</v>
      </c>
      <c r="W35" s="71" t="s">
        <v>49</v>
      </c>
      <c r="X35" s="70">
        <v>0</v>
      </c>
      <c r="Y35" s="71" t="s">
        <v>49</v>
      </c>
      <c r="Z35" s="70">
        <v>0</v>
      </c>
      <c r="AA35" s="71" t="s">
        <v>49</v>
      </c>
      <c r="AB35" s="70">
        <v>1</v>
      </c>
      <c r="AC35" s="71" t="s">
        <v>49</v>
      </c>
      <c r="AD35" s="70">
        <v>1</v>
      </c>
      <c r="AE35" s="71" t="s">
        <v>49</v>
      </c>
      <c r="AF35" s="70">
        <v>1</v>
      </c>
      <c r="AG35" s="71" t="s">
        <v>49</v>
      </c>
      <c r="AH35" s="70">
        <v>1</v>
      </c>
      <c r="AI35" s="71" t="s">
        <v>49</v>
      </c>
      <c r="AJ35" s="70">
        <v>1</v>
      </c>
      <c r="AK35" s="71" t="s">
        <v>49</v>
      </c>
      <c r="AL35" s="70">
        <v>0</v>
      </c>
      <c r="AM35" s="71" t="s">
        <v>49</v>
      </c>
      <c r="AN35" s="70">
        <v>1</v>
      </c>
      <c r="AO35" s="71" t="s">
        <v>49</v>
      </c>
      <c r="AP35" s="70">
        <v>0</v>
      </c>
      <c r="AQ35" s="71" t="s">
        <v>75</v>
      </c>
      <c r="AR35" s="70">
        <v>0</v>
      </c>
      <c r="AS35" s="71" t="s">
        <v>49</v>
      </c>
      <c r="AT35" s="70">
        <v>1</v>
      </c>
      <c r="AU35" s="71" t="s">
        <v>49</v>
      </c>
      <c r="AV35" s="70">
        <v>1</v>
      </c>
      <c r="AW35" s="71" t="s">
        <v>49</v>
      </c>
      <c r="AX35" s="131"/>
      <c r="AY35" s="82"/>
      <c r="AZ35" s="131"/>
      <c r="BA35" s="82"/>
      <c r="BB35" s="131"/>
      <c r="BC35" s="82"/>
      <c r="BD35" s="131"/>
      <c r="BE35" s="82"/>
      <c r="BF35" s="194"/>
    </row>
    <row r="36" spans="1:59">
      <c r="A36" s="4" t="s">
        <v>94</v>
      </c>
      <c r="B36" s="13" t="s">
        <v>95</v>
      </c>
      <c r="C36" s="11" t="s">
        <v>24</v>
      </c>
      <c r="D36" s="11" t="s">
        <v>96</v>
      </c>
      <c r="E36" s="11" t="s">
        <v>61</v>
      </c>
      <c r="F36" s="45" t="s">
        <v>25</v>
      </c>
      <c r="H36" s="85">
        <v>1</v>
      </c>
      <c r="I36" s="86" t="s">
        <v>49</v>
      </c>
      <c r="J36" s="85">
        <v>1</v>
      </c>
      <c r="K36" s="86" t="s">
        <v>49</v>
      </c>
      <c r="L36" s="85">
        <v>1</v>
      </c>
      <c r="M36" s="86" t="s">
        <v>49</v>
      </c>
      <c r="N36" s="85">
        <v>1</v>
      </c>
      <c r="O36" s="86" t="s">
        <v>49</v>
      </c>
      <c r="P36" s="85">
        <v>1</v>
      </c>
      <c r="Q36" s="86" t="s">
        <v>49</v>
      </c>
      <c r="R36" s="85">
        <v>1</v>
      </c>
      <c r="S36" s="86" t="s">
        <v>49</v>
      </c>
      <c r="T36" s="85">
        <v>1</v>
      </c>
      <c r="U36" s="86" t="s">
        <v>49</v>
      </c>
      <c r="V36" s="85">
        <v>1</v>
      </c>
      <c r="W36" s="86" t="s">
        <v>49</v>
      </c>
      <c r="X36" s="85">
        <v>1</v>
      </c>
      <c r="Y36" s="86" t="s">
        <v>49</v>
      </c>
      <c r="Z36" s="85">
        <v>1</v>
      </c>
      <c r="AA36" s="86" t="s">
        <v>49</v>
      </c>
      <c r="AB36" s="85">
        <v>1</v>
      </c>
      <c r="AC36" s="86" t="s">
        <v>49</v>
      </c>
      <c r="AD36" s="85">
        <v>1</v>
      </c>
      <c r="AE36" s="86" t="s">
        <v>49</v>
      </c>
      <c r="AF36" s="85">
        <v>1</v>
      </c>
      <c r="AG36" s="86" t="s">
        <v>49</v>
      </c>
      <c r="AH36" s="85">
        <v>0</v>
      </c>
      <c r="AI36" s="86" t="s">
        <v>49</v>
      </c>
      <c r="AJ36" s="85">
        <v>1</v>
      </c>
      <c r="AK36" s="86" t="s">
        <v>49</v>
      </c>
      <c r="AL36" s="85">
        <v>1</v>
      </c>
      <c r="AM36" s="86" t="s">
        <v>49</v>
      </c>
      <c r="AN36" s="85">
        <v>1</v>
      </c>
      <c r="AO36" s="86" t="s">
        <v>49</v>
      </c>
      <c r="AP36" s="85">
        <v>0</v>
      </c>
      <c r="AQ36" s="86" t="s">
        <v>75</v>
      </c>
      <c r="AR36" s="85">
        <v>1</v>
      </c>
      <c r="AS36" s="86" t="s">
        <v>49</v>
      </c>
      <c r="AT36" s="85">
        <v>1</v>
      </c>
      <c r="AU36" s="86" t="s">
        <v>49</v>
      </c>
      <c r="AV36" s="85">
        <v>1</v>
      </c>
      <c r="AW36" s="86" t="s">
        <v>49</v>
      </c>
      <c r="AX36" s="132"/>
      <c r="AY36" s="97"/>
      <c r="AZ36" s="132"/>
      <c r="BA36" s="97"/>
      <c r="BB36" s="132"/>
      <c r="BC36" s="97"/>
      <c r="BD36" s="132"/>
      <c r="BE36" s="97"/>
      <c r="BF36" s="194"/>
    </row>
    <row r="37" spans="1:59">
      <c r="A37" s="4" t="s">
        <v>73</v>
      </c>
      <c r="B37" s="13" t="s">
        <v>97</v>
      </c>
      <c r="C37" s="11" t="s">
        <v>24</v>
      </c>
      <c r="D37" s="11" t="s">
        <v>98</v>
      </c>
      <c r="E37" s="11" t="s">
        <v>61</v>
      </c>
      <c r="F37" s="45" t="s">
        <v>25</v>
      </c>
      <c r="H37" s="85">
        <v>0</v>
      </c>
      <c r="I37" s="86" t="s">
        <v>49</v>
      </c>
      <c r="J37" s="85">
        <v>0</v>
      </c>
      <c r="K37" s="86" t="s">
        <v>49</v>
      </c>
      <c r="L37" s="85">
        <v>0</v>
      </c>
      <c r="M37" s="86" t="s">
        <v>49</v>
      </c>
      <c r="N37" s="85">
        <v>0</v>
      </c>
      <c r="O37" s="86" t="s">
        <v>49</v>
      </c>
      <c r="P37" s="85">
        <v>0</v>
      </c>
      <c r="Q37" s="86" t="s">
        <v>49</v>
      </c>
      <c r="R37" s="85">
        <v>0</v>
      </c>
      <c r="S37" s="86" t="s">
        <v>49</v>
      </c>
      <c r="T37" s="85">
        <v>0</v>
      </c>
      <c r="U37" s="86" t="s">
        <v>49</v>
      </c>
      <c r="V37" s="85">
        <v>0</v>
      </c>
      <c r="W37" s="86" t="s">
        <v>49</v>
      </c>
      <c r="X37" s="85">
        <v>0</v>
      </c>
      <c r="Y37" s="86" t="s">
        <v>49</v>
      </c>
      <c r="Z37" s="85">
        <v>0</v>
      </c>
      <c r="AA37" s="86" t="s">
        <v>49</v>
      </c>
      <c r="AB37" s="85">
        <v>0</v>
      </c>
      <c r="AC37" s="86" t="s">
        <v>49</v>
      </c>
      <c r="AD37" s="85">
        <v>0</v>
      </c>
      <c r="AE37" s="86" t="s">
        <v>49</v>
      </c>
      <c r="AF37" s="85">
        <v>0</v>
      </c>
      <c r="AG37" s="86" t="s">
        <v>49</v>
      </c>
      <c r="AH37" s="85">
        <v>1</v>
      </c>
      <c r="AI37" s="86" t="s">
        <v>49</v>
      </c>
      <c r="AJ37" s="85">
        <v>0</v>
      </c>
      <c r="AK37" s="86" t="s">
        <v>49</v>
      </c>
      <c r="AL37" s="85">
        <v>0</v>
      </c>
      <c r="AM37" s="86" t="s">
        <v>49</v>
      </c>
      <c r="AN37" s="85">
        <v>0</v>
      </c>
      <c r="AO37" s="86" t="s">
        <v>49</v>
      </c>
      <c r="AP37" s="85">
        <v>0</v>
      </c>
      <c r="AQ37" s="86" t="s">
        <v>75</v>
      </c>
      <c r="AR37" s="85">
        <v>0</v>
      </c>
      <c r="AS37" s="86" t="s">
        <v>49</v>
      </c>
      <c r="AT37" s="85">
        <v>0</v>
      </c>
      <c r="AU37" s="86" t="s">
        <v>49</v>
      </c>
      <c r="AV37" s="85">
        <v>0</v>
      </c>
      <c r="AW37" s="86" t="s">
        <v>49</v>
      </c>
      <c r="AX37" s="132"/>
      <c r="AY37" s="97"/>
      <c r="AZ37" s="132"/>
      <c r="BA37" s="97"/>
      <c r="BB37" s="132"/>
      <c r="BC37" s="97"/>
      <c r="BD37" s="132"/>
      <c r="BE37" s="97"/>
      <c r="BF37" s="194"/>
    </row>
    <row r="38" spans="1:59">
      <c r="A38" s="4" t="s">
        <v>77</v>
      </c>
      <c r="B38" s="13" t="s">
        <v>99</v>
      </c>
      <c r="C38" s="11" t="s">
        <v>24</v>
      </c>
      <c r="D38" s="11" t="s">
        <v>100</v>
      </c>
      <c r="E38" s="11" t="s">
        <v>61</v>
      </c>
      <c r="F38" s="45" t="s">
        <v>25</v>
      </c>
      <c r="H38" s="85">
        <v>0</v>
      </c>
      <c r="I38" s="86" t="s">
        <v>49</v>
      </c>
      <c r="J38" s="85">
        <v>0</v>
      </c>
      <c r="K38" s="86" t="s">
        <v>49</v>
      </c>
      <c r="L38" s="85">
        <v>0</v>
      </c>
      <c r="M38" s="86" t="s">
        <v>49</v>
      </c>
      <c r="N38" s="85">
        <v>0</v>
      </c>
      <c r="O38" s="86" t="s">
        <v>49</v>
      </c>
      <c r="P38" s="85">
        <v>0</v>
      </c>
      <c r="Q38" s="86" t="s">
        <v>49</v>
      </c>
      <c r="R38" s="85">
        <v>0</v>
      </c>
      <c r="S38" s="86" t="s">
        <v>49</v>
      </c>
      <c r="T38" s="85">
        <v>0</v>
      </c>
      <c r="U38" s="86" t="s">
        <v>49</v>
      </c>
      <c r="V38" s="85">
        <v>0</v>
      </c>
      <c r="W38" s="86" t="s">
        <v>49</v>
      </c>
      <c r="X38" s="85">
        <v>0</v>
      </c>
      <c r="Y38" s="86" t="s">
        <v>49</v>
      </c>
      <c r="Z38" s="85">
        <v>0</v>
      </c>
      <c r="AA38" s="86" t="s">
        <v>49</v>
      </c>
      <c r="AB38" s="85">
        <v>0</v>
      </c>
      <c r="AC38" s="86" t="s">
        <v>49</v>
      </c>
      <c r="AD38" s="85">
        <v>0</v>
      </c>
      <c r="AE38" s="86" t="s">
        <v>49</v>
      </c>
      <c r="AF38" s="85">
        <v>1</v>
      </c>
      <c r="AG38" s="86" t="s">
        <v>49</v>
      </c>
      <c r="AH38" s="85">
        <v>0</v>
      </c>
      <c r="AI38" s="86" t="s">
        <v>49</v>
      </c>
      <c r="AJ38" s="85">
        <v>1</v>
      </c>
      <c r="AK38" s="86" t="s">
        <v>49</v>
      </c>
      <c r="AL38" s="85">
        <v>0</v>
      </c>
      <c r="AM38" s="86" t="s">
        <v>49</v>
      </c>
      <c r="AN38" s="85">
        <v>1</v>
      </c>
      <c r="AO38" s="86" t="s">
        <v>49</v>
      </c>
      <c r="AP38" s="85">
        <v>0</v>
      </c>
      <c r="AQ38" s="86" t="s">
        <v>75</v>
      </c>
      <c r="AR38" s="85">
        <v>0</v>
      </c>
      <c r="AS38" s="86" t="s">
        <v>49</v>
      </c>
      <c r="AT38" s="85">
        <v>0</v>
      </c>
      <c r="AU38" s="86" t="s">
        <v>49</v>
      </c>
      <c r="AV38" s="85">
        <v>0</v>
      </c>
      <c r="AW38" s="86" t="s">
        <v>49</v>
      </c>
      <c r="AX38" s="132"/>
      <c r="AY38" s="97"/>
      <c r="AZ38" s="132"/>
      <c r="BA38" s="97"/>
      <c r="BB38" s="132"/>
      <c r="BC38" s="97"/>
      <c r="BD38" s="132"/>
      <c r="BE38" s="97"/>
      <c r="BF38" s="194"/>
    </row>
    <row r="39" spans="1:59">
      <c r="A39" s="4" t="s">
        <v>79</v>
      </c>
      <c r="B39" s="13" t="s">
        <v>101</v>
      </c>
      <c r="C39" s="11" t="s">
        <v>24</v>
      </c>
      <c r="D39" s="11" t="s">
        <v>102</v>
      </c>
      <c r="E39" s="11" t="s">
        <v>61</v>
      </c>
      <c r="F39" s="45" t="s">
        <v>25</v>
      </c>
      <c r="H39" s="133">
        <v>0</v>
      </c>
      <c r="I39" s="134" t="s">
        <v>49</v>
      </c>
      <c r="J39" s="85">
        <v>0</v>
      </c>
      <c r="K39" s="134" t="s">
        <v>49</v>
      </c>
      <c r="L39" s="133">
        <v>0</v>
      </c>
      <c r="M39" s="134" t="s">
        <v>49</v>
      </c>
      <c r="N39" s="133">
        <v>0</v>
      </c>
      <c r="O39" s="134" t="s">
        <v>49</v>
      </c>
      <c r="P39" s="133">
        <v>1</v>
      </c>
      <c r="Q39" s="134" t="s">
        <v>49</v>
      </c>
      <c r="R39" s="133">
        <v>0</v>
      </c>
      <c r="S39" s="134" t="s">
        <v>49</v>
      </c>
      <c r="T39" s="133">
        <v>1</v>
      </c>
      <c r="U39" s="134" t="s">
        <v>49</v>
      </c>
      <c r="V39" s="133">
        <v>0</v>
      </c>
      <c r="W39" s="134" t="s">
        <v>49</v>
      </c>
      <c r="X39" s="133">
        <v>0</v>
      </c>
      <c r="Y39" s="134" t="s">
        <v>49</v>
      </c>
      <c r="Z39" s="133">
        <v>0</v>
      </c>
      <c r="AA39" s="134" t="s">
        <v>49</v>
      </c>
      <c r="AB39" s="85">
        <v>0</v>
      </c>
      <c r="AC39" s="134" t="s">
        <v>49</v>
      </c>
      <c r="AD39" s="133">
        <v>1</v>
      </c>
      <c r="AE39" s="134" t="s">
        <v>49</v>
      </c>
      <c r="AF39" s="133">
        <v>1</v>
      </c>
      <c r="AG39" s="134" t="s">
        <v>49</v>
      </c>
      <c r="AH39" s="133">
        <v>0</v>
      </c>
      <c r="AI39" s="134" t="s">
        <v>49</v>
      </c>
      <c r="AJ39" s="133">
        <v>1</v>
      </c>
      <c r="AK39" s="134" t="s">
        <v>49</v>
      </c>
      <c r="AL39" s="133">
        <v>1</v>
      </c>
      <c r="AM39" s="134" t="s">
        <v>49</v>
      </c>
      <c r="AN39" s="133">
        <v>0</v>
      </c>
      <c r="AO39" s="134" t="s">
        <v>49</v>
      </c>
      <c r="AP39" s="133">
        <v>0</v>
      </c>
      <c r="AQ39" s="134" t="s">
        <v>75</v>
      </c>
      <c r="AR39" s="133">
        <v>1</v>
      </c>
      <c r="AS39" s="134" t="s">
        <v>49</v>
      </c>
      <c r="AT39" s="133">
        <v>0</v>
      </c>
      <c r="AU39" s="134" t="s">
        <v>49</v>
      </c>
      <c r="AV39" s="133">
        <v>0</v>
      </c>
      <c r="AW39" s="134" t="s">
        <v>49</v>
      </c>
      <c r="AX39" s="135"/>
      <c r="AY39" s="136"/>
      <c r="AZ39" s="135"/>
      <c r="BA39" s="136"/>
      <c r="BB39" s="135"/>
      <c r="BC39" s="136"/>
      <c r="BD39" s="135"/>
      <c r="BE39" s="136"/>
      <c r="BF39" s="194"/>
    </row>
    <row r="40" spans="1:59">
      <c r="A40" s="4" t="s">
        <v>82</v>
      </c>
      <c r="B40" s="13" t="s">
        <v>103</v>
      </c>
      <c r="C40" s="11" t="s">
        <v>24</v>
      </c>
      <c r="D40" s="11" t="s">
        <v>104</v>
      </c>
      <c r="E40" s="11" t="s">
        <v>61</v>
      </c>
      <c r="F40" s="45" t="s">
        <v>25</v>
      </c>
      <c r="H40" s="85">
        <v>0</v>
      </c>
      <c r="I40" s="86" t="s">
        <v>49</v>
      </c>
      <c r="J40" s="85">
        <v>0</v>
      </c>
      <c r="K40" s="86" t="s">
        <v>49</v>
      </c>
      <c r="L40" s="85">
        <v>0</v>
      </c>
      <c r="M40" s="86" t="s">
        <v>49</v>
      </c>
      <c r="N40" s="85">
        <v>0</v>
      </c>
      <c r="O40" s="86" t="s">
        <v>49</v>
      </c>
      <c r="P40" s="85">
        <v>0</v>
      </c>
      <c r="Q40" s="86" t="s">
        <v>49</v>
      </c>
      <c r="R40" s="85">
        <v>0</v>
      </c>
      <c r="S40" s="86" t="s">
        <v>49</v>
      </c>
      <c r="T40" s="85">
        <v>0</v>
      </c>
      <c r="U40" s="86" t="s">
        <v>49</v>
      </c>
      <c r="V40" s="85">
        <v>0</v>
      </c>
      <c r="W40" s="86" t="s">
        <v>49</v>
      </c>
      <c r="X40" s="85">
        <v>0</v>
      </c>
      <c r="Y40" s="86" t="s">
        <v>49</v>
      </c>
      <c r="Z40" s="85">
        <v>0</v>
      </c>
      <c r="AA40" s="86" t="s">
        <v>49</v>
      </c>
      <c r="AB40" s="85">
        <v>0</v>
      </c>
      <c r="AC40" s="86" t="s">
        <v>49</v>
      </c>
      <c r="AD40" s="85">
        <v>0</v>
      </c>
      <c r="AE40" s="86" t="s">
        <v>49</v>
      </c>
      <c r="AF40" s="85">
        <v>0</v>
      </c>
      <c r="AG40" s="86" t="s">
        <v>49</v>
      </c>
      <c r="AH40" s="85">
        <v>0</v>
      </c>
      <c r="AI40" s="86" t="s">
        <v>49</v>
      </c>
      <c r="AJ40" s="85">
        <v>0</v>
      </c>
      <c r="AK40" s="86" t="s">
        <v>49</v>
      </c>
      <c r="AL40" s="85">
        <v>0</v>
      </c>
      <c r="AM40" s="86" t="s">
        <v>49</v>
      </c>
      <c r="AN40" s="85">
        <v>0</v>
      </c>
      <c r="AO40" s="86" t="s">
        <v>49</v>
      </c>
      <c r="AP40" s="85">
        <v>0</v>
      </c>
      <c r="AQ40" s="86" t="s">
        <v>75</v>
      </c>
      <c r="AR40" s="85">
        <v>0</v>
      </c>
      <c r="AS40" s="86" t="s">
        <v>49</v>
      </c>
      <c r="AT40" s="85">
        <v>0</v>
      </c>
      <c r="AU40" s="86" t="s">
        <v>49</v>
      </c>
      <c r="AV40" s="85">
        <v>0</v>
      </c>
      <c r="AW40" s="86" t="s">
        <v>49</v>
      </c>
      <c r="AX40" s="132"/>
      <c r="AY40" s="97"/>
      <c r="AZ40" s="132"/>
      <c r="BA40" s="97"/>
      <c r="BB40" s="132"/>
      <c r="BC40" s="97"/>
      <c r="BD40" s="132"/>
      <c r="BE40" s="97"/>
      <c r="BF40" s="194"/>
    </row>
    <row r="41" spans="1:59" ht="12.95" thickBot="1">
      <c r="A41" s="160" t="s">
        <v>85</v>
      </c>
      <c r="B41" s="14" t="s">
        <v>105</v>
      </c>
      <c r="C41" s="12" t="s">
        <v>24</v>
      </c>
      <c r="D41" s="12" t="s">
        <v>106</v>
      </c>
      <c r="E41" s="12" t="s">
        <v>61</v>
      </c>
      <c r="F41" s="161" t="s">
        <v>25</v>
      </c>
      <c r="H41" s="100">
        <v>0</v>
      </c>
      <c r="I41" s="101" t="s">
        <v>49</v>
      </c>
      <c r="J41" s="100">
        <v>0</v>
      </c>
      <c r="K41" s="101" t="s">
        <v>49</v>
      </c>
      <c r="L41" s="100">
        <v>0</v>
      </c>
      <c r="M41" s="101" t="s">
        <v>49</v>
      </c>
      <c r="N41" s="100">
        <v>0</v>
      </c>
      <c r="O41" s="101" t="s">
        <v>49</v>
      </c>
      <c r="P41" s="100">
        <v>0</v>
      </c>
      <c r="Q41" s="101" t="s">
        <v>49</v>
      </c>
      <c r="R41" s="100">
        <v>0</v>
      </c>
      <c r="S41" s="101" t="s">
        <v>49</v>
      </c>
      <c r="T41" s="100">
        <v>0</v>
      </c>
      <c r="U41" s="101" t="s">
        <v>49</v>
      </c>
      <c r="V41" s="100">
        <v>0</v>
      </c>
      <c r="W41" s="101" t="s">
        <v>49</v>
      </c>
      <c r="X41" s="100">
        <v>0</v>
      </c>
      <c r="Y41" s="101" t="s">
        <v>49</v>
      </c>
      <c r="Z41" s="100">
        <v>0</v>
      </c>
      <c r="AA41" s="101" t="s">
        <v>49</v>
      </c>
      <c r="AB41" s="100">
        <v>0</v>
      </c>
      <c r="AC41" s="101" t="s">
        <v>49</v>
      </c>
      <c r="AD41" s="100">
        <v>0</v>
      </c>
      <c r="AE41" s="101" t="s">
        <v>49</v>
      </c>
      <c r="AF41" s="100">
        <v>0</v>
      </c>
      <c r="AG41" s="101" t="s">
        <v>49</v>
      </c>
      <c r="AH41" s="100">
        <v>1</v>
      </c>
      <c r="AI41" s="101" t="s">
        <v>49</v>
      </c>
      <c r="AJ41" s="100">
        <v>0</v>
      </c>
      <c r="AK41" s="101" t="s">
        <v>49</v>
      </c>
      <c r="AL41" s="100">
        <v>0</v>
      </c>
      <c r="AM41" s="101" t="s">
        <v>49</v>
      </c>
      <c r="AN41" s="100">
        <v>0</v>
      </c>
      <c r="AO41" s="101" t="s">
        <v>49</v>
      </c>
      <c r="AP41" s="100">
        <v>0</v>
      </c>
      <c r="AQ41" s="101" t="s">
        <v>75</v>
      </c>
      <c r="AR41" s="100">
        <v>0</v>
      </c>
      <c r="AS41" s="101" t="s">
        <v>49</v>
      </c>
      <c r="AT41" s="100">
        <v>0</v>
      </c>
      <c r="AU41" s="101" t="s">
        <v>49</v>
      </c>
      <c r="AV41" s="100">
        <v>0</v>
      </c>
      <c r="AW41" s="101" t="s">
        <v>49</v>
      </c>
      <c r="AX41" s="137"/>
      <c r="AY41" s="112"/>
      <c r="AZ41" s="137"/>
      <c r="BA41" s="112"/>
      <c r="BB41" s="137"/>
      <c r="BC41" s="112"/>
      <c r="BD41" s="137"/>
      <c r="BE41" s="112"/>
      <c r="BF41" s="194"/>
    </row>
    <row r="42" spans="1:59" ht="12.95" thickBot="1">
      <c r="D42" s="3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BF42" s="194"/>
    </row>
    <row r="43" spans="1:59" ht="18.600000000000001" thickBot="1">
      <c r="A43" s="34"/>
      <c r="B43" s="35" t="s">
        <v>107</v>
      </c>
      <c r="C43" s="35"/>
      <c r="D43" s="35"/>
      <c r="E43" s="866" t="s">
        <v>56</v>
      </c>
      <c r="F43" s="36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BF43" s="194"/>
    </row>
    <row r="44" spans="1:59">
      <c r="A44" s="37" t="s">
        <v>88</v>
      </c>
      <c r="B44" s="15" t="s">
        <v>108</v>
      </c>
      <c r="C44" s="281" t="s">
        <v>24</v>
      </c>
      <c r="D44" s="281" t="s">
        <v>109</v>
      </c>
      <c r="E44" s="281" t="s">
        <v>110</v>
      </c>
      <c r="F44" s="40" t="s">
        <v>25</v>
      </c>
      <c r="H44" s="143">
        <v>4.2771220000000003</v>
      </c>
      <c r="I44" s="144" t="s">
        <v>52</v>
      </c>
      <c r="J44" s="143">
        <v>10.744408</v>
      </c>
      <c r="K44" s="144" t="s">
        <v>52</v>
      </c>
      <c r="L44" s="143">
        <v>40.700000000000003</v>
      </c>
      <c r="M44" s="144" t="s">
        <v>52</v>
      </c>
      <c r="N44" s="143">
        <v>35.700000000000003</v>
      </c>
      <c r="O44" s="144" t="s">
        <v>52</v>
      </c>
      <c r="P44" s="143">
        <v>0.41199999999999998</v>
      </c>
      <c r="Q44" s="144" t="s">
        <v>52</v>
      </c>
      <c r="R44" s="143">
        <v>0.95899999999999996</v>
      </c>
      <c r="S44" s="144" t="s">
        <v>52</v>
      </c>
      <c r="T44" s="143">
        <v>1.8</v>
      </c>
      <c r="U44" s="144" t="s">
        <v>52</v>
      </c>
      <c r="V44" s="143">
        <v>31.565999999999999</v>
      </c>
      <c r="W44" s="144" t="s">
        <v>52</v>
      </c>
      <c r="X44" s="143">
        <v>18.538</v>
      </c>
      <c r="Y44" s="144" t="s">
        <v>52</v>
      </c>
      <c r="Z44" s="143">
        <v>9.5239999999999991</v>
      </c>
      <c r="AA44" s="144" t="s">
        <v>52</v>
      </c>
      <c r="AB44" s="143">
        <v>44.045000000000002</v>
      </c>
      <c r="AC44" s="144" t="s">
        <v>52</v>
      </c>
      <c r="AD44" s="143">
        <v>3.0579999999999998</v>
      </c>
      <c r="AE44" s="144" t="s">
        <v>52</v>
      </c>
      <c r="AF44" s="143">
        <v>0</v>
      </c>
      <c r="AG44" s="144" t="s">
        <v>75</v>
      </c>
      <c r="AH44" s="143">
        <v>0</v>
      </c>
      <c r="AI44" s="144" t="s">
        <v>75</v>
      </c>
      <c r="AJ44" s="143">
        <v>0</v>
      </c>
      <c r="AK44" s="144" t="s">
        <v>75</v>
      </c>
      <c r="AL44" s="143">
        <v>8.0040000000000013</v>
      </c>
      <c r="AM44" s="144" t="s">
        <v>52</v>
      </c>
      <c r="AN44" s="143">
        <v>0</v>
      </c>
      <c r="AO44" s="144" t="s">
        <v>75</v>
      </c>
      <c r="AP44" s="143">
        <v>11.8</v>
      </c>
      <c r="AQ44" s="144" t="s">
        <v>52</v>
      </c>
      <c r="AR44" s="143">
        <v>0</v>
      </c>
      <c r="AS44" s="144" t="s">
        <v>75</v>
      </c>
      <c r="AT44" s="143">
        <v>0</v>
      </c>
      <c r="AU44" s="144" t="s">
        <v>75</v>
      </c>
      <c r="AV44" s="143">
        <v>0.9</v>
      </c>
      <c r="AW44" s="144" t="s">
        <v>52</v>
      </c>
      <c r="AX44" s="145"/>
      <c r="AY44" s="146"/>
      <c r="AZ44" s="145"/>
      <c r="BA44" s="146"/>
      <c r="BB44" s="145"/>
      <c r="BC44" s="146"/>
      <c r="BD44" s="145"/>
      <c r="BE44" s="146"/>
      <c r="BF44" s="1009">
        <f>H44+J44+L44+N44+P44+R44+T44+V44+X44+Z44+AB44+AD44+AF44+AH44+AJ44+AL44+AN44+AP44+AR44+AT44+AV44+AX44+AZ44+BB44+BD44</f>
        <v>222.02753000000001</v>
      </c>
      <c r="BG44" s="144" t="s">
        <v>52</v>
      </c>
    </row>
    <row r="45" spans="1:59">
      <c r="A45" s="147" t="s">
        <v>111</v>
      </c>
      <c r="B45" s="148" t="s">
        <v>112</v>
      </c>
      <c r="C45" s="149" t="s">
        <v>24</v>
      </c>
      <c r="D45" s="149" t="s">
        <v>113</v>
      </c>
      <c r="E45" s="149" t="s">
        <v>110</v>
      </c>
      <c r="F45" s="150" t="s">
        <v>25</v>
      </c>
      <c r="H45" s="151">
        <v>4.2771220000000003</v>
      </c>
      <c r="I45" s="152" t="s">
        <v>52</v>
      </c>
      <c r="J45" s="151">
        <v>10.744408</v>
      </c>
      <c r="K45" s="152" t="s">
        <v>52</v>
      </c>
      <c r="L45" s="151">
        <v>40.700000000000003</v>
      </c>
      <c r="M45" s="152" t="s">
        <v>52</v>
      </c>
      <c r="N45" s="151">
        <v>35.700000000000003</v>
      </c>
      <c r="O45" s="152" t="s">
        <v>52</v>
      </c>
      <c r="P45" s="151">
        <v>0.41199999999999998</v>
      </c>
      <c r="Q45" s="152" t="s">
        <v>52</v>
      </c>
      <c r="R45" s="151">
        <v>0.95899999999999996</v>
      </c>
      <c r="S45" s="152" t="s">
        <v>52</v>
      </c>
      <c r="T45" s="151">
        <v>1.8</v>
      </c>
      <c r="U45" s="152" t="s">
        <v>52</v>
      </c>
      <c r="V45" s="151">
        <v>31.565999999999999</v>
      </c>
      <c r="W45" s="152" t="s">
        <v>52</v>
      </c>
      <c r="X45" s="151">
        <v>18.538</v>
      </c>
      <c r="Y45" s="152" t="s">
        <v>52</v>
      </c>
      <c r="Z45" s="151">
        <v>9.5239999999999991</v>
      </c>
      <c r="AA45" s="152" t="s">
        <v>52</v>
      </c>
      <c r="AB45" s="151">
        <v>44.045000000000002</v>
      </c>
      <c r="AC45" s="152" t="s">
        <v>52</v>
      </c>
      <c r="AD45" s="151">
        <v>3.0579999999999998</v>
      </c>
      <c r="AE45" s="152" t="s">
        <v>52</v>
      </c>
      <c r="AF45" s="151">
        <v>0</v>
      </c>
      <c r="AG45" s="152" t="s">
        <v>75</v>
      </c>
      <c r="AH45" s="151">
        <v>0</v>
      </c>
      <c r="AI45" s="152" t="s">
        <v>75</v>
      </c>
      <c r="AJ45" s="151">
        <v>0</v>
      </c>
      <c r="AK45" s="152" t="s">
        <v>75</v>
      </c>
      <c r="AL45" s="151">
        <v>8.0040000000000013</v>
      </c>
      <c r="AM45" s="152" t="s">
        <v>52</v>
      </c>
      <c r="AN45" s="151">
        <v>0</v>
      </c>
      <c r="AO45" s="152" t="s">
        <v>75</v>
      </c>
      <c r="AP45" s="151">
        <v>11.8</v>
      </c>
      <c r="AQ45" s="152" t="s">
        <v>52</v>
      </c>
      <c r="AR45" s="151">
        <v>0</v>
      </c>
      <c r="AS45" s="152" t="s">
        <v>75</v>
      </c>
      <c r="AT45" s="151">
        <v>0</v>
      </c>
      <c r="AU45" s="152" t="s">
        <v>75</v>
      </c>
      <c r="AV45" s="151">
        <v>0.9</v>
      </c>
      <c r="AW45" s="152" t="s">
        <v>52</v>
      </c>
      <c r="AX45" s="153"/>
      <c r="AY45" s="154"/>
      <c r="AZ45" s="153"/>
      <c r="BA45" s="154"/>
      <c r="BB45" s="153"/>
      <c r="BC45" s="154"/>
      <c r="BD45" s="153"/>
      <c r="BE45" s="154"/>
      <c r="BF45" s="1010">
        <f>H45+J45+L45+N45+P45+R45+T45+V45+X45+Z45+AB45+AD45+AF45+AH45+AJ45+AL45+AN45+AP45+AR45+AT45+AV45+AX45+AZ45+BB45+BD45</f>
        <v>222.02753000000001</v>
      </c>
      <c r="BG45" s="152" t="s">
        <v>52</v>
      </c>
    </row>
    <row r="46" spans="1:59">
      <c r="A46" s="4" t="s">
        <v>114</v>
      </c>
      <c r="B46" s="13" t="s">
        <v>115</v>
      </c>
      <c r="C46" s="11" t="s">
        <v>24</v>
      </c>
      <c r="D46" s="11" t="s">
        <v>116</v>
      </c>
      <c r="E46" s="11" t="s">
        <v>117</v>
      </c>
      <c r="F46" s="45" t="s">
        <v>25</v>
      </c>
      <c r="G46" s="3"/>
      <c r="H46" s="155">
        <v>4</v>
      </c>
      <c r="I46" s="156" t="s">
        <v>49</v>
      </c>
      <c r="J46" s="155">
        <v>4</v>
      </c>
      <c r="K46" s="156" t="s">
        <v>49</v>
      </c>
      <c r="L46" s="155">
        <v>16</v>
      </c>
      <c r="M46" s="156" t="s">
        <v>49</v>
      </c>
      <c r="N46" s="155">
        <v>14</v>
      </c>
      <c r="O46" s="156" t="s">
        <v>49</v>
      </c>
      <c r="P46" s="155">
        <v>0</v>
      </c>
      <c r="Q46" s="156" t="s">
        <v>75</v>
      </c>
      <c r="R46" s="155">
        <v>0</v>
      </c>
      <c r="S46" s="156" t="s">
        <v>75</v>
      </c>
      <c r="T46" s="155">
        <v>1</v>
      </c>
      <c r="U46" s="156" t="s">
        <v>49</v>
      </c>
      <c r="V46" s="155">
        <v>7</v>
      </c>
      <c r="W46" s="156" t="s">
        <v>49</v>
      </c>
      <c r="X46" s="155">
        <v>12</v>
      </c>
      <c r="Y46" s="156" t="s">
        <v>49</v>
      </c>
      <c r="Z46" s="155">
        <v>10</v>
      </c>
      <c r="AA46" s="156" t="s">
        <v>49</v>
      </c>
      <c r="AB46" s="155">
        <v>7</v>
      </c>
      <c r="AC46" s="156" t="s">
        <v>49</v>
      </c>
      <c r="AD46" s="155">
        <v>2</v>
      </c>
      <c r="AE46" s="156" t="s">
        <v>49</v>
      </c>
      <c r="AF46" s="155">
        <v>0</v>
      </c>
      <c r="AG46" s="156" t="s">
        <v>75</v>
      </c>
      <c r="AH46" s="155">
        <v>0</v>
      </c>
      <c r="AI46" s="156" t="s">
        <v>75</v>
      </c>
      <c r="AJ46" s="155">
        <v>1</v>
      </c>
      <c r="AK46" s="156" t="s">
        <v>49</v>
      </c>
      <c r="AL46" s="155">
        <v>8</v>
      </c>
      <c r="AM46" s="156" t="s">
        <v>49</v>
      </c>
      <c r="AN46" s="155">
        <v>0</v>
      </c>
      <c r="AO46" s="156" t="s">
        <v>75</v>
      </c>
      <c r="AP46" s="155">
        <v>1</v>
      </c>
      <c r="AQ46" s="156" t="s">
        <v>49</v>
      </c>
      <c r="AR46" s="155">
        <v>0</v>
      </c>
      <c r="AS46" s="156" t="s">
        <v>75</v>
      </c>
      <c r="AT46" s="155">
        <v>0</v>
      </c>
      <c r="AU46" s="156" t="s">
        <v>75</v>
      </c>
      <c r="AV46" s="155">
        <v>0</v>
      </c>
      <c r="AW46" s="156" t="s">
        <v>75</v>
      </c>
      <c r="AX46" s="157"/>
      <c r="AY46" s="158"/>
      <c r="AZ46" s="157"/>
      <c r="BA46" s="158"/>
      <c r="BB46" s="157"/>
      <c r="BC46" s="158"/>
      <c r="BD46" s="157"/>
      <c r="BE46" s="158"/>
      <c r="BF46" s="1011"/>
      <c r="BG46" s="158"/>
    </row>
    <row r="47" spans="1:59" ht="14.45">
      <c r="A47" s="4" t="s">
        <v>93</v>
      </c>
      <c r="B47" s="13" t="s">
        <v>118</v>
      </c>
      <c r="C47" s="11" t="s">
        <v>24</v>
      </c>
      <c r="D47" s="11" t="s">
        <v>119</v>
      </c>
      <c r="E47" s="11" t="s">
        <v>120</v>
      </c>
      <c r="F47" s="45" t="s">
        <v>25</v>
      </c>
      <c r="G47" s="3"/>
      <c r="H47" s="159">
        <v>65992.320000000007</v>
      </c>
      <c r="I47" s="156" t="s">
        <v>52</v>
      </c>
      <c r="J47" s="159">
        <v>247622.39999999999</v>
      </c>
      <c r="K47" s="156" t="s">
        <v>52</v>
      </c>
      <c r="L47" s="159">
        <v>2480129.2799999998</v>
      </c>
      <c r="M47" s="156" t="s">
        <v>52</v>
      </c>
      <c r="N47" s="159">
        <v>192871</v>
      </c>
      <c r="O47" s="156" t="s">
        <v>52</v>
      </c>
      <c r="P47" s="159">
        <v>0</v>
      </c>
      <c r="Q47" s="156" t="s">
        <v>75</v>
      </c>
      <c r="R47" s="159">
        <v>0</v>
      </c>
      <c r="S47" s="156" t="s">
        <v>75</v>
      </c>
      <c r="T47" s="159">
        <v>16848</v>
      </c>
      <c r="U47" s="156" t="s">
        <v>52</v>
      </c>
      <c r="V47" s="159">
        <v>236563</v>
      </c>
      <c r="W47" s="156" t="s">
        <v>52</v>
      </c>
      <c r="X47" s="159">
        <v>44240.256000000001</v>
      </c>
      <c r="Y47" s="156" t="s">
        <v>52</v>
      </c>
      <c r="Z47" s="159">
        <v>239241.60000000001</v>
      </c>
      <c r="AA47" s="156" t="s">
        <v>52</v>
      </c>
      <c r="AB47" s="159">
        <v>238723.20000000001</v>
      </c>
      <c r="AC47" s="156" t="s">
        <v>52</v>
      </c>
      <c r="AD47" s="159">
        <v>27043.200000000001</v>
      </c>
      <c r="AE47" s="156" t="s">
        <v>52</v>
      </c>
      <c r="AF47" s="159">
        <v>0</v>
      </c>
      <c r="AG47" s="156" t="s">
        <v>75</v>
      </c>
      <c r="AH47" s="159">
        <v>0</v>
      </c>
      <c r="AI47" s="156" t="s">
        <v>75</v>
      </c>
      <c r="AJ47" s="159">
        <v>3888</v>
      </c>
      <c r="AK47" s="156" t="s">
        <v>52</v>
      </c>
      <c r="AL47" s="159">
        <v>503452.8</v>
      </c>
      <c r="AM47" s="156" t="s">
        <v>52</v>
      </c>
      <c r="AN47" s="159">
        <v>0</v>
      </c>
      <c r="AO47" s="156" t="s">
        <v>75</v>
      </c>
      <c r="AP47" s="159">
        <v>10320</v>
      </c>
      <c r="AQ47" s="156" t="s">
        <v>52</v>
      </c>
      <c r="AR47" s="159">
        <v>0</v>
      </c>
      <c r="AS47" s="156" t="s">
        <v>75</v>
      </c>
      <c r="AT47" s="159">
        <v>0</v>
      </c>
      <c r="AU47" s="156" t="s">
        <v>75</v>
      </c>
      <c r="AV47" s="159">
        <v>0</v>
      </c>
      <c r="AW47" s="156" t="s">
        <v>75</v>
      </c>
      <c r="AX47" s="157"/>
      <c r="AY47" s="158"/>
      <c r="AZ47" s="157"/>
      <c r="BA47" s="158"/>
      <c r="BB47" s="157"/>
      <c r="BC47" s="158"/>
      <c r="BD47" s="157"/>
      <c r="BE47" s="158"/>
      <c r="BF47" s="1011"/>
      <c r="BG47" s="158"/>
    </row>
    <row r="48" spans="1:59">
      <c r="A48" s="4" t="s">
        <v>96</v>
      </c>
      <c r="B48" s="13" t="s">
        <v>121</v>
      </c>
      <c r="C48" s="11" t="s">
        <v>24</v>
      </c>
      <c r="D48" s="11" t="s">
        <v>122</v>
      </c>
      <c r="E48" s="11" t="s">
        <v>123</v>
      </c>
      <c r="F48" s="45" t="s">
        <v>25</v>
      </c>
      <c r="G48" s="3"/>
      <c r="H48" s="159">
        <v>59.1</v>
      </c>
      <c r="I48" s="156" t="s">
        <v>52</v>
      </c>
      <c r="J48" s="159">
        <v>806</v>
      </c>
      <c r="K48" s="156" t="s">
        <v>52</v>
      </c>
      <c r="L48" s="159">
        <v>6623</v>
      </c>
      <c r="M48" s="156" t="s">
        <v>52</v>
      </c>
      <c r="N48" s="159">
        <v>2103</v>
      </c>
      <c r="O48" s="156" t="s">
        <v>52</v>
      </c>
      <c r="P48" s="159">
        <v>0</v>
      </c>
      <c r="Q48" s="156" t="s">
        <v>75</v>
      </c>
      <c r="R48" s="159">
        <v>0</v>
      </c>
      <c r="S48" s="156" t="s">
        <v>75</v>
      </c>
      <c r="T48" s="159">
        <v>0</v>
      </c>
      <c r="U48" s="156" t="s">
        <v>75</v>
      </c>
      <c r="V48" s="159">
        <v>325</v>
      </c>
      <c r="W48" s="156" t="s">
        <v>52</v>
      </c>
      <c r="X48" s="159">
        <v>525</v>
      </c>
      <c r="Y48" s="156" t="s">
        <v>52</v>
      </c>
      <c r="Z48" s="159">
        <v>625</v>
      </c>
      <c r="AA48" s="156" t="s">
        <v>52</v>
      </c>
      <c r="AB48" s="159">
        <v>713.2</v>
      </c>
      <c r="AC48" s="156" t="s">
        <v>52</v>
      </c>
      <c r="AD48" s="159">
        <v>26</v>
      </c>
      <c r="AE48" s="156" t="s">
        <v>52</v>
      </c>
      <c r="AF48" s="159">
        <v>0</v>
      </c>
      <c r="AG48" s="156" t="s">
        <v>75</v>
      </c>
      <c r="AH48" s="159">
        <v>0</v>
      </c>
      <c r="AI48" s="156" t="s">
        <v>75</v>
      </c>
      <c r="AJ48" s="159">
        <v>0</v>
      </c>
      <c r="AK48" s="156" t="s">
        <v>75</v>
      </c>
      <c r="AL48" s="159">
        <v>134</v>
      </c>
      <c r="AM48" s="156" t="s">
        <v>52</v>
      </c>
      <c r="AN48" s="159">
        <v>0</v>
      </c>
      <c r="AO48" s="156" t="s">
        <v>75</v>
      </c>
      <c r="AP48" s="159">
        <v>660</v>
      </c>
      <c r="AQ48" s="156" t="s">
        <v>52</v>
      </c>
      <c r="AR48" s="159">
        <v>0</v>
      </c>
      <c r="AS48" s="156" t="s">
        <v>75</v>
      </c>
      <c r="AT48" s="159">
        <v>0</v>
      </c>
      <c r="AU48" s="156" t="s">
        <v>75</v>
      </c>
      <c r="AV48" s="159">
        <v>0</v>
      </c>
      <c r="AW48" s="156" t="s">
        <v>75</v>
      </c>
      <c r="AX48" s="157"/>
      <c r="AY48" s="158"/>
      <c r="AZ48" s="157"/>
      <c r="BA48" s="158"/>
      <c r="BB48" s="157"/>
      <c r="BC48" s="158"/>
      <c r="BD48" s="157"/>
      <c r="BE48" s="158"/>
      <c r="BF48" s="1011"/>
      <c r="BG48" s="158"/>
    </row>
    <row r="49" spans="1:59">
      <c r="A49" s="4" t="s">
        <v>98</v>
      </c>
      <c r="B49" s="13" t="s">
        <v>124</v>
      </c>
      <c r="C49" s="11" t="s">
        <v>24</v>
      </c>
      <c r="D49" s="11" t="s">
        <v>125</v>
      </c>
      <c r="E49" s="11" t="s">
        <v>117</v>
      </c>
      <c r="F49" s="45" t="s">
        <v>25</v>
      </c>
      <c r="G49" s="3"/>
      <c r="H49" s="155">
        <v>2</v>
      </c>
      <c r="I49" s="156" t="s">
        <v>49</v>
      </c>
      <c r="J49" s="155">
        <v>1</v>
      </c>
      <c r="K49" s="156" t="s">
        <v>49</v>
      </c>
      <c r="L49" s="155">
        <v>7</v>
      </c>
      <c r="M49" s="156" t="s">
        <v>49</v>
      </c>
      <c r="N49" s="155">
        <v>12</v>
      </c>
      <c r="O49" s="156" t="s">
        <v>49</v>
      </c>
      <c r="P49" s="155">
        <v>0</v>
      </c>
      <c r="Q49" s="156" t="s">
        <v>75</v>
      </c>
      <c r="R49" s="155">
        <v>0</v>
      </c>
      <c r="S49" s="156" t="s">
        <v>75</v>
      </c>
      <c r="T49" s="155">
        <v>0</v>
      </c>
      <c r="U49" s="156" t="s">
        <v>75</v>
      </c>
      <c r="V49" s="155">
        <v>4</v>
      </c>
      <c r="W49" s="156" t="s">
        <v>49</v>
      </c>
      <c r="X49" s="155">
        <v>8</v>
      </c>
      <c r="Y49" s="156" t="s">
        <v>49</v>
      </c>
      <c r="Z49" s="155">
        <v>7</v>
      </c>
      <c r="AA49" s="156" t="s">
        <v>49</v>
      </c>
      <c r="AB49" s="155">
        <v>6</v>
      </c>
      <c r="AC49" s="156" t="s">
        <v>49</v>
      </c>
      <c r="AD49" s="155">
        <v>1</v>
      </c>
      <c r="AE49" s="156" t="s">
        <v>49</v>
      </c>
      <c r="AF49" s="155">
        <v>0</v>
      </c>
      <c r="AG49" s="156" t="s">
        <v>75</v>
      </c>
      <c r="AH49" s="155">
        <v>0</v>
      </c>
      <c r="AI49" s="156" t="s">
        <v>75</v>
      </c>
      <c r="AJ49" s="155">
        <v>0</v>
      </c>
      <c r="AK49" s="156" t="s">
        <v>75</v>
      </c>
      <c r="AL49" s="155">
        <v>1</v>
      </c>
      <c r="AM49" s="156" t="s">
        <v>49</v>
      </c>
      <c r="AN49" s="155">
        <v>0</v>
      </c>
      <c r="AO49" s="156" t="s">
        <v>75</v>
      </c>
      <c r="AP49" s="155">
        <v>0</v>
      </c>
      <c r="AQ49" s="156" t="s">
        <v>75</v>
      </c>
      <c r="AR49" s="155">
        <v>0</v>
      </c>
      <c r="AS49" s="156" t="s">
        <v>75</v>
      </c>
      <c r="AT49" s="155">
        <v>0</v>
      </c>
      <c r="AU49" s="156" t="s">
        <v>75</v>
      </c>
      <c r="AV49" s="155">
        <v>0</v>
      </c>
      <c r="AW49" s="156" t="s">
        <v>75</v>
      </c>
      <c r="AX49" s="157"/>
      <c r="AY49" s="158"/>
      <c r="AZ49" s="157"/>
      <c r="BA49" s="158"/>
      <c r="BB49" s="157"/>
      <c r="BC49" s="158"/>
      <c r="BD49" s="157"/>
      <c r="BE49" s="158"/>
      <c r="BF49" s="1011"/>
      <c r="BG49" s="158"/>
    </row>
    <row r="50" spans="1:59" ht="14.45">
      <c r="A50" s="4" t="s">
        <v>100</v>
      </c>
      <c r="B50" s="13" t="s">
        <v>126</v>
      </c>
      <c r="C50" s="11" t="s">
        <v>24</v>
      </c>
      <c r="D50" s="11" t="s">
        <v>127</v>
      </c>
      <c r="E50" s="11" t="s">
        <v>120</v>
      </c>
      <c r="F50" s="45" t="s">
        <v>25</v>
      </c>
      <c r="G50" s="3"/>
      <c r="H50" s="159">
        <v>4821.12</v>
      </c>
      <c r="I50" s="156" t="s">
        <v>52</v>
      </c>
      <c r="J50" s="159">
        <v>34214.400000000001</v>
      </c>
      <c r="K50" s="156" t="s">
        <v>52</v>
      </c>
      <c r="L50" s="159">
        <v>209001.60000000001</v>
      </c>
      <c r="M50" s="156" t="s">
        <v>52</v>
      </c>
      <c r="N50" s="159">
        <v>96362</v>
      </c>
      <c r="O50" s="156" t="s">
        <v>52</v>
      </c>
      <c r="P50" s="159">
        <v>0</v>
      </c>
      <c r="Q50" s="156" t="s">
        <v>75</v>
      </c>
      <c r="R50" s="159">
        <v>0</v>
      </c>
      <c r="S50" s="156" t="s">
        <v>75</v>
      </c>
      <c r="T50" s="159">
        <v>0</v>
      </c>
      <c r="U50" s="156" t="s">
        <v>75</v>
      </c>
      <c r="V50" s="159">
        <v>65232</v>
      </c>
      <c r="W50" s="156" t="s">
        <v>52</v>
      </c>
      <c r="X50" s="159">
        <v>23599.295999999998</v>
      </c>
      <c r="Y50" s="156" t="s">
        <v>52</v>
      </c>
      <c r="Z50" s="159">
        <v>115948.8</v>
      </c>
      <c r="AA50" s="156" t="s">
        <v>52</v>
      </c>
      <c r="AB50" s="159">
        <v>116035.2</v>
      </c>
      <c r="AC50" s="156" t="s">
        <v>52</v>
      </c>
      <c r="AD50" s="159">
        <v>10108.799999999999</v>
      </c>
      <c r="AE50" s="156" t="s">
        <v>52</v>
      </c>
      <c r="AF50" s="159">
        <v>0</v>
      </c>
      <c r="AG50" s="156" t="s">
        <v>75</v>
      </c>
      <c r="AH50" s="159">
        <v>0</v>
      </c>
      <c r="AI50" s="156" t="s">
        <v>75</v>
      </c>
      <c r="AJ50" s="159">
        <v>0</v>
      </c>
      <c r="AK50" s="156" t="s">
        <v>75</v>
      </c>
      <c r="AL50" s="159">
        <v>23328</v>
      </c>
      <c r="AM50" s="156" t="s">
        <v>52</v>
      </c>
      <c r="AN50" s="159">
        <v>0</v>
      </c>
      <c r="AO50" s="156" t="s">
        <v>75</v>
      </c>
      <c r="AP50" s="159">
        <v>0</v>
      </c>
      <c r="AQ50" s="156" t="s">
        <v>75</v>
      </c>
      <c r="AR50" s="159">
        <v>0</v>
      </c>
      <c r="AS50" s="156" t="s">
        <v>75</v>
      </c>
      <c r="AT50" s="159">
        <v>0</v>
      </c>
      <c r="AU50" s="156" t="s">
        <v>75</v>
      </c>
      <c r="AV50" s="159">
        <v>0</v>
      </c>
      <c r="AW50" s="156" t="s">
        <v>75</v>
      </c>
      <c r="AX50" s="157"/>
      <c r="AY50" s="158"/>
      <c r="AZ50" s="157"/>
      <c r="BA50" s="158"/>
      <c r="BB50" s="157"/>
      <c r="BC50" s="158"/>
      <c r="BD50" s="157"/>
      <c r="BE50" s="158"/>
      <c r="BF50" s="1011"/>
      <c r="BG50" s="158"/>
    </row>
    <row r="51" spans="1:59">
      <c r="A51" s="4" t="s">
        <v>102</v>
      </c>
      <c r="B51" s="13" t="s">
        <v>128</v>
      </c>
      <c r="C51" s="11" t="s">
        <v>24</v>
      </c>
      <c r="D51" s="11" t="s">
        <v>129</v>
      </c>
      <c r="E51" s="11" t="s">
        <v>117</v>
      </c>
      <c r="F51" s="45" t="s">
        <v>25</v>
      </c>
      <c r="G51" s="3"/>
      <c r="H51" s="155">
        <v>0</v>
      </c>
      <c r="I51" s="156" t="s">
        <v>75</v>
      </c>
      <c r="J51" s="155">
        <v>2</v>
      </c>
      <c r="K51" s="156" t="s">
        <v>49</v>
      </c>
      <c r="L51" s="155">
        <v>6</v>
      </c>
      <c r="M51" s="156" t="s">
        <v>49</v>
      </c>
      <c r="N51" s="155">
        <v>2</v>
      </c>
      <c r="O51" s="156" t="s">
        <v>49</v>
      </c>
      <c r="P51" s="155">
        <v>0</v>
      </c>
      <c r="Q51" s="156" t="s">
        <v>75</v>
      </c>
      <c r="R51" s="155">
        <v>0</v>
      </c>
      <c r="S51" s="156" t="s">
        <v>75</v>
      </c>
      <c r="T51" s="155">
        <v>0</v>
      </c>
      <c r="U51" s="156" t="s">
        <v>75</v>
      </c>
      <c r="V51" s="155">
        <v>1</v>
      </c>
      <c r="W51" s="156" t="s">
        <v>49</v>
      </c>
      <c r="X51" s="155">
        <v>1</v>
      </c>
      <c r="Y51" s="156" t="s">
        <v>49</v>
      </c>
      <c r="Z51" s="155">
        <v>1</v>
      </c>
      <c r="AA51" s="156" t="s">
        <v>49</v>
      </c>
      <c r="AB51" s="155">
        <v>0</v>
      </c>
      <c r="AC51" s="156" t="s">
        <v>75</v>
      </c>
      <c r="AD51" s="155">
        <v>0</v>
      </c>
      <c r="AE51" s="156" t="s">
        <v>75</v>
      </c>
      <c r="AF51" s="155">
        <v>0</v>
      </c>
      <c r="AG51" s="156" t="s">
        <v>75</v>
      </c>
      <c r="AH51" s="155">
        <v>0</v>
      </c>
      <c r="AI51" s="156" t="s">
        <v>75</v>
      </c>
      <c r="AJ51" s="155">
        <v>0</v>
      </c>
      <c r="AK51" s="156" t="s">
        <v>75</v>
      </c>
      <c r="AL51" s="155">
        <v>2</v>
      </c>
      <c r="AM51" s="156" t="s">
        <v>49</v>
      </c>
      <c r="AN51" s="155">
        <v>0</v>
      </c>
      <c r="AO51" s="156" t="s">
        <v>75</v>
      </c>
      <c r="AP51" s="155">
        <v>0</v>
      </c>
      <c r="AQ51" s="156" t="s">
        <v>75</v>
      </c>
      <c r="AR51" s="155">
        <v>0</v>
      </c>
      <c r="AS51" s="156" t="s">
        <v>75</v>
      </c>
      <c r="AT51" s="155">
        <v>0</v>
      </c>
      <c r="AU51" s="156" t="s">
        <v>75</v>
      </c>
      <c r="AV51" s="155">
        <v>0</v>
      </c>
      <c r="AW51" s="156" t="s">
        <v>75</v>
      </c>
      <c r="AX51" s="157"/>
      <c r="AY51" s="158"/>
      <c r="AZ51" s="157"/>
      <c r="BA51" s="158"/>
      <c r="BB51" s="157"/>
      <c r="BC51" s="158"/>
      <c r="BD51" s="157"/>
      <c r="BE51" s="158"/>
      <c r="BF51" s="1011"/>
      <c r="BG51" s="158"/>
    </row>
    <row r="52" spans="1:59" ht="14.45">
      <c r="A52" s="4" t="s">
        <v>104</v>
      </c>
      <c r="B52" s="13" t="s">
        <v>130</v>
      </c>
      <c r="C52" s="11" t="s">
        <v>24</v>
      </c>
      <c r="D52" s="11" t="s">
        <v>131</v>
      </c>
      <c r="E52" s="11" t="s">
        <v>120</v>
      </c>
      <c r="F52" s="45" t="s">
        <v>25</v>
      </c>
      <c r="G52" s="3"/>
      <c r="H52" s="159">
        <v>0</v>
      </c>
      <c r="I52" s="156" t="s">
        <v>75</v>
      </c>
      <c r="J52" s="159">
        <v>209088</v>
      </c>
      <c r="K52" s="156" t="s">
        <v>52</v>
      </c>
      <c r="L52" s="159">
        <v>2105740.7999999998</v>
      </c>
      <c r="M52" s="156" t="s">
        <v>52</v>
      </c>
      <c r="N52" s="159">
        <v>96509</v>
      </c>
      <c r="O52" s="156" t="s">
        <v>52</v>
      </c>
      <c r="P52" s="159">
        <v>0</v>
      </c>
      <c r="Q52" s="156" t="s">
        <v>75</v>
      </c>
      <c r="R52" s="159">
        <v>0</v>
      </c>
      <c r="S52" s="156" t="s">
        <v>75</v>
      </c>
      <c r="T52" s="159">
        <v>0</v>
      </c>
      <c r="U52" s="156" t="s">
        <v>75</v>
      </c>
      <c r="V52" s="159">
        <v>142560</v>
      </c>
      <c r="W52" s="156" t="s">
        <v>52</v>
      </c>
      <c r="X52" s="159">
        <v>6393.6</v>
      </c>
      <c r="Y52" s="156" t="s">
        <v>52</v>
      </c>
      <c r="Z52" s="159">
        <v>56419.199999999997</v>
      </c>
      <c r="AA52" s="156" t="s">
        <v>52</v>
      </c>
      <c r="AB52" s="159">
        <v>0</v>
      </c>
      <c r="AC52" s="156" t="s">
        <v>75</v>
      </c>
      <c r="AD52" s="159">
        <v>0</v>
      </c>
      <c r="AE52" s="156" t="s">
        <v>75</v>
      </c>
      <c r="AF52" s="159">
        <v>0</v>
      </c>
      <c r="AG52" s="156" t="s">
        <v>75</v>
      </c>
      <c r="AH52" s="159">
        <v>0</v>
      </c>
      <c r="AI52" s="156" t="s">
        <v>75</v>
      </c>
      <c r="AJ52" s="159">
        <v>0</v>
      </c>
      <c r="AK52" s="156" t="s">
        <v>75</v>
      </c>
      <c r="AL52" s="159">
        <v>94176</v>
      </c>
      <c r="AM52" s="156" t="s">
        <v>52</v>
      </c>
      <c r="AN52" s="159">
        <v>0</v>
      </c>
      <c r="AO52" s="156" t="s">
        <v>75</v>
      </c>
      <c r="AP52" s="159">
        <v>0</v>
      </c>
      <c r="AQ52" s="156" t="s">
        <v>75</v>
      </c>
      <c r="AR52" s="159">
        <v>0</v>
      </c>
      <c r="AS52" s="156" t="s">
        <v>75</v>
      </c>
      <c r="AT52" s="159">
        <v>0</v>
      </c>
      <c r="AU52" s="156" t="s">
        <v>75</v>
      </c>
      <c r="AV52" s="159">
        <v>0</v>
      </c>
      <c r="AW52" s="156" t="s">
        <v>75</v>
      </c>
      <c r="AX52" s="157"/>
      <c r="AY52" s="158"/>
      <c r="AZ52" s="157"/>
      <c r="BA52" s="158"/>
      <c r="BB52" s="157"/>
      <c r="BC52" s="158"/>
      <c r="BD52" s="157"/>
      <c r="BE52" s="158"/>
      <c r="BF52" s="1011"/>
      <c r="BG52" s="158"/>
    </row>
    <row r="53" spans="1:59">
      <c r="A53" s="4" t="s">
        <v>106</v>
      </c>
      <c r="B53" s="13" t="s">
        <v>132</v>
      </c>
      <c r="C53" s="11" t="s">
        <v>24</v>
      </c>
      <c r="D53" s="11" t="s">
        <v>133</v>
      </c>
      <c r="E53" s="11" t="s">
        <v>117</v>
      </c>
      <c r="F53" s="45" t="s">
        <v>25</v>
      </c>
      <c r="G53" s="3"/>
      <c r="H53" s="155">
        <v>2</v>
      </c>
      <c r="I53" s="156" t="s">
        <v>49</v>
      </c>
      <c r="J53" s="155">
        <v>1</v>
      </c>
      <c r="K53" s="156" t="s">
        <v>49</v>
      </c>
      <c r="L53" s="155">
        <v>9</v>
      </c>
      <c r="M53" s="156" t="s">
        <v>49</v>
      </c>
      <c r="N53" s="155">
        <v>8</v>
      </c>
      <c r="O53" s="156" t="s">
        <v>49</v>
      </c>
      <c r="P53" s="155">
        <v>0</v>
      </c>
      <c r="Q53" s="156" t="s">
        <v>75</v>
      </c>
      <c r="R53" s="155">
        <v>0</v>
      </c>
      <c r="S53" s="156" t="s">
        <v>75</v>
      </c>
      <c r="T53" s="155">
        <v>1</v>
      </c>
      <c r="U53" s="156" t="s">
        <v>49</v>
      </c>
      <c r="V53" s="155">
        <v>4</v>
      </c>
      <c r="W53" s="156" t="s">
        <v>49</v>
      </c>
      <c r="X53" s="155">
        <v>10</v>
      </c>
      <c r="Y53" s="156" t="s">
        <v>49</v>
      </c>
      <c r="Z53" s="155">
        <v>8</v>
      </c>
      <c r="AA53" s="156" t="s">
        <v>49</v>
      </c>
      <c r="AB53" s="155">
        <v>9</v>
      </c>
      <c r="AC53" s="156" t="s">
        <v>49</v>
      </c>
      <c r="AD53" s="155">
        <v>1</v>
      </c>
      <c r="AE53" s="156" t="s">
        <v>49</v>
      </c>
      <c r="AF53" s="155">
        <v>0</v>
      </c>
      <c r="AG53" s="156" t="s">
        <v>75</v>
      </c>
      <c r="AH53" s="155">
        <v>0</v>
      </c>
      <c r="AI53" s="156" t="s">
        <v>75</v>
      </c>
      <c r="AJ53" s="155">
        <v>0</v>
      </c>
      <c r="AK53" s="156" t="s">
        <v>75</v>
      </c>
      <c r="AL53" s="155">
        <v>5</v>
      </c>
      <c r="AM53" s="156" t="s">
        <v>49</v>
      </c>
      <c r="AN53" s="155">
        <v>0</v>
      </c>
      <c r="AO53" s="156" t="s">
        <v>75</v>
      </c>
      <c r="AP53" s="155">
        <v>0</v>
      </c>
      <c r="AQ53" s="156" t="s">
        <v>75</v>
      </c>
      <c r="AR53" s="155">
        <v>0</v>
      </c>
      <c r="AS53" s="156" t="s">
        <v>75</v>
      </c>
      <c r="AT53" s="155">
        <v>0</v>
      </c>
      <c r="AU53" s="156" t="s">
        <v>75</v>
      </c>
      <c r="AV53" s="155">
        <v>0</v>
      </c>
      <c r="AW53" s="156" t="s">
        <v>75</v>
      </c>
      <c r="AX53" s="157"/>
      <c r="AY53" s="158"/>
      <c r="AZ53" s="157"/>
      <c r="BA53" s="158"/>
      <c r="BB53" s="157"/>
      <c r="BC53" s="158"/>
      <c r="BD53" s="157"/>
      <c r="BE53" s="158"/>
      <c r="BF53" s="1011"/>
      <c r="BG53" s="158"/>
    </row>
    <row r="54" spans="1:59" ht="12.95" thickBot="1">
      <c r="A54" s="160" t="s">
        <v>134</v>
      </c>
      <c r="B54" s="14" t="s">
        <v>135</v>
      </c>
      <c r="C54" s="12" t="s">
        <v>24</v>
      </c>
      <c r="D54" s="12" t="s">
        <v>136</v>
      </c>
      <c r="E54" s="12" t="s">
        <v>117</v>
      </c>
      <c r="F54" s="161" t="s">
        <v>25</v>
      </c>
      <c r="G54" s="3"/>
      <c r="H54" s="162">
        <v>2</v>
      </c>
      <c r="I54" s="163" t="s">
        <v>49</v>
      </c>
      <c r="J54" s="162">
        <v>1</v>
      </c>
      <c r="K54" s="163" t="s">
        <v>49</v>
      </c>
      <c r="L54" s="162">
        <v>9</v>
      </c>
      <c r="M54" s="163" t="s">
        <v>49</v>
      </c>
      <c r="N54" s="162">
        <v>8</v>
      </c>
      <c r="O54" s="163" t="s">
        <v>49</v>
      </c>
      <c r="P54" s="162">
        <v>0</v>
      </c>
      <c r="Q54" s="163" t="s">
        <v>75</v>
      </c>
      <c r="R54" s="162">
        <v>0</v>
      </c>
      <c r="S54" s="163" t="s">
        <v>75</v>
      </c>
      <c r="T54" s="162">
        <v>1</v>
      </c>
      <c r="U54" s="163" t="s">
        <v>49</v>
      </c>
      <c r="V54" s="162">
        <v>4</v>
      </c>
      <c r="W54" s="163" t="s">
        <v>49</v>
      </c>
      <c r="X54" s="162">
        <v>10</v>
      </c>
      <c r="Y54" s="163" t="s">
        <v>49</v>
      </c>
      <c r="Z54" s="162">
        <v>8</v>
      </c>
      <c r="AA54" s="163" t="s">
        <v>49</v>
      </c>
      <c r="AB54" s="162">
        <v>9</v>
      </c>
      <c r="AC54" s="163" t="s">
        <v>49</v>
      </c>
      <c r="AD54" s="162">
        <v>1</v>
      </c>
      <c r="AE54" s="163" t="s">
        <v>49</v>
      </c>
      <c r="AF54" s="162">
        <v>0</v>
      </c>
      <c r="AG54" s="163" t="s">
        <v>75</v>
      </c>
      <c r="AH54" s="162">
        <v>0</v>
      </c>
      <c r="AI54" s="163" t="s">
        <v>75</v>
      </c>
      <c r="AJ54" s="162">
        <v>0</v>
      </c>
      <c r="AK54" s="163" t="s">
        <v>75</v>
      </c>
      <c r="AL54" s="162">
        <v>5</v>
      </c>
      <c r="AM54" s="163" t="s">
        <v>49</v>
      </c>
      <c r="AN54" s="162">
        <v>0</v>
      </c>
      <c r="AO54" s="163" t="s">
        <v>75</v>
      </c>
      <c r="AP54" s="162">
        <v>0</v>
      </c>
      <c r="AQ54" s="163" t="s">
        <v>75</v>
      </c>
      <c r="AR54" s="162">
        <v>0</v>
      </c>
      <c r="AS54" s="163" t="s">
        <v>75</v>
      </c>
      <c r="AT54" s="162">
        <v>0</v>
      </c>
      <c r="AU54" s="163" t="s">
        <v>75</v>
      </c>
      <c r="AV54" s="162">
        <v>0</v>
      </c>
      <c r="AW54" s="163" t="s">
        <v>75</v>
      </c>
      <c r="AX54" s="164"/>
      <c r="AY54" s="165"/>
      <c r="AZ54" s="164"/>
      <c r="BA54" s="165"/>
      <c r="BB54" s="164"/>
      <c r="BC54" s="165"/>
      <c r="BD54" s="164"/>
      <c r="BE54" s="165"/>
      <c r="BF54" s="1012"/>
      <c r="BG54" s="165"/>
    </row>
    <row r="55" spans="1:59" ht="12.95" thickBot="1">
      <c r="A55" s="3"/>
      <c r="C55" s="3"/>
      <c r="D55" s="3"/>
      <c r="G55" s="3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BF55" s="194"/>
    </row>
    <row r="56" spans="1:59" ht="18.600000000000001" thickBot="1">
      <c r="A56" s="34"/>
      <c r="B56" s="35" t="s">
        <v>137</v>
      </c>
      <c r="C56" s="35"/>
      <c r="D56" s="35"/>
      <c r="E56" s="866" t="s">
        <v>56</v>
      </c>
      <c r="F56" s="36"/>
      <c r="G56" s="3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BF56" s="194"/>
    </row>
    <row r="57" spans="1:59">
      <c r="A57" s="37" t="s">
        <v>138</v>
      </c>
      <c r="B57" s="15" t="s">
        <v>139</v>
      </c>
      <c r="C57" s="281" t="s">
        <v>24</v>
      </c>
      <c r="D57" s="281" t="s">
        <v>140</v>
      </c>
      <c r="E57" s="281" t="s">
        <v>141</v>
      </c>
      <c r="F57" s="40" t="s">
        <v>47</v>
      </c>
      <c r="G57" s="3"/>
      <c r="H57" s="166">
        <v>0</v>
      </c>
      <c r="I57" s="167" t="s">
        <v>75</v>
      </c>
      <c r="J57" s="166">
        <v>0</v>
      </c>
      <c r="K57" s="168" t="s">
        <v>75</v>
      </c>
      <c r="L57" s="166">
        <v>0</v>
      </c>
      <c r="M57" s="168" t="s">
        <v>75</v>
      </c>
      <c r="N57" s="166">
        <v>0</v>
      </c>
      <c r="O57" s="168" t="s">
        <v>75</v>
      </c>
      <c r="P57" s="166">
        <v>0</v>
      </c>
      <c r="Q57" s="168" t="s">
        <v>75</v>
      </c>
      <c r="R57" s="166">
        <v>0</v>
      </c>
      <c r="S57" s="168" t="s">
        <v>75</v>
      </c>
      <c r="T57" s="166">
        <v>0</v>
      </c>
      <c r="U57" s="168" t="s">
        <v>75</v>
      </c>
      <c r="V57" s="166">
        <v>0</v>
      </c>
      <c r="W57" s="168" t="s">
        <v>75</v>
      </c>
      <c r="X57" s="166">
        <v>0</v>
      </c>
      <c r="Y57" s="168" t="s">
        <v>75</v>
      </c>
      <c r="Z57" s="166">
        <v>0</v>
      </c>
      <c r="AA57" s="168" t="s">
        <v>75</v>
      </c>
      <c r="AB57" s="166">
        <v>0</v>
      </c>
      <c r="AC57" s="168" t="s">
        <v>75</v>
      </c>
      <c r="AD57" s="166">
        <v>0</v>
      </c>
      <c r="AE57" s="168" t="s">
        <v>75</v>
      </c>
      <c r="AF57" s="166">
        <v>0</v>
      </c>
      <c r="AG57" s="168" t="s">
        <v>75</v>
      </c>
      <c r="AH57" s="166">
        <v>0</v>
      </c>
      <c r="AI57" s="168" t="s">
        <v>75</v>
      </c>
      <c r="AJ57" s="166">
        <v>0</v>
      </c>
      <c r="AK57" s="168" t="s">
        <v>75</v>
      </c>
      <c r="AL57" s="166">
        <v>0</v>
      </c>
      <c r="AM57" s="168" t="s">
        <v>75</v>
      </c>
      <c r="AN57" s="166">
        <v>0</v>
      </c>
      <c r="AO57" s="168" t="s">
        <v>75</v>
      </c>
      <c r="AP57" s="166">
        <v>0</v>
      </c>
      <c r="AQ57" s="168" t="s">
        <v>75</v>
      </c>
      <c r="AR57" s="166">
        <v>0</v>
      </c>
      <c r="AS57" s="168" t="s">
        <v>75</v>
      </c>
      <c r="AT57" s="166">
        <v>0</v>
      </c>
      <c r="AU57" s="168" t="s">
        <v>75</v>
      </c>
      <c r="AV57" s="166">
        <v>0</v>
      </c>
      <c r="AW57" s="168" t="s">
        <v>75</v>
      </c>
      <c r="AX57" s="169"/>
      <c r="AY57" s="146"/>
      <c r="AZ57" s="169"/>
      <c r="BA57" s="146"/>
      <c r="BB57" s="169"/>
      <c r="BC57" s="146"/>
      <c r="BD57" s="169"/>
      <c r="BE57" s="146"/>
      <c r="BF57" s="225">
        <f>H57+J57+L57+N57+P57+R57+T57+V57+X57+Z57+AB57+AD57+AF57+AH57+AJ57+AL57+AN57+AP57+AR57+AT57+AV57+AX57+AZ57+BB57+BD57</f>
        <v>0</v>
      </c>
      <c r="BG57" s="144" t="s">
        <v>75</v>
      </c>
    </row>
    <row r="58" spans="1:59">
      <c r="A58" s="4" t="s">
        <v>142</v>
      </c>
      <c r="B58" s="13" t="s">
        <v>143</v>
      </c>
      <c r="C58" s="11" t="s">
        <v>24</v>
      </c>
      <c r="D58" s="11" t="s">
        <v>144</v>
      </c>
      <c r="E58" s="11" t="s">
        <v>141</v>
      </c>
      <c r="F58" s="45" t="s">
        <v>47</v>
      </c>
      <c r="G58" s="3"/>
      <c r="H58" s="170">
        <v>0</v>
      </c>
      <c r="I58" s="171" t="s">
        <v>75</v>
      </c>
      <c r="J58" s="170">
        <v>2.028</v>
      </c>
      <c r="K58" s="172" t="s">
        <v>145</v>
      </c>
      <c r="L58" s="170">
        <v>0</v>
      </c>
      <c r="M58" s="172" t="s">
        <v>75</v>
      </c>
      <c r="N58" s="170">
        <v>0</v>
      </c>
      <c r="O58" s="173" t="s">
        <v>75</v>
      </c>
      <c r="P58" s="170">
        <v>0</v>
      </c>
      <c r="Q58" s="172" t="s">
        <v>75</v>
      </c>
      <c r="R58" s="170">
        <v>0</v>
      </c>
      <c r="S58" s="172" t="s">
        <v>75</v>
      </c>
      <c r="T58" s="170">
        <v>0</v>
      </c>
      <c r="U58" s="172" t="s">
        <v>75</v>
      </c>
      <c r="V58" s="170">
        <v>0</v>
      </c>
      <c r="W58" s="172" t="s">
        <v>75</v>
      </c>
      <c r="X58" s="170">
        <v>0</v>
      </c>
      <c r="Y58" s="172" t="s">
        <v>75</v>
      </c>
      <c r="Z58" s="170">
        <v>0</v>
      </c>
      <c r="AA58" s="172" t="s">
        <v>75</v>
      </c>
      <c r="AB58" s="170">
        <v>0</v>
      </c>
      <c r="AC58" s="172" t="s">
        <v>75</v>
      </c>
      <c r="AD58" s="170">
        <v>0</v>
      </c>
      <c r="AE58" s="172" t="s">
        <v>75</v>
      </c>
      <c r="AF58" s="170">
        <v>0</v>
      </c>
      <c r="AG58" s="172" t="s">
        <v>75</v>
      </c>
      <c r="AH58" s="170">
        <v>0</v>
      </c>
      <c r="AI58" s="172" t="s">
        <v>75</v>
      </c>
      <c r="AJ58" s="170">
        <v>0</v>
      </c>
      <c r="AK58" s="172" t="s">
        <v>75</v>
      </c>
      <c r="AL58" s="170">
        <v>0</v>
      </c>
      <c r="AM58" s="172" t="s">
        <v>75</v>
      </c>
      <c r="AN58" s="170">
        <v>0</v>
      </c>
      <c r="AO58" s="172" t="s">
        <v>75</v>
      </c>
      <c r="AP58" s="170">
        <v>0</v>
      </c>
      <c r="AQ58" s="172" t="s">
        <v>75</v>
      </c>
      <c r="AR58" s="170">
        <v>0</v>
      </c>
      <c r="AS58" s="172" t="s">
        <v>75</v>
      </c>
      <c r="AT58" s="170">
        <v>0</v>
      </c>
      <c r="AU58" s="172" t="s">
        <v>75</v>
      </c>
      <c r="AV58" s="170">
        <v>0</v>
      </c>
      <c r="AW58" s="172" t="s">
        <v>75</v>
      </c>
      <c r="AX58" s="157"/>
      <c r="AY58" s="158"/>
      <c r="AZ58" s="157"/>
      <c r="BA58" s="158"/>
      <c r="BB58" s="157"/>
      <c r="BC58" s="158"/>
      <c r="BD58" s="157"/>
      <c r="BE58" s="158"/>
      <c r="BF58" s="1013">
        <f t="shared" ref="BF58:BF63" si="0">H58+J58+L58+N58+P58+R58+T58+V58+X58+Z58+AB58+AD58+AF58+AH58+AJ58+AL58+AN58+AP58+AR58+AT58+AV58+AX58+AZ58+BB58+BD58</f>
        <v>2.028</v>
      </c>
      <c r="BG58" s="156" t="s">
        <v>145</v>
      </c>
    </row>
    <row r="59" spans="1:59" ht="13.35" customHeight="1">
      <c r="A59" s="4" t="s">
        <v>146</v>
      </c>
      <c r="B59" s="13" t="s">
        <v>147</v>
      </c>
      <c r="C59" s="11" t="s">
        <v>24</v>
      </c>
      <c r="D59" s="11" t="s">
        <v>148</v>
      </c>
      <c r="E59" s="11" t="s">
        <v>141</v>
      </c>
      <c r="F59" s="45" t="s">
        <v>47</v>
      </c>
      <c r="G59" s="3"/>
      <c r="H59" s="170">
        <v>0</v>
      </c>
      <c r="I59" s="171" t="s">
        <v>75</v>
      </c>
      <c r="J59" s="170">
        <v>0</v>
      </c>
      <c r="K59" s="172" t="s">
        <v>75</v>
      </c>
      <c r="L59" s="170">
        <v>4.0259999999999998</v>
      </c>
      <c r="M59" s="172" t="s">
        <v>145</v>
      </c>
      <c r="N59" s="170">
        <v>9.7110000000000003</v>
      </c>
      <c r="O59" s="173" t="s">
        <v>145</v>
      </c>
      <c r="P59" s="170">
        <v>0</v>
      </c>
      <c r="Q59" s="172" t="s">
        <v>75</v>
      </c>
      <c r="R59" s="170">
        <v>0</v>
      </c>
      <c r="S59" s="172" t="s">
        <v>75</v>
      </c>
      <c r="T59" s="170">
        <v>0</v>
      </c>
      <c r="U59" s="172" t="s">
        <v>75</v>
      </c>
      <c r="V59" s="170">
        <v>2.835</v>
      </c>
      <c r="W59" s="172" t="s">
        <v>145</v>
      </c>
      <c r="X59" s="170">
        <v>0</v>
      </c>
      <c r="Y59" s="172" t="s">
        <v>75</v>
      </c>
      <c r="Z59" s="170">
        <v>0</v>
      </c>
      <c r="AA59" s="172" t="s">
        <v>75</v>
      </c>
      <c r="AB59" s="170">
        <v>22.542000000000002</v>
      </c>
      <c r="AC59" s="172" t="s">
        <v>145</v>
      </c>
      <c r="AD59" s="170">
        <v>0</v>
      </c>
      <c r="AE59" s="172" t="s">
        <v>75</v>
      </c>
      <c r="AF59" s="170">
        <v>0</v>
      </c>
      <c r="AG59" s="172" t="s">
        <v>75</v>
      </c>
      <c r="AH59" s="170">
        <v>0</v>
      </c>
      <c r="AI59" s="172" t="s">
        <v>75</v>
      </c>
      <c r="AJ59" s="170">
        <v>0</v>
      </c>
      <c r="AK59" s="172" t="s">
        <v>75</v>
      </c>
      <c r="AL59" s="170">
        <v>2.3780000000000001</v>
      </c>
      <c r="AM59" s="172" t="s">
        <v>145</v>
      </c>
      <c r="AN59" s="170">
        <v>0</v>
      </c>
      <c r="AO59" s="172" t="s">
        <v>75</v>
      </c>
      <c r="AP59" s="170">
        <v>12.733000000000001</v>
      </c>
      <c r="AQ59" s="172" t="s">
        <v>52</v>
      </c>
      <c r="AR59" s="170">
        <v>1.071</v>
      </c>
      <c r="AS59" s="172" t="s">
        <v>145</v>
      </c>
      <c r="AT59" s="170">
        <v>0</v>
      </c>
      <c r="AU59" s="172" t="s">
        <v>75</v>
      </c>
      <c r="AV59" s="170">
        <v>0</v>
      </c>
      <c r="AW59" s="172" t="s">
        <v>75</v>
      </c>
      <c r="AX59" s="157"/>
      <c r="AY59" s="158"/>
      <c r="AZ59" s="157"/>
      <c r="BA59" s="158"/>
      <c r="BB59" s="157"/>
      <c r="BC59" s="158"/>
      <c r="BD59" s="157"/>
      <c r="BE59" s="158"/>
      <c r="BF59" s="1013">
        <f t="shared" si="0"/>
        <v>55.296000000000006</v>
      </c>
      <c r="BG59" s="156" t="s">
        <v>145</v>
      </c>
    </row>
    <row r="60" spans="1:59" ht="13.35" customHeight="1">
      <c r="A60" s="4" t="s">
        <v>149</v>
      </c>
      <c r="B60" s="13" t="s">
        <v>150</v>
      </c>
      <c r="C60" s="11" t="s">
        <v>24</v>
      </c>
      <c r="D60" s="11" t="s">
        <v>151</v>
      </c>
      <c r="E60" s="11" t="s">
        <v>141</v>
      </c>
      <c r="F60" s="45" t="s">
        <v>47</v>
      </c>
      <c r="G60" s="3"/>
      <c r="H60" s="170">
        <v>0</v>
      </c>
      <c r="I60" s="171" t="s">
        <v>75</v>
      </c>
      <c r="J60" s="170">
        <v>0</v>
      </c>
      <c r="K60" s="172" t="s">
        <v>75</v>
      </c>
      <c r="L60" s="170">
        <v>0</v>
      </c>
      <c r="M60" s="172" t="s">
        <v>75</v>
      </c>
      <c r="N60" s="170">
        <v>0</v>
      </c>
      <c r="O60" s="172" t="s">
        <v>75</v>
      </c>
      <c r="P60" s="170">
        <v>0</v>
      </c>
      <c r="Q60" s="172" t="s">
        <v>75</v>
      </c>
      <c r="R60" s="170">
        <v>0</v>
      </c>
      <c r="S60" s="172" t="s">
        <v>75</v>
      </c>
      <c r="T60" s="170">
        <v>0</v>
      </c>
      <c r="U60" s="172" t="s">
        <v>75</v>
      </c>
      <c r="V60" s="170">
        <v>0</v>
      </c>
      <c r="W60" s="172" t="s">
        <v>75</v>
      </c>
      <c r="X60" s="170">
        <v>0</v>
      </c>
      <c r="Y60" s="172" t="s">
        <v>75</v>
      </c>
      <c r="Z60" s="170">
        <v>0</v>
      </c>
      <c r="AA60" s="172" t="s">
        <v>75</v>
      </c>
      <c r="AB60" s="170">
        <v>0</v>
      </c>
      <c r="AC60" s="172" t="s">
        <v>75</v>
      </c>
      <c r="AD60" s="170">
        <v>0</v>
      </c>
      <c r="AE60" s="172" t="s">
        <v>75</v>
      </c>
      <c r="AF60" s="170">
        <v>0</v>
      </c>
      <c r="AG60" s="172" t="s">
        <v>75</v>
      </c>
      <c r="AH60" s="170">
        <v>0</v>
      </c>
      <c r="AI60" s="172" t="s">
        <v>75</v>
      </c>
      <c r="AJ60" s="170">
        <v>0</v>
      </c>
      <c r="AK60" s="172" t="s">
        <v>75</v>
      </c>
      <c r="AL60" s="170">
        <v>0.74299999999999999</v>
      </c>
      <c r="AM60" s="172" t="s">
        <v>145</v>
      </c>
      <c r="AN60" s="170">
        <v>0</v>
      </c>
      <c r="AO60" s="172" t="s">
        <v>75</v>
      </c>
      <c r="AP60" s="170">
        <v>28.574000000000002</v>
      </c>
      <c r="AQ60" s="172" t="s">
        <v>52</v>
      </c>
      <c r="AR60" s="170">
        <v>0</v>
      </c>
      <c r="AS60" s="172" t="s">
        <v>75</v>
      </c>
      <c r="AT60" s="170">
        <v>0</v>
      </c>
      <c r="AU60" s="172" t="s">
        <v>75</v>
      </c>
      <c r="AV60" s="170">
        <v>0</v>
      </c>
      <c r="AW60" s="172" t="s">
        <v>75</v>
      </c>
      <c r="AX60" s="157"/>
      <c r="AY60" s="158"/>
      <c r="AZ60" s="157"/>
      <c r="BA60" s="158"/>
      <c r="BB60" s="157"/>
      <c r="BC60" s="158"/>
      <c r="BD60" s="157"/>
      <c r="BE60" s="158"/>
      <c r="BF60" s="1013">
        <f>H60+J60+L60+N60+P60+R60+T60+V60+X60+Z60+AB60+AD60+AF60+AH60+AJ60+AL60+AN60+AP60+AR60+AT60+AV60+AX60+AZ60+BB60+BD60</f>
        <v>29.317</v>
      </c>
      <c r="BG60" s="156" t="s">
        <v>52</v>
      </c>
    </row>
    <row r="61" spans="1:59" ht="13.35" customHeight="1">
      <c r="A61" s="4" t="s">
        <v>152</v>
      </c>
      <c r="B61" s="13" t="s">
        <v>153</v>
      </c>
      <c r="C61" s="11" t="s">
        <v>24</v>
      </c>
      <c r="D61" s="11" t="s">
        <v>154</v>
      </c>
      <c r="E61" s="11" t="s">
        <v>141</v>
      </c>
      <c r="F61" s="45" t="s">
        <v>47</v>
      </c>
      <c r="G61" s="3"/>
      <c r="H61" s="170">
        <v>0</v>
      </c>
      <c r="I61" s="171" t="s">
        <v>75</v>
      </c>
      <c r="J61" s="170">
        <v>0</v>
      </c>
      <c r="K61" s="172" t="s">
        <v>75</v>
      </c>
      <c r="L61" s="170">
        <v>0</v>
      </c>
      <c r="M61" s="172" t="s">
        <v>75</v>
      </c>
      <c r="N61" s="170">
        <v>0</v>
      </c>
      <c r="O61" s="172" t="s">
        <v>75</v>
      </c>
      <c r="P61" s="170">
        <v>0</v>
      </c>
      <c r="Q61" s="172" t="s">
        <v>75</v>
      </c>
      <c r="R61" s="170">
        <v>0</v>
      </c>
      <c r="S61" s="172" t="s">
        <v>75</v>
      </c>
      <c r="T61" s="170">
        <v>0</v>
      </c>
      <c r="U61" s="172" t="s">
        <v>75</v>
      </c>
      <c r="V61" s="170">
        <v>0</v>
      </c>
      <c r="W61" s="172" t="s">
        <v>75</v>
      </c>
      <c r="X61" s="170">
        <v>0</v>
      </c>
      <c r="Y61" s="172" t="s">
        <v>75</v>
      </c>
      <c r="Z61" s="170">
        <v>0</v>
      </c>
      <c r="AA61" s="172" t="s">
        <v>75</v>
      </c>
      <c r="AB61" s="170">
        <v>0</v>
      </c>
      <c r="AC61" s="172" t="s">
        <v>75</v>
      </c>
      <c r="AD61" s="170">
        <v>0</v>
      </c>
      <c r="AE61" s="172" t="s">
        <v>75</v>
      </c>
      <c r="AF61" s="170">
        <v>0</v>
      </c>
      <c r="AG61" s="172" t="s">
        <v>75</v>
      </c>
      <c r="AH61" s="170">
        <v>0</v>
      </c>
      <c r="AI61" s="172" t="s">
        <v>75</v>
      </c>
      <c r="AJ61" s="170">
        <v>0</v>
      </c>
      <c r="AK61" s="172" t="s">
        <v>75</v>
      </c>
      <c r="AL61" s="170">
        <v>0</v>
      </c>
      <c r="AM61" s="172" t="s">
        <v>75</v>
      </c>
      <c r="AN61" s="170">
        <v>0</v>
      </c>
      <c r="AO61" s="172" t="s">
        <v>75</v>
      </c>
      <c r="AP61" s="170">
        <v>0</v>
      </c>
      <c r="AQ61" s="172" t="s">
        <v>75</v>
      </c>
      <c r="AR61" s="170">
        <v>0</v>
      </c>
      <c r="AS61" s="172" t="s">
        <v>75</v>
      </c>
      <c r="AT61" s="170">
        <v>0</v>
      </c>
      <c r="AU61" s="172" t="s">
        <v>75</v>
      </c>
      <c r="AV61" s="170">
        <v>0</v>
      </c>
      <c r="AW61" s="172" t="s">
        <v>75</v>
      </c>
      <c r="AX61" s="157"/>
      <c r="AY61" s="158"/>
      <c r="AZ61" s="157"/>
      <c r="BA61" s="158"/>
      <c r="BB61" s="157"/>
      <c r="BC61" s="158"/>
      <c r="BD61" s="157"/>
      <c r="BE61" s="158"/>
      <c r="BF61" s="1013">
        <f t="shared" si="0"/>
        <v>0</v>
      </c>
      <c r="BG61" s="156" t="s">
        <v>75</v>
      </c>
    </row>
    <row r="62" spans="1:59" ht="13.35" customHeight="1">
      <c r="A62" s="4" t="s">
        <v>155</v>
      </c>
      <c r="B62" s="13" t="s">
        <v>156</v>
      </c>
      <c r="C62" s="11" t="s">
        <v>24</v>
      </c>
      <c r="D62" s="11" t="s">
        <v>157</v>
      </c>
      <c r="E62" s="11" t="s">
        <v>141</v>
      </c>
      <c r="F62" s="45" t="s">
        <v>47</v>
      </c>
      <c r="G62" s="3"/>
      <c r="H62" s="170">
        <v>0</v>
      </c>
      <c r="I62" s="171" t="s">
        <v>75</v>
      </c>
      <c r="J62" s="170">
        <v>0</v>
      </c>
      <c r="K62" s="172" t="s">
        <v>75</v>
      </c>
      <c r="L62" s="170">
        <v>0</v>
      </c>
      <c r="M62" s="172" t="s">
        <v>75</v>
      </c>
      <c r="N62" s="170">
        <v>0</v>
      </c>
      <c r="O62" s="172" t="s">
        <v>75</v>
      </c>
      <c r="P62" s="170">
        <v>0</v>
      </c>
      <c r="Q62" s="172" t="s">
        <v>75</v>
      </c>
      <c r="R62" s="170">
        <v>0</v>
      </c>
      <c r="S62" s="172" t="s">
        <v>75</v>
      </c>
      <c r="T62" s="170">
        <v>0</v>
      </c>
      <c r="U62" s="172" t="s">
        <v>75</v>
      </c>
      <c r="V62" s="170">
        <v>0</v>
      </c>
      <c r="W62" s="172" t="s">
        <v>75</v>
      </c>
      <c r="X62" s="170">
        <v>0</v>
      </c>
      <c r="Y62" s="172" t="s">
        <v>75</v>
      </c>
      <c r="Z62" s="170">
        <v>0</v>
      </c>
      <c r="AA62" s="172" t="s">
        <v>75</v>
      </c>
      <c r="AB62" s="170">
        <v>0</v>
      </c>
      <c r="AC62" s="172" t="s">
        <v>75</v>
      </c>
      <c r="AD62" s="170">
        <v>0</v>
      </c>
      <c r="AE62" s="172" t="s">
        <v>75</v>
      </c>
      <c r="AF62" s="170">
        <v>0</v>
      </c>
      <c r="AG62" s="172" t="s">
        <v>75</v>
      </c>
      <c r="AH62" s="170">
        <v>0</v>
      </c>
      <c r="AI62" s="172" t="s">
        <v>75</v>
      </c>
      <c r="AJ62" s="170">
        <v>0</v>
      </c>
      <c r="AK62" s="172" t="s">
        <v>75</v>
      </c>
      <c r="AL62" s="170">
        <v>0</v>
      </c>
      <c r="AM62" s="172" t="s">
        <v>75</v>
      </c>
      <c r="AN62" s="170">
        <v>0</v>
      </c>
      <c r="AO62" s="172" t="s">
        <v>75</v>
      </c>
      <c r="AP62" s="170">
        <v>0</v>
      </c>
      <c r="AQ62" s="172" t="s">
        <v>75</v>
      </c>
      <c r="AR62" s="170">
        <v>0</v>
      </c>
      <c r="AS62" s="172" t="s">
        <v>75</v>
      </c>
      <c r="AT62" s="170">
        <v>0</v>
      </c>
      <c r="AU62" s="172" t="s">
        <v>75</v>
      </c>
      <c r="AV62" s="170">
        <v>0</v>
      </c>
      <c r="AW62" s="172" t="s">
        <v>75</v>
      </c>
      <c r="AX62" s="157"/>
      <c r="AY62" s="158"/>
      <c r="AZ62" s="157"/>
      <c r="BA62" s="158"/>
      <c r="BB62" s="157"/>
      <c r="BC62" s="158"/>
      <c r="BD62" s="157"/>
      <c r="BE62" s="158"/>
      <c r="BF62" s="1013">
        <f>H62+J62+L62+N62+P62+R62+T62+V62+X62+Z62+AB62+AD62+AF62+AH62+AJ62+AL62+AN62+AP62+AR62+AT62+AV62+AX62+AZ62+BB62+BD62</f>
        <v>0</v>
      </c>
      <c r="BG62" s="156" t="s">
        <v>75</v>
      </c>
    </row>
    <row r="63" spans="1:59" ht="13.35" customHeight="1">
      <c r="A63" s="4" t="s">
        <v>158</v>
      </c>
      <c r="B63" s="13" t="s">
        <v>159</v>
      </c>
      <c r="C63" s="11" t="s">
        <v>24</v>
      </c>
      <c r="D63" s="11" t="s">
        <v>160</v>
      </c>
      <c r="E63" s="11" t="s">
        <v>141</v>
      </c>
      <c r="F63" s="45" t="s">
        <v>47</v>
      </c>
      <c r="G63" s="3"/>
      <c r="H63" s="170">
        <v>0</v>
      </c>
      <c r="I63" s="171" t="s">
        <v>75</v>
      </c>
      <c r="J63" s="170">
        <v>0</v>
      </c>
      <c r="K63" s="172" t="s">
        <v>75</v>
      </c>
      <c r="L63" s="170">
        <v>0</v>
      </c>
      <c r="M63" s="172" t="s">
        <v>75</v>
      </c>
      <c r="N63" s="170">
        <v>0.17799999999999999</v>
      </c>
      <c r="O63" s="172" t="s">
        <v>145</v>
      </c>
      <c r="P63" s="170">
        <v>3.6999999999999998E-2</v>
      </c>
      <c r="Q63" s="173" t="s">
        <v>145</v>
      </c>
      <c r="R63" s="170">
        <v>4.3999999999999997E-2</v>
      </c>
      <c r="S63" s="173" t="s">
        <v>145</v>
      </c>
      <c r="T63" s="170">
        <v>1.6E-2</v>
      </c>
      <c r="U63" s="173" t="s">
        <v>145</v>
      </c>
      <c r="V63" s="170">
        <v>0</v>
      </c>
      <c r="W63" s="172" t="s">
        <v>75</v>
      </c>
      <c r="X63" s="170">
        <v>0</v>
      </c>
      <c r="Y63" s="172" t="s">
        <v>75</v>
      </c>
      <c r="Z63" s="170">
        <v>0</v>
      </c>
      <c r="AA63" s="172" t="s">
        <v>75</v>
      </c>
      <c r="AB63" s="170">
        <v>0</v>
      </c>
      <c r="AC63" s="172" t="s">
        <v>75</v>
      </c>
      <c r="AD63" s="170">
        <v>5.0000000000000001E-3</v>
      </c>
      <c r="AE63" s="172" t="s">
        <v>145</v>
      </c>
      <c r="AF63" s="170">
        <v>0</v>
      </c>
      <c r="AG63" s="172" t="s">
        <v>75</v>
      </c>
      <c r="AH63" s="170">
        <v>0</v>
      </c>
      <c r="AI63" s="172" t="s">
        <v>75</v>
      </c>
      <c r="AJ63" s="170">
        <v>0</v>
      </c>
      <c r="AK63" s="172" t="s">
        <v>75</v>
      </c>
      <c r="AL63" s="170">
        <v>0</v>
      </c>
      <c r="AM63" s="172" t="s">
        <v>75</v>
      </c>
      <c r="AN63" s="170">
        <v>6.4909999999999997</v>
      </c>
      <c r="AO63" s="172" t="s">
        <v>145</v>
      </c>
      <c r="AP63" s="170">
        <v>0</v>
      </c>
      <c r="AQ63" s="172" t="s">
        <v>75</v>
      </c>
      <c r="AR63" s="170">
        <v>7.5369999999999999</v>
      </c>
      <c r="AS63" s="172" t="s">
        <v>145</v>
      </c>
      <c r="AT63" s="170">
        <v>0</v>
      </c>
      <c r="AU63" s="172" t="s">
        <v>75</v>
      </c>
      <c r="AV63" s="170">
        <v>0</v>
      </c>
      <c r="AW63" s="172" t="s">
        <v>75</v>
      </c>
      <c r="AX63" s="157"/>
      <c r="AY63" s="158"/>
      <c r="AZ63" s="157"/>
      <c r="BA63" s="158"/>
      <c r="BB63" s="157"/>
      <c r="BC63" s="158"/>
      <c r="BD63" s="157"/>
      <c r="BE63" s="158"/>
      <c r="BF63" s="1013">
        <f t="shared" si="0"/>
        <v>14.308</v>
      </c>
      <c r="BG63" s="156" t="s">
        <v>145</v>
      </c>
    </row>
    <row r="64" spans="1:59" ht="13.35" customHeight="1" thickBot="1">
      <c r="A64" s="160" t="s">
        <v>161</v>
      </c>
      <c r="B64" s="14" t="s">
        <v>162</v>
      </c>
      <c r="C64" s="12" t="s">
        <v>24</v>
      </c>
      <c r="D64" s="12" t="s">
        <v>163</v>
      </c>
      <c r="E64" s="12" t="s">
        <v>141</v>
      </c>
      <c r="F64" s="161" t="s">
        <v>47</v>
      </c>
      <c r="G64" s="3"/>
      <c r="H64" s="174">
        <v>0</v>
      </c>
      <c r="I64" s="175" t="s">
        <v>75</v>
      </c>
      <c r="J64" s="174">
        <v>0</v>
      </c>
      <c r="K64" s="176" t="s">
        <v>75</v>
      </c>
      <c r="L64" s="174">
        <v>0</v>
      </c>
      <c r="M64" s="176" t="s">
        <v>75</v>
      </c>
      <c r="N64" s="174">
        <v>0</v>
      </c>
      <c r="O64" s="176" t="s">
        <v>75</v>
      </c>
      <c r="P64" s="174">
        <v>0</v>
      </c>
      <c r="Q64" s="176" t="s">
        <v>75</v>
      </c>
      <c r="R64" s="174">
        <v>0</v>
      </c>
      <c r="S64" s="176" t="s">
        <v>75</v>
      </c>
      <c r="T64" s="174">
        <v>0</v>
      </c>
      <c r="U64" s="176" t="s">
        <v>75</v>
      </c>
      <c r="V64" s="174">
        <v>0</v>
      </c>
      <c r="W64" s="176" t="s">
        <v>75</v>
      </c>
      <c r="X64" s="174">
        <v>0</v>
      </c>
      <c r="Y64" s="176" t="s">
        <v>75</v>
      </c>
      <c r="Z64" s="174">
        <v>0</v>
      </c>
      <c r="AA64" s="176" t="s">
        <v>75</v>
      </c>
      <c r="AB64" s="174">
        <v>0</v>
      </c>
      <c r="AC64" s="176" t="s">
        <v>75</v>
      </c>
      <c r="AD64" s="174">
        <v>0</v>
      </c>
      <c r="AE64" s="176" t="s">
        <v>75</v>
      </c>
      <c r="AF64" s="174">
        <v>0</v>
      </c>
      <c r="AG64" s="176" t="s">
        <v>75</v>
      </c>
      <c r="AH64" s="174">
        <v>0</v>
      </c>
      <c r="AI64" s="176" t="s">
        <v>75</v>
      </c>
      <c r="AJ64" s="174">
        <v>0</v>
      </c>
      <c r="AK64" s="176" t="s">
        <v>75</v>
      </c>
      <c r="AL64" s="174">
        <v>0</v>
      </c>
      <c r="AM64" s="176" t="s">
        <v>75</v>
      </c>
      <c r="AN64" s="174">
        <v>0</v>
      </c>
      <c r="AO64" s="176" t="s">
        <v>75</v>
      </c>
      <c r="AP64" s="174">
        <v>0</v>
      </c>
      <c r="AQ64" s="176" t="s">
        <v>75</v>
      </c>
      <c r="AR64" s="174">
        <v>0</v>
      </c>
      <c r="AS64" s="176" t="s">
        <v>75</v>
      </c>
      <c r="AT64" s="174">
        <v>0</v>
      </c>
      <c r="AU64" s="176" t="s">
        <v>75</v>
      </c>
      <c r="AV64" s="174">
        <v>0</v>
      </c>
      <c r="AW64" s="176" t="s">
        <v>75</v>
      </c>
      <c r="AX64" s="164"/>
      <c r="AY64" s="165"/>
      <c r="AZ64" s="164"/>
      <c r="BA64" s="165"/>
      <c r="BB64" s="164"/>
      <c r="BC64" s="165"/>
      <c r="BD64" s="164"/>
      <c r="BE64" s="165"/>
      <c r="BF64" s="426">
        <f>H64+J64+L64+N64+P64+R64+T64+V64+X64+Z64+AB64+AD64+AF64+AH64+AJ64+AL64+AN64+AP64+AR64+AT64+AV64+AX64+AZ64+BB64+BD64</f>
        <v>0</v>
      </c>
      <c r="BG64" s="163" t="s">
        <v>75</v>
      </c>
    </row>
    <row r="65" spans="1:59">
      <c r="A65" s="3"/>
      <c r="C65" s="3"/>
      <c r="D65" s="3"/>
      <c r="G65" s="3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3"/>
      <c r="AX65" s="3"/>
      <c r="AY65" s="3"/>
      <c r="AZ65" s="3"/>
      <c r="BA65" s="3"/>
      <c r="BB65" s="3"/>
      <c r="BC65" s="3"/>
      <c r="BD65" s="3"/>
      <c r="BE65" s="3"/>
      <c r="BF65" s="177"/>
      <c r="BG65" s="3"/>
    </row>
    <row r="66" spans="1:59" ht="12.95" thickBot="1">
      <c r="E66" s="2"/>
      <c r="F66" s="2"/>
    </row>
    <row r="67" spans="1:59">
      <c r="A67" s="178"/>
      <c r="B67" s="179"/>
      <c r="C67" s="179"/>
      <c r="D67" s="180"/>
      <c r="E67" s="181"/>
      <c r="F67" s="188"/>
    </row>
    <row r="68" spans="1:59">
      <c r="A68" s="182" t="s">
        <v>164</v>
      </c>
      <c r="B68" s="183"/>
      <c r="C68" s="183"/>
      <c r="D68" s="184" t="s">
        <v>165</v>
      </c>
      <c r="E68" s="185"/>
      <c r="F68" s="188"/>
    </row>
    <row r="69" spans="1:59">
      <c r="A69" s="187"/>
      <c r="B69" s="183"/>
      <c r="C69" s="183"/>
      <c r="D69" s="188"/>
      <c r="E69" s="185"/>
      <c r="F69" s="188"/>
    </row>
    <row r="70" spans="1:59">
      <c r="A70" s="182" t="s">
        <v>166</v>
      </c>
      <c r="B70" s="183"/>
      <c r="C70" s="183"/>
      <c r="D70" s="184" t="s">
        <v>167</v>
      </c>
      <c r="E70" s="185"/>
      <c r="F70" s="188"/>
    </row>
    <row r="71" spans="1:59">
      <c r="A71" s="187"/>
      <c r="B71" s="183"/>
      <c r="C71" s="183"/>
      <c r="D71" s="188"/>
      <c r="E71" s="185"/>
      <c r="F71" s="188"/>
    </row>
    <row r="72" spans="1:59">
      <c r="A72" s="182" t="s">
        <v>168</v>
      </c>
      <c r="B72" s="183"/>
      <c r="C72" s="183"/>
      <c r="D72" s="184" t="s">
        <v>167</v>
      </c>
      <c r="E72" s="185"/>
      <c r="F72" s="183"/>
    </row>
    <row r="73" spans="1:59" ht="12.95" thickBot="1">
      <c r="A73" s="190"/>
      <c r="B73" s="191"/>
      <c r="C73" s="191"/>
      <c r="D73" s="192"/>
      <c r="E73" s="193"/>
      <c r="F73" s="188"/>
    </row>
    <row r="74" spans="1:59">
      <c r="B74" s="194"/>
      <c r="C74" s="33"/>
      <c r="D74" s="33"/>
    </row>
    <row r="75" spans="1:59">
      <c r="B75" s="194"/>
    </row>
  </sheetData>
  <customSheetViews>
    <customSheetView guid="{63252C20-BB08-11D4-B6B1-F59BE5D29623}" scale="75" showPageBreaks="1" fitToPage="1" printArea="1" showRuler="0" topLeftCell="A61">
      <selection activeCell="A59" sqref="A59"/>
      <pageMargins left="0" right="0" top="0" bottom="0" header="0" footer="0"/>
      <pageSetup paperSize="9" scale="53" orientation="portrait" r:id="rId1"/>
      <headerFooter alignWithMargins="0">
        <oddFooter>&amp;L&amp;"CG Omega,Regular"Table 3 of 9&amp;R&amp;"CG Omega,Regular"Printed Date: &amp;D
Version: 1.1</oddFooter>
      </headerFooter>
    </customSheetView>
  </customSheetViews>
  <mergeCells count="26">
    <mergeCell ref="P10:Q10"/>
    <mergeCell ref="BF10:BG10"/>
    <mergeCell ref="H10:I10"/>
    <mergeCell ref="J10:K10"/>
    <mergeCell ref="L10:M10"/>
    <mergeCell ref="N10:O10"/>
    <mergeCell ref="R10:S10"/>
    <mergeCell ref="T10:U10"/>
    <mergeCell ref="V10:W10"/>
    <mergeCell ref="X10:Y10"/>
    <mergeCell ref="Z10:AA10"/>
    <mergeCell ref="AT10:AU10"/>
    <mergeCell ref="AN10:AO10"/>
    <mergeCell ref="AP10:AQ10"/>
    <mergeCell ref="AR10:AS10"/>
    <mergeCell ref="AJ10:AK10"/>
    <mergeCell ref="AL10:AM10"/>
    <mergeCell ref="AB10:AC10"/>
    <mergeCell ref="AD10:AE10"/>
    <mergeCell ref="AF10:AG10"/>
    <mergeCell ref="AH10:AI10"/>
    <mergeCell ref="BD10:BE10"/>
    <mergeCell ref="AZ10:BA10"/>
    <mergeCell ref="BB10:BC10"/>
    <mergeCell ref="AX10:AY10"/>
    <mergeCell ref="AV10:AW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4" orientation="landscape" r:id="rId2"/>
  <headerFooter alignWithMargins="0">
    <oddFooter>&amp;L&amp;1#&amp;"Arial"&amp;11&amp;K000000SW Internal Commercial</oddFooter>
  </headerFooter>
  <ignoredErrors>
    <ignoredError sqref="E15:E1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63"/>
  <sheetViews>
    <sheetView zoomScale="85" zoomScaleNormal="85" workbookViewId="0">
      <selection sqref="A1:XFD1048576"/>
    </sheetView>
  </sheetViews>
  <sheetFormatPr defaultColWidth="9.42578125" defaultRowHeight="12.6"/>
  <cols>
    <col min="1" max="1" width="11.42578125" style="2" customWidth="1"/>
    <col min="2" max="2" width="44.5703125" style="2" bestFit="1" customWidth="1"/>
    <col min="3" max="3" width="9.85546875" style="2" customWidth="1"/>
    <col min="4" max="4" width="15.5703125" style="2" customWidth="1"/>
    <col min="5" max="5" width="9" style="3" customWidth="1"/>
    <col min="6" max="6" width="7.5703125" style="3" customWidth="1"/>
    <col min="7" max="7" width="1.5703125" style="2" customWidth="1"/>
    <col min="8" max="8" width="10.5703125" style="2" customWidth="1"/>
    <col min="9" max="9" width="4.5703125" style="2" customWidth="1"/>
    <col min="10" max="10" width="10.5703125" style="2" customWidth="1"/>
    <col min="11" max="11" width="4.5703125" style="2" customWidth="1"/>
    <col min="12" max="12" width="8.5703125" style="2" customWidth="1"/>
    <col min="13" max="13" width="4.5703125" style="2" customWidth="1"/>
    <col min="14" max="14" width="9.85546875" style="2" customWidth="1"/>
    <col min="15" max="15" width="4.5703125" style="2" customWidth="1"/>
    <col min="16" max="16" width="9.85546875" style="2" customWidth="1"/>
    <col min="17" max="17" width="4.5703125" style="2" customWidth="1"/>
    <col min="18" max="18" width="11.42578125" style="2" customWidth="1"/>
    <col min="19" max="19" width="4.5703125" style="2" customWidth="1"/>
    <col min="20" max="20" width="12.42578125" style="2" customWidth="1"/>
    <col min="21" max="21" width="4.5703125" style="2" customWidth="1"/>
    <col min="22" max="22" width="13.85546875" style="2" customWidth="1"/>
    <col min="23" max="23" width="5.5703125" style="2" customWidth="1"/>
    <col min="24" max="24" width="13.42578125" style="2" customWidth="1"/>
    <col min="25" max="25" width="5.5703125" style="2" customWidth="1"/>
    <col min="26" max="26" width="15.42578125" style="2" customWidth="1"/>
    <col min="27" max="27" width="6.5703125" style="2" customWidth="1"/>
    <col min="28" max="28" width="10.42578125" style="2" customWidth="1"/>
    <col min="29" max="29" width="4.5703125" style="2" customWidth="1"/>
    <col min="30" max="30" width="10.42578125" style="2" customWidth="1"/>
    <col min="31" max="31" width="4.5703125" style="2" customWidth="1"/>
    <col min="32" max="32" width="11.5703125" style="2" customWidth="1"/>
    <col min="33" max="33" width="4.5703125" style="2" customWidth="1"/>
    <col min="34" max="34" width="10.42578125" style="2" customWidth="1"/>
    <col min="35" max="35" width="4.5703125" style="2" customWidth="1"/>
    <col min="36" max="36" width="10.42578125" style="2" customWidth="1"/>
    <col min="37" max="37" width="4.5703125" style="2" customWidth="1"/>
    <col min="38" max="38" width="12.85546875" style="2" customWidth="1"/>
    <col min="39" max="39" width="4.5703125" style="2" customWidth="1"/>
    <col min="40" max="40" width="10.42578125" style="2" customWidth="1"/>
    <col min="41" max="41" width="4.5703125" style="2" customWidth="1"/>
    <col min="42" max="42" width="10.42578125" style="2" customWidth="1"/>
    <col min="43" max="43" width="4.5703125" style="2" customWidth="1"/>
    <col min="44" max="44" width="14" style="2" customWidth="1"/>
    <col min="45" max="45" width="4.5703125" style="2" customWidth="1"/>
    <col min="46" max="46" width="11.85546875" style="2" customWidth="1"/>
    <col min="47" max="47" width="4.5703125" style="2" customWidth="1"/>
    <col min="48" max="48" width="10.42578125" style="2" customWidth="1"/>
    <col min="49" max="49" width="4.5703125" style="2" customWidth="1"/>
    <col min="50" max="50" width="10.42578125" style="2" hidden="1" customWidth="1"/>
    <col min="51" max="51" width="4.5703125" style="2" hidden="1" customWidth="1"/>
    <col min="52" max="52" width="10.42578125" style="2" hidden="1" customWidth="1"/>
    <col min="53" max="53" width="4.5703125" style="2" hidden="1" customWidth="1"/>
    <col min="54" max="54" width="10.42578125" style="2" hidden="1" customWidth="1"/>
    <col min="55" max="55" width="4.5703125" style="2" hidden="1" customWidth="1"/>
    <col min="56" max="56" width="10.42578125" style="2" hidden="1" customWidth="1"/>
    <col min="57" max="57" width="4.5703125" style="2" hidden="1" customWidth="1"/>
    <col min="58" max="58" width="14.140625" style="2" customWidth="1"/>
    <col min="59" max="59" width="4.5703125" style="2" customWidth="1"/>
    <col min="60" max="16384" width="9.42578125" style="2"/>
  </cols>
  <sheetData>
    <row r="1" spans="1:61" s="1" customFormat="1" ht="20.100000000000001">
      <c r="A1" s="17" t="s">
        <v>0</v>
      </c>
      <c r="B1" s="18"/>
      <c r="C1" s="18"/>
      <c r="D1" s="18"/>
      <c r="E1" s="19"/>
      <c r="F1" s="19"/>
      <c r="BH1" s="2"/>
      <c r="BI1" s="2"/>
    </row>
    <row r="2" spans="1:61" s="1" customFormat="1" ht="20.100000000000001">
      <c r="A2" s="20"/>
      <c r="B2" s="21"/>
      <c r="E2" s="19"/>
      <c r="F2" s="19"/>
      <c r="BH2" s="2"/>
      <c r="BI2" s="2"/>
    </row>
    <row r="3" spans="1:61" s="1" customFormat="1" ht="46.5" customHeight="1">
      <c r="A3" s="17" t="s">
        <v>1</v>
      </c>
      <c r="B3" s="18"/>
      <c r="C3" s="18"/>
      <c r="D3" s="18"/>
      <c r="E3" s="19"/>
      <c r="F3" s="19"/>
      <c r="BH3" s="2"/>
      <c r="BI3" s="2"/>
    </row>
    <row r="4" spans="1:61" ht="20.100000000000001">
      <c r="A4" s="22"/>
      <c r="B4" s="23"/>
      <c r="C4" s="23"/>
      <c r="D4" s="2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61" ht="15.6">
      <c r="A5" s="22"/>
      <c r="B5" s="23"/>
      <c r="C5" s="23"/>
      <c r="D5" s="23"/>
    </row>
    <row r="6" spans="1:61" ht="20.100000000000001">
      <c r="A6" s="25" t="s">
        <v>2</v>
      </c>
      <c r="B6" s="26"/>
      <c r="C6" s="27"/>
      <c r="D6" s="27"/>
      <c r="E6" s="196"/>
      <c r="F6" s="28"/>
    </row>
    <row r="7" spans="1:61" ht="20.100000000000001">
      <c r="A7" s="29" t="s">
        <v>169</v>
      </c>
      <c r="B7" s="30"/>
      <c r="C7" s="30"/>
      <c r="D7" s="30"/>
      <c r="E7" s="197"/>
      <c r="F7" s="31"/>
    </row>
    <row r="9" spans="1:61" ht="18.75" customHeight="1" thickBot="1"/>
    <row r="10" spans="1:61" ht="24" customHeight="1" thickBot="1">
      <c r="G10" s="3"/>
      <c r="H10" s="1066">
        <v>10</v>
      </c>
      <c r="I10" s="1067"/>
      <c r="J10" s="1066">
        <v>20</v>
      </c>
      <c r="K10" s="1067"/>
      <c r="L10" s="1066">
        <v>30</v>
      </c>
      <c r="M10" s="1067"/>
      <c r="N10" s="1066">
        <v>40</v>
      </c>
      <c r="O10" s="1067"/>
      <c r="P10" s="1066">
        <v>50</v>
      </c>
      <c r="Q10" s="1067"/>
      <c r="R10" s="1066">
        <v>60</v>
      </c>
      <c r="S10" s="1067"/>
      <c r="T10" s="1066">
        <v>70</v>
      </c>
      <c r="U10" s="1067"/>
      <c r="V10" s="1066">
        <v>80</v>
      </c>
      <c r="W10" s="1067"/>
      <c r="X10" s="1066">
        <v>90</v>
      </c>
      <c r="Y10" s="1067"/>
      <c r="Z10" s="1066">
        <v>100</v>
      </c>
      <c r="AA10" s="1067"/>
      <c r="AB10" s="1066">
        <v>110</v>
      </c>
      <c r="AC10" s="1067"/>
      <c r="AD10" s="1066">
        <v>120</v>
      </c>
      <c r="AE10" s="1067"/>
      <c r="AF10" s="1066">
        <v>130</v>
      </c>
      <c r="AG10" s="1067"/>
      <c r="AH10" s="1066">
        <v>140</v>
      </c>
      <c r="AI10" s="1067"/>
      <c r="AJ10" s="1066">
        <v>150</v>
      </c>
      <c r="AK10" s="1067"/>
      <c r="AL10" s="1066">
        <v>160</v>
      </c>
      <c r="AM10" s="1067"/>
      <c r="AN10" s="1066">
        <v>170</v>
      </c>
      <c r="AO10" s="1067"/>
      <c r="AP10" s="1066">
        <v>180</v>
      </c>
      <c r="AQ10" s="1067"/>
      <c r="AR10" s="1066">
        <v>190</v>
      </c>
      <c r="AS10" s="1067"/>
      <c r="AT10" s="1066">
        <v>200</v>
      </c>
      <c r="AU10" s="1067"/>
      <c r="AV10" s="1066">
        <v>210</v>
      </c>
      <c r="AW10" s="1067"/>
      <c r="AX10" s="1068">
        <v>220</v>
      </c>
      <c r="AY10" s="1069"/>
      <c r="AZ10" s="1068">
        <v>230</v>
      </c>
      <c r="BA10" s="1069"/>
      <c r="BB10" s="1068">
        <v>240</v>
      </c>
      <c r="BC10" s="1069"/>
      <c r="BD10" s="1068">
        <v>250</v>
      </c>
      <c r="BE10" s="1069"/>
      <c r="BF10" s="1066">
        <v>300</v>
      </c>
      <c r="BG10" s="1067"/>
      <c r="BH10" s="3"/>
    </row>
    <row r="11" spans="1:61" ht="48" customHeight="1" thickBot="1">
      <c r="A11" s="555" t="s">
        <v>4</v>
      </c>
      <c r="B11" s="863" t="s">
        <v>5</v>
      </c>
      <c r="C11" s="864" t="s">
        <v>6</v>
      </c>
      <c r="D11" s="865" t="s">
        <v>7</v>
      </c>
      <c r="E11" s="907" t="s">
        <v>8</v>
      </c>
      <c r="F11" s="556" t="s">
        <v>9</v>
      </c>
      <c r="H11" s="939" t="s">
        <v>10</v>
      </c>
      <c r="I11" s="943" t="s">
        <v>11</v>
      </c>
      <c r="J11" s="939" t="s">
        <v>10</v>
      </c>
      <c r="K11" s="943" t="s">
        <v>11</v>
      </c>
      <c r="L11" s="939" t="s">
        <v>12</v>
      </c>
      <c r="M11" s="943" t="s">
        <v>11</v>
      </c>
      <c r="N11" s="939" t="s">
        <v>13</v>
      </c>
      <c r="O11" s="943" t="s">
        <v>11</v>
      </c>
      <c r="P11" s="939" t="s">
        <v>13</v>
      </c>
      <c r="Q11" s="943" t="s">
        <v>11</v>
      </c>
      <c r="R11" s="939" t="s">
        <v>13</v>
      </c>
      <c r="S11" s="943" t="s">
        <v>11</v>
      </c>
      <c r="T11" s="939" t="s">
        <v>13</v>
      </c>
      <c r="U11" s="943" t="s">
        <v>11</v>
      </c>
      <c r="V11" s="939" t="s">
        <v>14</v>
      </c>
      <c r="W11" s="943" t="s">
        <v>11</v>
      </c>
      <c r="X11" s="939" t="s">
        <v>14</v>
      </c>
      <c r="Y11" s="943" t="s">
        <v>11</v>
      </c>
      <c r="Z11" s="939" t="s">
        <v>14</v>
      </c>
      <c r="AA11" s="943" t="s">
        <v>11</v>
      </c>
      <c r="AB11" s="939" t="s">
        <v>15</v>
      </c>
      <c r="AC11" s="943" t="s">
        <v>11</v>
      </c>
      <c r="AD11" s="939" t="s">
        <v>15</v>
      </c>
      <c r="AE11" s="943" t="s">
        <v>11</v>
      </c>
      <c r="AF11" s="939" t="s">
        <v>15</v>
      </c>
      <c r="AG11" s="943" t="s">
        <v>11</v>
      </c>
      <c r="AH11" s="939" t="s">
        <v>15</v>
      </c>
      <c r="AI11" s="943" t="s">
        <v>11</v>
      </c>
      <c r="AJ11" s="939" t="s">
        <v>15</v>
      </c>
      <c r="AK11" s="943" t="s">
        <v>11</v>
      </c>
      <c r="AL11" s="939" t="s">
        <v>16</v>
      </c>
      <c r="AM11" s="943" t="s">
        <v>11</v>
      </c>
      <c r="AN11" s="939" t="s">
        <v>17</v>
      </c>
      <c r="AO11" s="943" t="s">
        <v>11</v>
      </c>
      <c r="AP11" s="939" t="s">
        <v>18</v>
      </c>
      <c r="AQ11" s="943" t="s">
        <v>11</v>
      </c>
      <c r="AR11" s="939" t="s">
        <v>19</v>
      </c>
      <c r="AS11" s="943" t="s">
        <v>11</v>
      </c>
      <c r="AT11" s="939" t="s">
        <v>19</v>
      </c>
      <c r="AU11" s="943" t="s">
        <v>11</v>
      </c>
      <c r="AV11" s="939" t="s">
        <v>19</v>
      </c>
      <c r="AW11" s="943" t="s">
        <v>11</v>
      </c>
      <c r="AX11" s="901"/>
      <c r="AY11" s="32" t="s">
        <v>11</v>
      </c>
      <c r="AZ11" s="901"/>
      <c r="BA11" s="32" t="s">
        <v>11</v>
      </c>
      <c r="BB11" s="901"/>
      <c r="BC11" s="32" t="s">
        <v>11</v>
      </c>
      <c r="BD11" s="901"/>
      <c r="BE11" s="32" t="s">
        <v>11</v>
      </c>
      <c r="BF11" s="886" t="s">
        <v>20</v>
      </c>
      <c r="BG11" s="32" t="s">
        <v>11</v>
      </c>
    </row>
    <row r="12" spans="1:61">
      <c r="B12" s="33"/>
    </row>
    <row r="13" spans="1:61" ht="18.600000000000001" thickBot="1">
      <c r="B13" s="198"/>
      <c r="C13" s="198"/>
      <c r="D13" s="198"/>
      <c r="E13" s="199"/>
      <c r="F13" s="199"/>
    </row>
    <row r="14" spans="1:61" ht="12.95" thickBot="1">
      <c r="A14" s="868" t="s">
        <v>170</v>
      </c>
      <c r="B14" s="869" t="s">
        <v>23</v>
      </c>
      <c r="C14" s="870" t="s">
        <v>24</v>
      </c>
      <c r="D14" s="870" t="s">
        <v>170</v>
      </c>
      <c r="E14" s="871"/>
      <c r="F14" s="872"/>
      <c r="H14" s="200" t="s">
        <v>26</v>
      </c>
      <c r="I14" s="115"/>
      <c r="J14" s="200" t="s">
        <v>27</v>
      </c>
      <c r="K14" s="115"/>
      <c r="L14" s="200" t="s">
        <v>28</v>
      </c>
      <c r="M14" s="115"/>
      <c r="N14" s="200" t="s">
        <v>29</v>
      </c>
      <c r="O14" s="115"/>
      <c r="P14" s="200" t="s">
        <v>30</v>
      </c>
      <c r="Q14" s="115"/>
      <c r="R14" s="200" t="s">
        <v>31</v>
      </c>
      <c r="S14" s="115"/>
      <c r="T14" s="200" t="s">
        <v>32</v>
      </c>
      <c r="U14" s="115"/>
      <c r="V14" s="200" t="s">
        <v>33</v>
      </c>
      <c r="W14" s="115"/>
      <c r="X14" s="200" t="s">
        <v>34</v>
      </c>
      <c r="Y14" s="115"/>
      <c r="Z14" s="200" t="s">
        <v>35</v>
      </c>
      <c r="AA14" s="115"/>
      <c r="AB14" s="200" t="s">
        <v>36</v>
      </c>
      <c r="AC14" s="115"/>
      <c r="AD14" s="200" t="s">
        <v>37</v>
      </c>
      <c r="AE14" s="115"/>
      <c r="AF14" s="200" t="s">
        <v>38</v>
      </c>
      <c r="AG14" s="115"/>
      <c r="AH14" s="200" t="s">
        <v>39</v>
      </c>
      <c r="AI14" s="115"/>
      <c r="AJ14" s="200" t="s">
        <v>40</v>
      </c>
      <c r="AK14" s="115"/>
      <c r="AL14" s="200" t="s">
        <v>16</v>
      </c>
      <c r="AM14" s="115"/>
      <c r="AN14" s="200" t="s">
        <v>17</v>
      </c>
      <c r="AO14" s="115"/>
      <c r="AP14" s="200" t="s">
        <v>18</v>
      </c>
      <c r="AQ14" s="115"/>
      <c r="AR14" s="200" t="s">
        <v>41</v>
      </c>
      <c r="AS14" s="115"/>
      <c r="AT14" s="200" t="s">
        <v>42</v>
      </c>
      <c r="AU14" s="115"/>
      <c r="AV14" s="200" t="s">
        <v>43</v>
      </c>
      <c r="AX14" s="201"/>
      <c r="AZ14" s="201"/>
      <c r="BB14" s="201"/>
      <c r="BD14" s="201"/>
    </row>
    <row r="15" spans="1:61" ht="18.600000000000001" thickBot="1">
      <c r="A15" s="34"/>
      <c r="B15" s="35" t="s">
        <v>171</v>
      </c>
      <c r="C15" s="35"/>
      <c r="D15" s="873"/>
      <c r="E15" s="866" t="s">
        <v>56</v>
      </c>
      <c r="F15" s="36"/>
    </row>
    <row r="16" spans="1:61">
      <c r="A16" s="37" t="s">
        <v>172</v>
      </c>
      <c r="B16" s="15" t="s">
        <v>173</v>
      </c>
      <c r="C16" s="281" t="s">
        <v>24</v>
      </c>
      <c r="D16" s="281" t="s">
        <v>172</v>
      </c>
      <c r="E16" s="281" t="s">
        <v>174</v>
      </c>
      <c r="F16" s="40" t="s">
        <v>47</v>
      </c>
      <c r="G16" s="2" t="s">
        <v>56</v>
      </c>
      <c r="H16" s="203">
        <v>4.8000000000000001E-2</v>
      </c>
      <c r="I16" s="71" t="s">
        <v>175</v>
      </c>
      <c r="J16" s="203">
        <v>0.16</v>
      </c>
      <c r="K16" s="71" t="s">
        <v>175</v>
      </c>
      <c r="L16" s="203">
        <v>2.665</v>
      </c>
      <c r="M16" s="71" t="s">
        <v>175</v>
      </c>
      <c r="N16" s="203">
        <v>2.25</v>
      </c>
      <c r="O16" s="71" t="s">
        <v>175</v>
      </c>
      <c r="P16" s="203">
        <v>6.0000000000000001E-3</v>
      </c>
      <c r="Q16" s="71" t="s">
        <v>175</v>
      </c>
      <c r="R16" s="203">
        <v>4.2000000000000003E-2</v>
      </c>
      <c r="S16" s="71" t="s">
        <v>175</v>
      </c>
      <c r="T16" s="203">
        <v>2.1999999999999999E-2</v>
      </c>
      <c r="U16" s="71" t="s">
        <v>175</v>
      </c>
      <c r="V16" s="203">
        <v>0.60699999999999998</v>
      </c>
      <c r="W16" s="71" t="s">
        <v>175</v>
      </c>
      <c r="X16" s="203">
        <v>0.65900000000000003</v>
      </c>
      <c r="Y16" s="71" t="s">
        <v>175</v>
      </c>
      <c r="Z16" s="203">
        <v>0.40500000000000003</v>
      </c>
      <c r="AA16" s="71" t="s">
        <v>175</v>
      </c>
      <c r="AB16" s="203">
        <v>0.42299999999999999</v>
      </c>
      <c r="AC16" s="71" t="s">
        <v>175</v>
      </c>
      <c r="AD16" s="203">
        <v>1E-3</v>
      </c>
      <c r="AE16" s="71" t="s">
        <v>175</v>
      </c>
      <c r="AF16" s="203">
        <v>0</v>
      </c>
      <c r="AG16" s="71" t="s">
        <v>75</v>
      </c>
      <c r="AH16" s="203">
        <v>0</v>
      </c>
      <c r="AI16" s="71" t="s">
        <v>75</v>
      </c>
      <c r="AJ16" s="203">
        <v>0</v>
      </c>
      <c r="AK16" s="71" t="s">
        <v>176</v>
      </c>
      <c r="AL16" s="203">
        <v>0.16900000000000001</v>
      </c>
      <c r="AM16" s="71" t="s">
        <v>175</v>
      </c>
      <c r="AN16" s="203">
        <v>0</v>
      </c>
      <c r="AO16" s="71" t="s">
        <v>75</v>
      </c>
      <c r="AP16" s="203">
        <v>0.54400000000000004</v>
      </c>
      <c r="AQ16" s="71" t="s">
        <v>175</v>
      </c>
      <c r="AR16" s="203">
        <v>0</v>
      </c>
      <c r="AS16" s="71" t="s">
        <v>75</v>
      </c>
      <c r="AT16" s="203">
        <v>0</v>
      </c>
      <c r="AU16" s="71" t="s">
        <v>75</v>
      </c>
      <c r="AV16" s="203">
        <v>0</v>
      </c>
      <c r="AW16" s="71" t="s">
        <v>176</v>
      </c>
      <c r="AX16" s="204"/>
      <c r="AY16" s="82"/>
      <c r="AZ16" s="204"/>
      <c r="BA16" s="82"/>
      <c r="BB16" s="204"/>
      <c r="BC16" s="82"/>
      <c r="BD16" s="205"/>
      <c r="BE16" s="206"/>
      <c r="BF16" s="207">
        <f>H16+J16+L16+N16+P16+R16+T16+V16+X16+Z16+AB16+AD16+AF16+AH16+AJ16+AL16+AN16+AP16+AR16+AT16+AV16+AX16+AZ16+BB16+BD16</f>
        <v>8.0010000000000012</v>
      </c>
      <c r="BG16" s="71" t="s">
        <v>175</v>
      </c>
    </row>
    <row r="17" spans="1:61">
      <c r="A17" s="4" t="s">
        <v>177</v>
      </c>
      <c r="B17" s="13" t="s">
        <v>178</v>
      </c>
      <c r="C17" s="11" t="s">
        <v>24</v>
      </c>
      <c r="D17" s="11" t="s">
        <v>177</v>
      </c>
      <c r="E17" s="11" t="s">
        <v>174</v>
      </c>
      <c r="F17" s="45" t="s">
        <v>47</v>
      </c>
      <c r="H17" s="208">
        <v>0</v>
      </c>
      <c r="I17" s="86" t="s">
        <v>75</v>
      </c>
      <c r="J17" s="208">
        <v>0</v>
      </c>
      <c r="K17" s="86" t="s">
        <v>75</v>
      </c>
      <c r="L17" s="208">
        <v>0</v>
      </c>
      <c r="M17" s="86" t="s">
        <v>75</v>
      </c>
      <c r="N17" s="208">
        <v>0</v>
      </c>
      <c r="O17" s="86" t="s">
        <v>75</v>
      </c>
      <c r="P17" s="208">
        <v>0</v>
      </c>
      <c r="Q17" s="86" t="s">
        <v>75</v>
      </c>
      <c r="R17" s="208">
        <v>0</v>
      </c>
      <c r="S17" s="86" t="s">
        <v>75</v>
      </c>
      <c r="T17" s="208">
        <v>0</v>
      </c>
      <c r="U17" s="86" t="s">
        <v>75</v>
      </c>
      <c r="V17" s="208">
        <v>0</v>
      </c>
      <c r="W17" s="86" t="s">
        <v>75</v>
      </c>
      <c r="X17" s="208">
        <v>0</v>
      </c>
      <c r="Y17" s="86" t="s">
        <v>75</v>
      </c>
      <c r="Z17" s="208">
        <v>0</v>
      </c>
      <c r="AA17" s="86" t="s">
        <v>75</v>
      </c>
      <c r="AB17" s="208">
        <v>0</v>
      </c>
      <c r="AC17" s="86" t="s">
        <v>75</v>
      </c>
      <c r="AD17" s="208">
        <v>0</v>
      </c>
      <c r="AE17" s="86" t="s">
        <v>75</v>
      </c>
      <c r="AF17" s="208">
        <v>0</v>
      </c>
      <c r="AG17" s="86" t="s">
        <v>75</v>
      </c>
      <c r="AH17" s="208">
        <v>0</v>
      </c>
      <c r="AI17" s="86" t="s">
        <v>75</v>
      </c>
      <c r="AJ17" s="208">
        <v>0</v>
      </c>
      <c r="AK17" s="86" t="s">
        <v>75</v>
      </c>
      <c r="AL17" s="208">
        <v>0</v>
      </c>
      <c r="AM17" s="86" t="s">
        <v>75</v>
      </c>
      <c r="AN17" s="208">
        <v>0</v>
      </c>
      <c r="AO17" s="86" t="s">
        <v>75</v>
      </c>
      <c r="AP17" s="208">
        <v>0</v>
      </c>
      <c r="AQ17" s="86" t="s">
        <v>75</v>
      </c>
      <c r="AR17" s="208">
        <v>0</v>
      </c>
      <c r="AS17" s="86" t="s">
        <v>75</v>
      </c>
      <c r="AT17" s="208">
        <v>0</v>
      </c>
      <c r="AU17" s="86" t="s">
        <v>75</v>
      </c>
      <c r="AV17" s="208">
        <v>0</v>
      </c>
      <c r="AW17" s="86" t="s">
        <v>75</v>
      </c>
      <c r="AX17" s="209"/>
      <c r="AY17" s="97"/>
      <c r="AZ17" s="209"/>
      <c r="BA17" s="97"/>
      <c r="BB17" s="209"/>
      <c r="BC17" s="97"/>
      <c r="BD17" s="210"/>
      <c r="BE17" s="211"/>
      <c r="BF17" s="212">
        <f t="shared" ref="BF17:BF21" si="0">H17+J17+L17+N17+P17+R17+T17+V17+X17+Z17+AB17+AD17+AF17+AH17+AJ17+AL17+AN17+AP17+AR17+AT17+AV17+AX17+AZ17+BB17+BD17</f>
        <v>0</v>
      </c>
      <c r="BG17" s="86" t="s">
        <v>75</v>
      </c>
    </row>
    <row r="18" spans="1:61">
      <c r="A18" s="4" t="s">
        <v>179</v>
      </c>
      <c r="B18" s="13" t="s">
        <v>180</v>
      </c>
      <c r="C18" s="11" t="s">
        <v>24</v>
      </c>
      <c r="D18" s="11" t="s">
        <v>179</v>
      </c>
      <c r="E18" s="11" t="s">
        <v>174</v>
      </c>
      <c r="F18" s="45" t="s">
        <v>47</v>
      </c>
      <c r="H18" s="208">
        <v>1E-3</v>
      </c>
      <c r="I18" s="213" t="s">
        <v>181</v>
      </c>
      <c r="J18" s="208">
        <v>0</v>
      </c>
      <c r="K18" s="213" t="s">
        <v>75</v>
      </c>
      <c r="L18" s="208">
        <v>1.4E-2</v>
      </c>
      <c r="M18" s="213" t="s">
        <v>181</v>
      </c>
      <c r="N18" s="208">
        <v>0</v>
      </c>
      <c r="O18" s="213" t="s">
        <v>75</v>
      </c>
      <c r="P18" s="208">
        <v>0</v>
      </c>
      <c r="Q18" s="213" t="s">
        <v>75</v>
      </c>
      <c r="R18" s="208">
        <v>0</v>
      </c>
      <c r="S18" s="213" t="s">
        <v>75</v>
      </c>
      <c r="T18" s="208">
        <v>0</v>
      </c>
      <c r="U18" s="213" t="s">
        <v>75</v>
      </c>
      <c r="V18" s="208">
        <v>6.0000000000000001E-3</v>
      </c>
      <c r="W18" s="213" t="s">
        <v>181</v>
      </c>
      <c r="X18" s="208">
        <v>1.4E-2</v>
      </c>
      <c r="Y18" s="213" t="s">
        <v>181</v>
      </c>
      <c r="Z18" s="208">
        <v>8.9999999999999993E-3</v>
      </c>
      <c r="AA18" s="213" t="s">
        <v>181</v>
      </c>
      <c r="AB18" s="208">
        <v>8.0000000000000002E-3</v>
      </c>
      <c r="AC18" s="213" t="s">
        <v>181</v>
      </c>
      <c r="AD18" s="208">
        <v>1E-3</v>
      </c>
      <c r="AE18" s="213" t="s">
        <v>181</v>
      </c>
      <c r="AF18" s="208">
        <v>0</v>
      </c>
      <c r="AG18" s="213" t="s">
        <v>75</v>
      </c>
      <c r="AH18" s="208">
        <v>0</v>
      </c>
      <c r="AI18" s="213" t="s">
        <v>75</v>
      </c>
      <c r="AJ18" s="208">
        <v>0</v>
      </c>
      <c r="AK18" s="213" t="s">
        <v>75</v>
      </c>
      <c r="AL18" s="208">
        <v>1E-3</v>
      </c>
      <c r="AM18" s="213" t="s">
        <v>181</v>
      </c>
      <c r="AN18" s="208">
        <v>0</v>
      </c>
      <c r="AO18" s="213" t="s">
        <v>75</v>
      </c>
      <c r="AP18" s="208">
        <v>0</v>
      </c>
      <c r="AQ18" s="213" t="s">
        <v>75</v>
      </c>
      <c r="AR18" s="208">
        <v>0</v>
      </c>
      <c r="AS18" s="213" t="s">
        <v>75</v>
      </c>
      <c r="AT18" s="208">
        <v>0</v>
      </c>
      <c r="AU18" s="213" t="s">
        <v>75</v>
      </c>
      <c r="AV18" s="208">
        <v>0</v>
      </c>
      <c r="AW18" s="213" t="s">
        <v>75</v>
      </c>
      <c r="AX18" s="209"/>
      <c r="AY18" s="97"/>
      <c r="AZ18" s="209"/>
      <c r="BA18" s="97"/>
      <c r="BB18" s="209"/>
      <c r="BC18" s="97"/>
      <c r="BD18" s="210"/>
      <c r="BE18" s="211"/>
      <c r="BF18" s="212">
        <f t="shared" si="0"/>
        <v>5.3999999999999999E-2</v>
      </c>
      <c r="BG18" s="86" t="s">
        <v>181</v>
      </c>
    </row>
    <row r="19" spans="1:61">
      <c r="A19" s="4" t="s">
        <v>182</v>
      </c>
      <c r="B19" s="13" t="s">
        <v>183</v>
      </c>
      <c r="C19" s="11" t="s">
        <v>24</v>
      </c>
      <c r="D19" s="11" t="s">
        <v>182</v>
      </c>
      <c r="E19" s="11" t="s">
        <v>174</v>
      </c>
      <c r="F19" s="45" t="s">
        <v>184</v>
      </c>
      <c r="H19" s="212">
        <f>H16+H17+H18</f>
        <v>4.9000000000000002E-2</v>
      </c>
      <c r="I19" s="86" t="s">
        <v>175</v>
      </c>
      <c r="J19" s="212">
        <f>J16+J17+J18</f>
        <v>0.16</v>
      </c>
      <c r="K19" s="86" t="s">
        <v>175</v>
      </c>
      <c r="L19" s="212">
        <f>L16+L17+L18</f>
        <v>2.6789999999999998</v>
      </c>
      <c r="M19" s="86" t="s">
        <v>175</v>
      </c>
      <c r="N19" s="212">
        <f>N16+N17+N18</f>
        <v>2.25</v>
      </c>
      <c r="O19" s="86" t="s">
        <v>175</v>
      </c>
      <c r="P19" s="212">
        <f>P16+P17+P18</f>
        <v>6.0000000000000001E-3</v>
      </c>
      <c r="Q19" s="86" t="s">
        <v>175</v>
      </c>
      <c r="R19" s="212">
        <f>R16+R17+R18</f>
        <v>4.2000000000000003E-2</v>
      </c>
      <c r="S19" s="86" t="s">
        <v>175</v>
      </c>
      <c r="T19" s="212">
        <f>T16+T17+T18</f>
        <v>2.1999999999999999E-2</v>
      </c>
      <c r="U19" s="86" t="s">
        <v>175</v>
      </c>
      <c r="V19" s="212">
        <f>V16+V17+V18</f>
        <v>0.61299999999999999</v>
      </c>
      <c r="W19" s="86" t="s">
        <v>175</v>
      </c>
      <c r="X19" s="212">
        <f>X16+X17+X18</f>
        <v>0.67300000000000004</v>
      </c>
      <c r="Y19" s="86" t="s">
        <v>175</v>
      </c>
      <c r="Z19" s="212">
        <f>Z16+Z17+Z18</f>
        <v>0.41400000000000003</v>
      </c>
      <c r="AA19" s="86" t="s">
        <v>175</v>
      </c>
      <c r="AB19" s="212">
        <f>AB16+AB17+AB18</f>
        <v>0.43099999999999999</v>
      </c>
      <c r="AC19" s="86" t="s">
        <v>175</v>
      </c>
      <c r="AD19" s="212">
        <f>AD16+AD17+AD18</f>
        <v>2E-3</v>
      </c>
      <c r="AE19" s="86" t="s">
        <v>175</v>
      </c>
      <c r="AF19" s="212">
        <f>AF16+AF17+AF18</f>
        <v>0</v>
      </c>
      <c r="AG19" s="86" t="s">
        <v>75</v>
      </c>
      <c r="AH19" s="212">
        <f>AH16+AH17+AH18</f>
        <v>0</v>
      </c>
      <c r="AI19" s="86" t="s">
        <v>75</v>
      </c>
      <c r="AJ19" s="212">
        <f>AJ16+AJ17+AJ18</f>
        <v>0</v>
      </c>
      <c r="AK19" s="86" t="s">
        <v>176</v>
      </c>
      <c r="AL19" s="212">
        <f>AL16+AL17+AL18</f>
        <v>0.17</v>
      </c>
      <c r="AM19" s="86" t="s">
        <v>175</v>
      </c>
      <c r="AN19" s="212">
        <f>AN16+AN17+AN18</f>
        <v>0</v>
      </c>
      <c r="AO19" s="86" t="s">
        <v>75</v>
      </c>
      <c r="AP19" s="212">
        <f>AP16+AP17+AP18</f>
        <v>0.54400000000000004</v>
      </c>
      <c r="AQ19" s="86" t="s">
        <v>175</v>
      </c>
      <c r="AR19" s="212">
        <f>AR16+AR17+AR18</f>
        <v>0</v>
      </c>
      <c r="AS19" s="86" t="s">
        <v>75</v>
      </c>
      <c r="AT19" s="212">
        <f>AT16+AT17+AT18</f>
        <v>0</v>
      </c>
      <c r="AU19" s="86" t="s">
        <v>75</v>
      </c>
      <c r="AV19" s="212">
        <f>AV16+AV17+AV18</f>
        <v>0</v>
      </c>
      <c r="AW19" s="86" t="s">
        <v>176</v>
      </c>
      <c r="AX19" s="212">
        <f>AX16+AX17+AX18</f>
        <v>0</v>
      </c>
      <c r="AY19" s="97"/>
      <c r="AZ19" s="212">
        <f>AZ16+AZ17+AZ18</f>
        <v>0</v>
      </c>
      <c r="BA19" s="97"/>
      <c r="BB19" s="212">
        <f>BB16+BB17+BB18</f>
        <v>0</v>
      </c>
      <c r="BC19" s="97"/>
      <c r="BD19" s="212">
        <f>BD16+BD17+BD18</f>
        <v>0</v>
      </c>
      <c r="BE19" s="211"/>
      <c r="BF19" s="212">
        <f>H19+J19+L19+N19+P19+R19+T19+V19+X19+Z19+AB19+AD19+AF19+AH19+AJ19+AL19+AN19+AP19+AR19+AT19+AV19+AX19+AZ19+BB19+BD19</f>
        <v>8.0549999999999997</v>
      </c>
      <c r="BG19" s="86" t="s">
        <v>175</v>
      </c>
    </row>
    <row r="20" spans="1:61">
      <c r="A20" s="4" t="s">
        <v>185</v>
      </c>
      <c r="B20" s="13" t="s">
        <v>186</v>
      </c>
      <c r="C20" s="11" t="s">
        <v>24</v>
      </c>
      <c r="D20" s="11" t="s">
        <v>185</v>
      </c>
      <c r="E20" s="11" t="s">
        <v>174</v>
      </c>
      <c r="F20" s="45" t="s">
        <v>47</v>
      </c>
      <c r="H20" s="208">
        <v>0</v>
      </c>
      <c r="I20" s="213" t="s">
        <v>187</v>
      </c>
      <c r="J20" s="208">
        <v>1.6E-2</v>
      </c>
      <c r="K20" s="213" t="s">
        <v>188</v>
      </c>
      <c r="L20" s="208">
        <v>4.4999999999999998E-2</v>
      </c>
      <c r="M20" s="213" t="s">
        <v>188</v>
      </c>
      <c r="N20" s="208">
        <v>0.14000000000000001</v>
      </c>
      <c r="O20" s="213" t="s">
        <v>188</v>
      </c>
      <c r="P20" s="208">
        <v>0</v>
      </c>
      <c r="Q20" s="213" t="s">
        <v>187</v>
      </c>
      <c r="R20" s="208">
        <v>0</v>
      </c>
      <c r="S20" s="213" t="s">
        <v>187</v>
      </c>
      <c r="T20" s="208">
        <v>0</v>
      </c>
      <c r="U20" s="213" t="s">
        <v>187</v>
      </c>
      <c r="V20" s="208">
        <v>8.0000000000000002E-3</v>
      </c>
      <c r="W20" s="213" t="s">
        <v>188</v>
      </c>
      <c r="X20" s="208">
        <v>6.0000000000000001E-3</v>
      </c>
      <c r="Y20" s="213" t="s">
        <v>188</v>
      </c>
      <c r="Z20" s="208">
        <v>6.0000000000000001E-3</v>
      </c>
      <c r="AA20" s="213" t="s">
        <v>188</v>
      </c>
      <c r="AB20" s="208">
        <v>4.0000000000000001E-3</v>
      </c>
      <c r="AC20" s="213" t="s">
        <v>188</v>
      </c>
      <c r="AD20" s="208">
        <v>0</v>
      </c>
      <c r="AE20" s="213" t="s">
        <v>187</v>
      </c>
      <c r="AF20" s="208">
        <v>0</v>
      </c>
      <c r="AG20" s="213" t="s">
        <v>75</v>
      </c>
      <c r="AH20" s="208">
        <v>0</v>
      </c>
      <c r="AI20" s="213" t="s">
        <v>75</v>
      </c>
      <c r="AJ20" s="208">
        <v>0</v>
      </c>
      <c r="AK20" s="213" t="s">
        <v>187</v>
      </c>
      <c r="AL20" s="208">
        <v>7.0000000000000001E-3</v>
      </c>
      <c r="AM20" s="213" t="s">
        <v>188</v>
      </c>
      <c r="AN20" s="208">
        <v>0</v>
      </c>
      <c r="AO20" s="213" t="s">
        <v>75</v>
      </c>
      <c r="AP20" s="208">
        <v>4.1000000000000002E-2</v>
      </c>
      <c r="AQ20" s="213" t="s">
        <v>188</v>
      </c>
      <c r="AR20" s="208">
        <v>0</v>
      </c>
      <c r="AS20" s="213" t="s">
        <v>75</v>
      </c>
      <c r="AT20" s="208">
        <v>0</v>
      </c>
      <c r="AU20" s="213" t="s">
        <v>75</v>
      </c>
      <c r="AV20" s="208">
        <v>0</v>
      </c>
      <c r="AW20" s="213" t="s">
        <v>187</v>
      </c>
      <c r="AX20" s="214"/>
      <c r="AY20" s="136"/>
      <c r="AZ20" s="214"/>
      <c r="BA20" s="136"/>
      <c r="BB20" s="214"/>
      <c r="BC20" s="136"/>
      <c r="BD20" s="215"/>
      <c r="BE20" s="216"/>
      <c r="BF20" s="217">
        <f t="shared" si="0"/>
        <v>0.27300000000000002</v>
      </c>
      <c r="BG20" s="134" t="s">
        <v>188</v>
      </c>
    </row>
    <row r="21" spans="1:61">
      <c r="A21" s="4" t="s">
        <v>189</v>
      </c>
      <c r="B21" s="13" t="s">
        <v>190</v>
      </c>
      <c r="C21" s="11" t="s">
        <v>24</v>
      </c>
      <c r="D21" s="11" t="s">
        <v>189</v>
      </c>
      <c r="E21" s="11" t="s">
        <v>174</v>
      </c>
      <c r="F21" s="45" t="s">
        <v>47</v>
      </c>
      <c r="H21" s="208">
        <v>0</v>
      </c>
      <c r="I21" s="86" t="s">
        <v>75</v>
      </c>
      <c r="J21" s="208">
        <v>0</v>
      </c>
      <c r="K21" s="86" t="s">
        <v>75</v>
      </c>
      <c r="L21" s="208">
        <v>0</v>
      </c>
      <c r="M21" s="86" t="s">
        <v>75</v>
      </c>
      <c r="N21" s="208">
        <v>0</v>
      </c>
      <c r="O21" s="86" t="s">
        <v>75</v>
      </c>
      <c r="P21" s="208">
        <v>0</v>
      </c>
      <c r="Q21" s="86" t="s">
        <v>75</v>
      </c>
      <c r="R21" s="208">
        <v>0</v>
      </c>
      <c r="S21" s="86" t="s">
        <v>75</v>
      </c>
      <c r="T21" s="208">
        <v>0</v>
      </c>
      <c r="U21" s="86" t="s">
        <v>75</v>
      </c>
      <c r="V21" s="208">
        <v>0</v>
      </c>
      <c r="W21" s="86" t="s">
        <v>75</v>
      </c>
      <c r="X21" s="208">
        <v>0</v>
      </c>
      <c r="Y21" s="86" t="s">
        <v>75</v>
      </c>
      <c r="Z21" s="208">
        <v>0</v>
      </c>
      <c r="AA21" s="86" t="s">
        <v>75</v>
      </c>
      <c r="AB21" s="208">
        <v>0</v>
      </c>
      <c r="AC21" s="86" t="s">
        <v>75</v>
      </c>
      <c r="AD21" s="208">
        <v>0</v>
      </c>
      <c r="AE21" s="86" t="s">
        <v>75</v>
      </c>
      <c r="AF21" s="208">
        <v>0</v>
      </c>
      <c r="AG21" s="86" t="s">
        <v>75</v>
      </c>
      <c r="AH21" s="208">
        <v>0</v>
      </c>
      <c r="AI21" s="86" t="s">
        <v>75</v>
      </c>
      <c r="AJ21" s="208">
        <v>0</v>
      </c>
      <c r="AK21" s="86" t="s">
        <v>75</v>
      </c>
      <c r="AL21" s="208">
        <v>0</v>
      </c>
      <c r="AM21" s="86" t="s">
        <v>75</v>
      </c>
      <c r="AN21" s="208">
        <v>0</v>
      </c>
      <c r="AO21" s="86" t="s">
        <v>75</v>
      </c>
      <c r="AP21" s="208">
        <v>0</v>
      </c>
      <c r="AQ21" s="86" t="s">
        <v>75</v>
      </c>
      <c r="AR21" s="208">
        <v>0</v>
      </c>
      <c r="AS21" s="86" t="s">
        <v>75</v>
      </c>
      <c r="AT21" s="208">
        <v>0</v>
      </c>
      <c r="AU21" s="86" t="s">
        <v>75</v>
      </c>
      <c r="AV21" s="208">
        <v>0</v>
      </c>
      <c r="AW21" s="86" t="s">
        <v>191</v>
      </c>
      <c r="AX21" s="214"/>
      <c r="AY21" s="136"/>
      <c r="AZ21" s="214"/>
      <c r="BA21" s="136"/>
      <c r="BB21" s="214"/>
      <c r="BC21" s="136"/>
      <c r="BD21" s="215"/>
      <c r="BE21" s="216"/>
      <c r="BF21" s="217">
        <f t="shared" si="0"/>
        <v>0</v>
      </c>
      <c r="BG21" s="86" t="s">
        <v>75</v>
      </c>
    </row>
    <row r="22" spans="1:61" ht="12.95" thickBot="1">
      <c r="A22" s="160" t="s">
        <v>192</v>
      </c>
      <c r="B22" s="14" t="s">
        <v>193</v>
      </c>
      <c r="C22" s="12" t="s">
        <v>24</v>
      </c>
      <c r="D22" s="12" t="s">
        <v>192</v>
      </c>
      <c r="E22" s="12" t="s">
        <v>174</v>
      </c>
      <c r="F22" s="161" t="s">
        <v>184</v>
      </c>
      <c r="H22" s="218">
        <f>H19+H20+H21</f>
        <v>4.9000000000000002E-2</v>
      </c>
      <c r="I22" s="101" t="s">
        <v>175</v>
      </c>
      <c r="J22" s="218">
        <f>J19+J20+J21</f>
        <v>0.17599999999999999</v>
      </c>
      <c r="K22" s="101" t="s">
        <v>175</v>
      </c>
      <c r="L22" s="218">
        <f>L19+L20+L21</f>
        <v>2.7239999999999998</v>
      </c>
      <c r="M22" s="101" t="s">
        <v>175</v>
      </c>
      <c r="N22" s="218">
        <f>N19+N20+N21</f>
        <v>2.39</v>
      </c>
      <c r="O22" s="101" t="s">
        <v>175</v>
      </c>
      <c r="P22" s="218">
        <f>P19+P20+P21</f>
        <v>6.0000000000000001E-3</v>
      </c>
      <c r="Q22" s="101" t="s">
        <v>175</v>
      </c>
      <c r="R22" s="218">
        <f>R19+R20+R21</f>
        <v>4.2000000000000003E-2</v>
      </c>
      <c r="S22" s="101" t="s">
        <v>175</v>
      </c>
      <c r="T22" s="218">
        <f>T19+T20+T21</f>
        <v>2.1999999999999999E-2</v>
      </c>
      <c r="U22" s="101" t="s">
        <v>175</v>
      </c>
      <c r="V22" s="218">
        <f>V19+V20+V21</f>
        <v>0.621</v>
      </c>
      <c r="W22" s="101" t="s">
        <v>175</v>
      </c>
      <c r="X22" s="218">
        <f>X19+X20+X21</f>
        <v>0.67900000000000005</v>
      </c>
      <c r="Y22" s="101" t="s">
        <v>175</v>
      </c>
      <c r="Z22" s="218">
        <f>Z19+Z20+Z21</f>
        <v>0.42000000000000004</v>
      </c>
      <c r="AA22" s="101" t="s">
        <v>175</v>
      </c>
      <c r="AB22" s="218">
        <f>AB19+AB20+AB21</f>
        <v>0.435</v>
      </c>
      <c r="AC22" s="101" t="s">
        <v>175</v>
      </c>
      <c r="AD22" s="218">
        <f>AD19+AD20+AD21</f>
        <v>2E-3</v>
      </c>
      <c r="AE22" s="101" t="s">
        <v>175</v>
      </c>
      <c r="AF22" s="218">
        <f>AF19+AF20+AF21</f>
        <v>0</v>
      </c>
      <c r="AG22" s="101" t="s">
        <v>75</v>
      </c>
      <c r="AH22" s="218">
        <f>AH19+AH20+AH21</f>
        <v>0</v>
      </c>
      <c r="AI22" s="101" t="s">
        <v>75</v>
      </c>
      <c r="AJ22" s="218">
        <f>AJ19+AJ20+AJ21</f>
        <v>0</v>
      </c>
      <c r="AK22" s="101" t="s">
        <v>176</v>
      </c>
      <c r="AL22" s="218">
        <f>AL19+AL20+AL21</f>
        <v>0.17700000000000002</v>
      </c>
      <c r="AM22" s="101" t="s">
        <v>175</v>
      </c>
      <c r="AN22" s="218">
        <f>AN19+AN20+AN21</f>
        <v>0</v>
      </c>
      <c r="AO22" s="101" t="s">
        <v>75</v>
      </c>
      <c r="AP22" s="218">
        <f>AP19+AP20+AP21</f>
        <v>0.58500000000000008</v>
      </c>
      <c r="AQ22" s="101" t="s">
        <v>175</v>
      </c>
      <c r="AR22" s="218">
        <f>AR19+AR20+AR21</f>
        <v>0</v>
      </c>
      <c r="AS22" s="101" t="s">
        <v>75</v>
      </c>
      <c r="AT22" s="218">
        <f>AT19+AT20+AT21</f>
        <v>0</v>
      </c>
      <c r="AU22" s="101" t="s">
        <v>75</v>
      </c>
      <c r="AV22" s="218">
        <f>AV19+AV20+AV21</f>
        <v>0</v>
      </c>
      <c r="AW22" s="101" t="s">
        <v>176</v>
      </c>
      <c r="AX22" s="218">
        <f>AX19+AX20+AX21</f>
        <v>0</v>
      </c>
      <c r="AY22" s="112"/>
      <c r="AZ22" s="218">
        <f>AZ19+AZ20+AZ21</f>
        <v>0</v>
      </c>
      <c r="BA22" s="112"/>
      <c r="BB22" s="218">
        <f>BB19+BB20+BB21</f>
        <v>0</v>
      </c>
      <c r="BC22" s="112"/>
      <c r="BD22" s="218">
        <f>BD19+BD20+BD21</f>
        <v>0</v>
      </c>
      <c r="BE22" s="219"/>
      <c r="BF22" s="218">
        <f>H22+J22+L22+N22+P22+R22+T22+V22+X22+Z22+AB22+AD22+AF22+AH22+AJ22+AL22+AN22+AP22+AR22+AT22+AV22+AX22+AZ22+BB22+BD22</f>
        <v>8.3280000000000012</v>
      </c>
      <c r="BG22" s="101" t="s">
        <v>175</v>
      </c>
    </row>
    <row r="23" spans="1:61" ht="12.95" thickBot="1">
      <c r="A23" s="113"/>
      <c r="D23" s="3"/>
      <c r="G23" s="3"/>
      <c r="I23" s="114"/>
      <c r="K23" s="114"/>
      <c r="M23" s="114"/>
      <c r="O23" s="114"/>
      <c r="Q23" s="114"/>
      <c r="S23" s="114"/>
      <c r="U23" s="114"/>
      <c r="W23" s="114"/>
      <c r="Y23" s="114"/>
      <c r="AA23" s="114"/>
      <c r="AC23" s="114"/>
      <c r="AE23" s="114"/>
      <c r="AG23" s="114"/>
      <c r="AI23" s="114"/>
      <c r="AK23" s="114"/>
      <c r="AM23" s="114"/>
      <c r="AO23" s="114"/>
      <c r="AQ23" s="114"/>
      <c r="AS23" s="114"/>
      <c r="AU23" s="114"/>
      <c r="AW23" s="114"/>
      <c r="BG23" s="114"/>
      <c r="BH23" s="3"/>
      <c r="BI23" s="3"/>
    </row>
    <row r="24" spans="1:61" ht="18.600000000000001" thickBot="1">
      <c r="A24" s="34"/>
      <c r="B24" s="35" t="s">
        <v>194</v>
      </c>
      <c r="C24" s="35"/>
      <c r="D24" s="873"/>
      <c r="E24" s="866" t="s">
        <v>56</v>
      </c>
      <c r="F24" s="36"/>
      <c r="I24" s="115"/>
      <c r="K24" s="115"/>
      <c r="M24" s="115"/>
      <c r="O24" s="115"/>
      <c r="Q24" s="115"/>
      <c r="S24" s="115"/>
      <c r="U24" s="115"/>
      <c r="W24" s="115"/>
      <c r="Y24" s="115"/>
      <c r="AA24" s="115"/>
      <c r="AC24" s="115"/>
      <c r="AE24" s="115"/>
      <c r="AG24" s="115"/>
      <c r="AI24" s="115"/>
      <c r="AK24" s="115"/>
      <c r="AM24" s="115"/>
      <c r="AO24" s="115"/>
      <c r="AQ24" s="115"/>
      <c r="AS24" s="115"/>
      <c r="AU24" s="115"/>
      <c r="AW24" s="115"/>
      <c r="BG24" s="115"/>
    </row>
    <row r="25" spans="1:61">
      <c r="A25" s="37" t="s">
        <v>195</v>
      </c>
      <c r="B25" s="15" t="s">
        <v>173</v>
      </c>
      <c r="C25" s="281" t="s">
        <v>24</v>
      </c>
      <c r="D25" s="281" t="s">
        <v>195</v>
      </c>
      <c r="E25" s="281" t="s">
        <v>174</v>
      </c>
      <c r="F25" s="40" t="s">
        <v>47</v>
      </c>
      <c r="G25" s="2" t="s">
        <v>56</v>
      </c>
      <c r="H25" s="222">
        <v>0.76200000000000001</v>
      </c>
      <c r="I25" s="223" t="s">
        <v>175</v>
      </c>
      <c r="J25" s="222">
        <v>1.8280000000000001</v>
      </c>
      <c r="K25" s="223" t="s">
        <v>175</v>
      </c>
      <c r="L25" s="222">
        <v>2.1669999999999998</v>
      </c>
      <c r="M25" s="224" t="s">
        <v>175</v>
      </c>
      <c r="N25" s="222">
        <v>2.2429999999999999</v>
      </c>
      <c r="O25" s="224" t="s">
        <v>175</v>
      </c>
      <c r="P25" s="222">
        <v>1.06</v>
      </c>
      <c r="Q25" s="224" t="s">
        <v>175</v>
      </c>
      <c r="R25" s="222">
        <v>0.88600000000000001</v>
      </c>
      <c r="S25" s="224" t="s">
        <v>175</v>
      </c>
      <c r="T25" s="222">
        <v>0.73099999999999998</v>
      </c>
      <c r="U25" s="224" t="s">
        <v>175</v>
      </c>
      <c r="V25" s="222">
        <v>0.65700000000000003</v>
      </c>
      <c r="W25" s="224" t="s">
        <v>175</v>
      </c>
      <c r="X25" s="222">
        <v>0.46100000000000002</v>
      </c>
      <c r="Y25" s="224" t="s">
        <v>175</v>
      </c>
      <c r="Z25" s="222">
        <v>0.54700000000000004</v>
      </c>
      <c r="AA25" s="224" t="s">
        <v>175</v>
      </c>
      <c r="AB25" s="222">
        <v>10.319000000000001</v>
      </c>
      <c r="AC25" s="224" t="s">
        <v>175</v>
      </c>
      <c r="AD25" s="222">
        <v>1.3220000000000001</v>
      </c>
      <c r="AE25" s="224" t="s">
        <v>175</v>
      </c>
      <c r="AF25" s="222">
        <v>0.68799999999999994</v>
      </c>
      <c r="AG25" s="224" t="s">
        <v>175</v>
      </c>
      <c r="AH25" s="222">
        <v>0.34599999999999997</v>
      </c>
      <c r="AI25" s="224" t="s">
        <v>175</v>
      </c>
      <c r="AJ25" s="222">
        <v>0.48399999999999999</v>
      </c>
      <c r="AK25" s="224" t="s">
        <v>175</v>
      </c>
      <c r="AL25" s="222">
        <v>3.8769999999999998</v>
      </c>
      <c r="AM25" s="224" t="s">
        <v>175</v>
      </c>
      <c r="AN25" s="222">
        <v>3.3479999999999999</v>
      </c>
      <c r="AO25" s="224" t="s">
        <v>175</v>
      </c>
      <c r="AP25" s="222">
        <v>0</v>
      </c>
      <c r="AQ25" s="224" t="s">
        <v>75</v>
      </c>
      <c r="AR25" s="222">
        <v>2.4119999999999999</v>
      </c>
      <c r="AS25" s="224" t="s">
        <v>175</v>
      </c>
      <c r="AT25" s="222">
        <v>1.5660000000000001</v>
      </c>
      <c r="AU25" s="224" t="s">
        <v>175</v>
      </c>
      <c r="AV25" s="222">
        <v>1.3959999999999999</v>
      </c>
      <c r="AW25" s="224" t="s">
        <v>175</v>
      </c>
      <c r="AX25" s="205"/>
      <c r="AY25" s="82"/>
      <c r="AZ25" s="204"/>
      <c r="BA25" s="82"/>
      <c r="BB25" s="204"/>
      <c r="BC25" s="82"/>
      <c r="BD25" s="205"/>
      <c r="BE25" s="206"/>
      <c r="BF25" s="225">
        <f t="shared" ref="BF25:BF32" si="1">H25+J25+L25+N25+P25+R25+T25+V25+X25+Z25+AB25+AD25+AF25+AH25+AJ25+AL25+AN25+AP25+AR25+AT25+AV25+AX25+AZ25+BB25+BD25</f>
        <v>37.1</v>
      </c>
      <c r="BG25" s="71" t="s">
        <v>175</v>
      </c>
    </row>
    <row r="26" spans="1:61">
      <c r="A26" s="4" t="s">
        <v>196</v>
      </c>
      <c r="B26" s="13" t="s">
        <v>178</v>
      </c>
      <c r="C26" s="11" t="s">
        <v>24</v>
      </c>
      <c r="D26" s="11" t="s">
        <v>196</v>
      </c>
      <c r="E26" s="11" t="s">
        <v>174</v>
      </c>
      <c r="F26" s="45" t="s">
        <v>47</v>
      </c>
      <c r="H26" s="226">
        <v>5.5E-2</v>
      </c>
      <c r="I26" s="227" t="s">
        <v>52</v>
      </c>
      <c r="J26" s="226">
        <v>0.152</v>
      </c>
      <c r="K26" s="227" t="s">
        <v>52</v>
      </c>
      <c r="L26" s="226">
        <v>0.123</v>
      </c>
      <c r="M26" s="228" t="s">
        <v>52</v>
      </c>
      <c r="N26" s="226">
        <v>0.432</v>
      </c>
      <c r="O26" s="228" t="s">
        <v>52</v>
      </c>
      <c r="P26" s="226">
        <v>0.14799999999999999</v>
      </c>
      <c r="Q26" s="228" t="s">
        <v>52</v>
      </c>
      <c r="R26" s="226">
        <v>6.6000000000000003E-2</v>
      </c>
      <c r="S26" s="228" t="s">
        <v>52</v>
      </c>
      <c r="T26" s="226">
        <v>8.1000000000000003E-2</v>
      </c>
      <c r="U26" s="228" t="s">
        <v>52</v>
      </c>
      <c r="V26" s="226">
        <v>3.6999999999999998E-2</v>
      </c>
      <c r="W26" s="228" t="s">
        <v>52</v>
      </c>
      <c r="X26" s="226">
        <v>3.2000000000000001E-2</v>
      </c>
      <c r="Y26" s="228" t="s">
        <v>52</v>
      </c>
      <c r="Z26" s="226">
        <v>5.5E-2</v>
      </c>
      <c r="AA26" s="228" t="s">
        <v>52</v>
      </c>
      <c r="AB26" s="226">
        <v>1.079</v>
      </c>
      <c r="AC26" s="228" t="s">
        <v>52</v>
      </c>
      <c r="AD26" s="226">
        <v>0.10100000000000001</v>
      </c>
      <c r="AE26" s="228" t="s">
        <v>52</v>
      </c>
      <c r="AF26" s="226">
        <v>0.13800000000000001</v>
      </c>
      <c r="AG26" s="228" t="s">
        <v>52</v>
      </c>
      <c r="AH26" s="226">
        <v>7.5999999999999998E-2</v>
      </c>
      <c r="AI26" s="228" t="s">
        <v>52</v>
      </c>
      <c r="AJ26" s="226">
        <v>4.8000000000000001E-2</v>
      </c>
      <c r="AK26" s="228" t="s">
        <v>52</v>
      </c>
      <c r="AL26" s="226">
        <v>0.17199999999999999</v>
      </c>
      <c r="AM26" s="228" t="s">
        <v>52</v>
      </c>
      <c r="AN26" s="226">
        <v>0.629</v>
      </c>
      <c r="AO26" s="228" t="s">
        <v>52</v>
      </c>
      <c r="AP26" s="226">
        <v>0</v>
      </c>
      <c r="AQ26" s="228" t="s">
        <v>75</v>
      </c>
      <c r="AR26" s="226">
        <v>0.254</v>
      </c>
      <c r="AS26" s="228" t="s">
        <v>52</v>
      </c>
      <c r="AT26" s="226">
        <v>0.22800000000000001</v>
      </c>
      <c r="AU26" s="228" t="s">
        <v>52</v>
      </c>
      <c r="AV26" s="226">
        <v>9.4E-2</v>
      </c>
      <c r="AW26" s="228" t="s">
        <v>52</v>
      </c>
      <c r="AX26" s="210"/>
      <c r="AY26" s="97"/>
      <c r="AZ26" s="209"/>
      <c r="BA26" s="97"/>
      <c r="BB26" s="209"/>
      <c r="BC26" s="97"/>
      <c r="BD26" s="210"/>
      <c r="BE26" s="211"/>
      <c r="BF26" s="212">
        <f t="shared" si="1"/>
        <v>4</v>
      </c>
      <c r="BG26" s="86" t="s">
        <v>52</v>
      </c>
    </row>
    <row r="27" spans="1:61">
      <c r="A27" s="4" t="s">
        <v>197</v>
      </c>
      <c r="B27" s="13" t="s">
        <v>180</v>
      </c>
      <c r="C27" s="11" t="s">
        <v>24</v>
      </c>
      <c r="D27" s="11" t="s">
        <v>197</v>
      </c>
      <c r="E27" s="11" t="s">
        <v>174</v>
      </c>
      <c r="F27" s="45" t="s">
        <v>47</v>
      </c>
      <c r="H27" s="226">
        <v>3.1E-2</v>
      </c>
      <c r="I27" s="229" t="s">
        <v>181</v>
      </c>
      <c r="J27" s="226">
        <v>7.1999999999999995E-2</v>
      </c>
      <c r="K27" s="229" t="s">
        <v>181</v>
      </c>
      <c r="L27" s="226">
        <v>0.17</v>
      </c>
      <c r="M27" s="230" t="s">
        <v>181</v>
      </c>
      <c r="N27" s="226">
        <v>0.17799999999999999</v>
      </c>
      <c r="O27" s="230" t="s">
        <v>181</v>
      </c>
      <c r="P27" s="226">
        <v>4.7E-2</v>
      </c>
      <c r="Q27" s="230" t="s">
        <v>181</v>
      </c>
      <c r="R27" s="226">
        <v>2.7E-2</v>
      </c>
      <c r="S27" s="230" t="s">
        <v>181</v>
      </c>
      <c r="T27" s="226">
        <v>2.8000000000000001E-2</v>
      </c>
      <c r="U27" s="230" t="s">
        <v>181</v>
      </c>
      <c r="V27" s="226">
        <v>4.2000000000000003E-2</v>
      </c>
      <c r="W27" s="230" t="s">
        <v>181</v>
      </c>
      <c r="X27" s="226">
        <v>1.7000000000000001E-2</v>
      </c>
      <c r="Y27" s="230" t="s">
        <v>181</v>
      </c>
      <c r="Z27" s="226">
        <v>1.4E-2</v>
      </c>
      <c r="AA27" s="230" t="s">
        <v>181</v>
      </c>
      <c r="AB27" s="226">
        <v>0.28499999999999998</v>
      </c>
      <c r="AC27" s="230" t="s">
        <v>181</v>
      </c>
      <c r="AD27" s="226">
        <v>3.1E-2</v>
      </c>
      <c r="AE27" s="230" t="s">
        <v>181</v>
      </c>
      <c r="AF27" s="226">
        <v>5.0999999999999997E-2</v>
      </c>
      <c r="AG27" s="230" t="s">
        <v>181</v>
      </c>
      <c r="AH27" s="226">
        <v>2.4E-2</v>
      </c>
      <c r="AI27" s="230" t="s">
        <v>181</v>
      </c>
      <c r="AJ27" s="226">
        <v>8.0000000000000002E-3</v>
      </c>
      <c r="AK27" s="230" t="s">
        <v>181</v>
      </c>
      <c r="AL27" s="226">
        <v>7.5999999999999998E-2</v>
      </c>
      <c r="AM27" s="230" t="s">
        <v>181</v>
      </c>
      <c r="AN27" s="226">
        <v>0</v>
      </c>
      <c r="AO27" s="230" t="s">
        <v>75</v>
      </c>
      <c r="AP27" s="226">
        <v>0</v>
      </c>
      <c r="AQ27" s="230" t="s">
        <v>75</v>
      </c>
      <c r="AR27" s="226">
        <v>0</v>
      </c>
      <c r="AS27" s="230" t="s">
        <v>75</v>
      </c>
      <c r="AT27" s="226">
        <v>0</v>
      </c>
      <c r="AU27" s="230" t="s">
        <v>75</v>
      </c>
      <c r="AV27" s="226">
        <v>0</v>
      </c>
      <c r="AW27" s="230" t="s">
        <v>75</v>
      </c>
      <c r="AX27" s="210"/>
      <c r="AY27" s="97"/>
      <c r="AZ27" s="209"/>
      <c r="BA27" s="97"/>
      <c r="BB27" s="209"/>
      <c r="BC27" s="97"/>
      <c r="BD27" s="210"/>
      <c r="BE27" s="211"/>
      <c r="BF27" s="212">
        <f t="shared" si="1"/>
        <v>1.1010000000000002</v>
      </c>
      <c r="BG27" s="86" t="s">
        <v>181</v>
      </c>
    </row>
    <row r="28" spans="1:61">
      <c r="A28" s="4" t="s">
        <v>198</v>
      </c>
      <c r="B28" s="13" t="s">
        <v>183</v>
      </c>
      <c r="C28" s="11" t="s">
        <v>24</v>
      </c>
      <c r="D28" s="11" t="s">
        <v>198</v>
      </c>
      <c r="E28" s="11" t="s">
        <v>174</v>
      </c>
      <c r="F28" s="45" t="s">
        <v>184</v>
      </c>
      <c r="H28" s="231">
        <f>H25+H26+H27</f>
        <v>0.84800000000000009</v>
      </c>
      <c r="I28" s="227" t="s">
        <v>175</v>
      </c>
      <c r="J28" s="231">
        <f>J25+J26+J27</f>
        <v>2.052</v>
      </c>
      <c r="K28" s="227" t="s">
        <v>175</v>
      </c>
      <c r="L28" s="231">
        <f>L25+L26+L27</f>
        <v>2.46</v>
      </c>
      <c r="M28" s="227" t="s">
        <v>175</v>
      </c>
      <c r="N28" s="231">
        <f>N25+N26+N27</f>
        <v>2.8529999999999998</v>
      </c>
      <c r="O28" s="227" t="s">
        <v>175</v>
      </c>
      <c r="P28" s="231">
        <f>P25+P26+P27</f>
        <v>1.2549999999999999</v>
      </c>
      <c r="Q28" s="227" t="s">
        <v>175</v>
      </c>
      <c r="R28" s="231">
        <f>R25+R26+R27</f>
        <v>0.97899999999999998</v>
      </c>
      <c r="S28" s="227" t="s">
        <v>175</v>
      </c>
      <c r="T28" s="231">
        <f>T25+T26+T27</f>
        <v>0.84</v>
      </c>
      <c r="U28" s="227" t="s">
        <v>175</v>
      </c>
      <c r="V28" s="231">
        <f>V25+V26+V27</f>
        <v>0.7360000000000001</v>
      </c>
      <c r="W28" s="227" t="s">
        <v>175</v>
      </c>
      <c r="X28" s="231">
        <f>X25+X26+X27</f>
        <v>0.51</v>
      </c>
      <c r="Y28" s="227" t="s">
        <v>175</v>
      </c>
      <c r="Z28" s="231">
        <f>Z25+Z26+Z27</f>
        <v>0.6160000000000001</v>
      </c>
      <c r="AA28" s="227" t="s">
        <v>175</v>
      </c>
      <c r="AB28" s="231">
        <f>AB25+AB26+AB27</f>
        <v>11.683000000000002</v>
      </c>
      <c r="AC28" s="227" t="s">
        <v>175</v>
      </c>
      <c r="AD28" s="231">
        <f>AD25+AD26+AD27</f>
        <v>1.454</v>
      </c>
      <c r="AE28" s="227" t="s">
        <v>175</v>
      </c>
      <c r="AF28" s="231">
        <f>AF25+AF26+AF27</f>
        <v>0.877</v>
      </c>
      <c r="AG28" s="227" t="s">
        <v>175</v>
      </c>
      <c r="AH28" s="231">
        <f>AH25+AH26+AH27</f>
        <v>0.44600000000000001</v>
      </c>
      <c r="AI28" s="227" t="s">
        <v>175</v>
      </c>
      <c r="AJ28" s="231">
        <f>AJ25+AJ26+AJ27</f>
        <v>0.54</v>
      </c>
      <c r="AK28" s="227" t="s">
        <v>175</v>
      </c>
      <c r="AL28" s="231">
        <f>AL25+AL26+AL27</f>
        <v>4.1249999999999991</v>
      </c>
      <c r="AM28" s="227" t="s">
        <v>175</v>
      </c>
      <c r="AN28" s="231">
        <f>AN25+AN26+AN27</f>
        <v>3.9769999999999999</v>
      </c>
      <c r="AO28" s="227" t="s">
        <v>175</v>
      </c>
      <c r="AP28" s="231">
        <f>AP25+AP26+AP27</f>
        <v>0</v>
      </c>
      <c r="AQ28" s="227" t="s">
        <v>75</v>
      </c>
      <c r="AR28" s="231">
        <f>AR25+AR26+AR27</f>
        <v>2.6659999999999999</v>
      </c>
      <c r="AS28" s="227" t="s">
        <v>175</v>
      </c>
      <c r="AT28" s="231">
        <f>AT25+AT26+AT27</f>
        <v>1.794</v>
      </c>
      <c r="AU28" s="227" t="s">
        <v>175</v>
      </c>
      <c r="AV28" s="231">
        <f>AV25+AV26+AV27</f>
        <v>1.49</v>
      </c>
      <c r="AW28" s="228" t="s">
        <v>175</v>
      </c>
      <c r="AX28" s="232">
        <f>AX25+AX26+AX27</f>
        <v>0</v>
      </c>
      <c r="AY28" s="97"/>
      <c r="AZ28" s="212">
        <f>AZ25+AZ26+AZ27</f>
        <v>0</v>
      </c>
      <c r="BA28" s="97"/>
      <c r="BB28" s="212">
        <f>BB25+BB26+BB27</f>
        <v>0</v>
      </c>
      <c r="BC28" s="97"/>
      <c r="BD28" s="212">
        <f>BD25+BD26+BD27</f>
        <v>0</v>
      </c>
      <c r="BE28" s="211"/>
      <c r="BF28" s="212">
        <f t="shared" si="1"/>
        <v>42.200999999999993</v>
      </c>
      <c r="BG28" s="86" t="s">
        <v>175</v>
      </c>
    </row>
    <row r="29" spans="1:61">
      <c r="A29" s="4" t="s">
        <v>199</v>
      </c>
      <c r="B29" s="13" t="s">
        <v>186</v>
      </c>
      <c r="C29" s="11" t="s">
        <v>24</v>
      </c>
      <c r="D29" s="11" t="s">
        <v>199</v>
      </c>
      <c r="E29" s="11" t="s">
        <v>174</v>
      </c>
      <c r="F29" s="45" t="s">
        <v>47</v>
      </c>
      <c r="H29" s="226">
        <v>8.0000000000000002E-3</v>
      </c>
      <c r="I29" s="229" t="s">
        <v>188</v>
      </c>
      <c r="J29" s="226">
        <v>0.20799999999999999</v>
      </c>
      <c r="K29" s="229" t="s">
        <v>188</v>
      </c>
      <c r="L29" s="226">
        <v>4.3999999999999997E-2</v>
      </c>
      <c r="M29" s="229" t="s">
        <v>188</v>
      </c>
      <c r="N29" s="226">
        <v>0.17699999999999999</v>
      </c>
      <c r="O29" s="229" t="s">
        <v>188</v>
      </c>
      <c r="P29" s="226">
        <v>0.01</v>
      </c>
      <c r="Q29" s="229" t="s">
        <v>188</v>
      </c>
      <c r="R29" s="226">
        <v>2.1000000000000001E-2</v>
      </c>
      <c r="S29" s="229" t="s">
        <v>188</v>
      </c>
      <c r="T29" s="226">
        <v>7.0000000000000001E-3</v>
      </c>
      <c r="U29" s="229" t="s">
        <v>188</v>
      </c>
      <c r="V29" s="226">
        <v>1.0999999999999999E-2</v>
      </c>
      <c r="W29" s="229" t="s">
        <v>188</v>
      </c>
      <c r="X29" s="226">
        <v>4.0000000000000001E-3</v>
      </c>
      <c r="Y29" s="229" t="s">
        <v>188</v>
      </c>
      <c r="Z29" s="226">
        <v>8.9999999999999993E-3</v>
      </c>
      <c r="AA29" s="229" t="s">
        <v>188</v>
      </c>
      <c r="AB29" s="226">
        <v>0.108</v>
      </c>
      <c r="AC29" s="229" t="s">
        <v>188</v>
      </c>
      <c r="AD29" s="226">
        <v>1.2999999999999999E-2</v>
      </c>
      <c r="AE29" s="229" t="s">
        <v>188</v>
      </c>
      <c r="AF29" s="226">
        <v>7.0000000000000001E-3</v>
      </c>
      <c r="AG29" s="229" t="s">
        <v>188</v>
      </c>
      <c r="AH29" s="226">
        <v>4.0000000000000001E-3</v>
      </c>
      <c r="AI29" s="229" t="s">
        <v>188</v>
      </c>
      <c r="AJ29" s="226">
        <v>4.0000000000000001E-3</v>
      </c>
      <c r="AK29" s="229" t="s">
        <v>188</v>
      </c>
      <c r="AL29" s="226">
        <v>0.17299999999999999</v>
      </c>
      <c r="AM29" s="229" t="s">
        <v>188</v>
      </c>
      <c r="AN29" s="226">
        <v>0.192</v>
      </c>
      <c r="AO29" s="229" t="s">
        <v>188</v>
      </c>
      <c r="AP29" s="226">
        <v>0</v>
      </c>
      <c r="AQ29" s="229" t="s">
        <v>75</v>
      </c>
      <c r="AR29" s="226">
        <v>0.751</v>
      </c>
      <c r="AS29" s="229" t="s">
        <v>188</v>
      </c>
      <c r="AT29" s="226">
        <v>0.25900000000000001</v>
      </c>
      <c r="AU29" s="229" t="s">
        <v>188</v>
      </c>
      <c r="AV29" s="226">
        <v>0.38200000000000001</v>
      </c>
      <c r="AW29" s="230" t="s">
        <v>188</v>
      </c>
      <c r="AX29" s="215"/>
      <c r="AY29" s="136"/>
      <c r="AZ29" s="214"/>
      <c r="BA29" s="136"/>
      <c r="BB29" s="214"/>
      <c r="BC29" s="136"/>
      <c r="BD29" s="215"/>
      <c r="BE29" s="216"/>
      <c r="BF29" s="217">
        <f t="shared" si="1"/>
        <v>2.3919999999999999</v>
      </c>
      <c r="BG29" s="86" t="s">
        <v>188</v>
      </c>
    </row>
    <row r="30" spans="1:61">
      <c r="A30" s="4" t="s">
        <v>200</v>
      </c>
      <c r="B30" s="13" t="s">
        <v>190</v>
      </c>
      <c r="C30" s="11" t="s">
        <v>24</v>
      </c>
      <c r="D30" s="11" t="s">
        <v>200</v>
      </c>
      <c r="E30" s="11" t="s">
        <v>174</v>
      </c>
      <c r="F30" s="45" t="s">
        <v>47</v>
      </c>
      <c r="H30" s="226">
        <v>0</v>
      </c>
      <c r="I30" s="227" t="s">
        <v>75</v>
      </c>
      <c r="J30" s="226">
        <v>0</v>
      </c>
      <c r="K30" s="227" t="s">
        <v>75</v>
      </c>
      <c r="L30" s="226">
        <v>0</v>
      </c>
      <c r="M30" s="227" t="s">
        <v>75</v>
      </c>
      <c r="N30" s="226">
        <v>0</v>
      </c>
      <c r="O30" s="227" t="s">
        <v>75</v>
      </c>
      <c r="P30" s="226">
        <v>0</v>
      </c>
      <c r="Q30" s="227" t="s">
        <v>75</v>
      </c>
      <c r="R30" s="226">
        <v>0</v>
      </c>
      <c r="S30" s="227" t="s">
        <v>75</v>
      </c>
      <c r="T30" s="226">
        <v>0</v>
      </c>
      <c r="U30" s="227" t="s">
        <v>75</v>
      </c>
      <c r="V30" s="226">
        <v>0</v>
      </c>
      <c r="W30" s="227" t="s">
        <v>75</v>
      </c>
      <c r="X30" s="226">
        <v>0</v>
      </c>
      <c r="Y30" s="227" t="s">
        <v>75</v>
      </c>
      <c r="Z30" s="226">
        <v>0</v>
      </c>
      <c r="AA30" s="227" t="s">
        <v>75</v>
      </c>
      <c r="AB30" s="226">
        <v>0</v>
      </c>
      <c r="AC30" s="227" t="s">
        <v>75</v>
      </c>
      <c r="AD30" s="226">
        <v>0</v>
      </c>
      <c r="AE30" s="227" t="s">
        <v>75</v>
      </c>
      <c r="AF30" s="226">
        <v>0</v>
      </c>
      <c r="AG30" s="227" t="s">
        <v>75</v>
      </c>
      <c r="AH30" s="226">
        <v>0</v>
      </c>
      <c r="AI30" s="227" t="s">
        <v>75</v>
      </c>
      <c r="AJ30" s="226">
        <v>0</v>
      </c>
      <c r="AK30" s="227" t="s">
        <v>75</v>
      </c>
      <c r="AL30" s="226">
        <v>0</v>
      </c>
      <c r="AM30" s="227" t="s">
        <v>75</v>
      </c>
      <c r="AN30" s="226">
        <v>0.26500000000000001</v>
      </c>
      <c r="AO30" s="228" t="s">
        <v>181</v>
      </c>
      <c r="AP30" s="226">
        <v>0</v>
      </c>
      <c r="AQ30" s="227" t="s">
        <v>75</v>
      </c>
      <c r="AR30" s="226">
        <v>0.187</v>
      </c>
      <c r="AS30" s="228" t="s">
        <v>181</v>
      </c>
      <c r="AT30" s="226">
        <v>7.6999999999999999E-2</v>
      </c>
      <c r="AU30" s="228" t="s">
        <v>181</v>
      </c>
      <c r="AV30" s="226">
        <v>7.4999999999999997E-2</v>
      </c>
      <c r="AW30" s="228" t="s">
        <v>181</v>
      </c>
      <c r="AX30" s="215"/>
      <c r="AY30" s="136"/>
      <c r="AZ30" s="214"/>
      <c r="BA30" s="136"/>
      <c r="BB30" s="214"/>
      <c r="BC30" s="136"/>
      <c r="BD30" s="215"/>
      <c r="BE30" s="216"/>
      <c r="BF30" s="217">
        <f t="shared" si="1"/>
        <v>0.60399999999999998</v>
      </c>
      <c r="BG30" s="86" t="s">
        <v>181</v>
      </c>
    </row>
    <row r="31" spans="1:61">
      <c r="A31" s="4" t="s">
        <v>201</v>
      </c>
      <c r="B31" s="13" t="s">
        <v>202</v>
      </c>
      <c r="C31" s="11" t="s">
        <v>24</v>
      </c>
      <c r="D31" s="11" t="s">
        <v>201</v>
      </c>
      <c r="E31" s="11" t="s">
        <v>174</v>
      </c>
      <c r="F31" s="45" t="s">
        <v>184</v>
      </c>
      <c r="H31" s="231">
        <f>H28+H29+H30</f>
        <v>0.85600000000000009</v>
      </c>
      <c r="I31" s="227" t="s">
        <v>175</v>
      </c>
      <c r="J31" s="231">
        <f>J28+J29+J30</f>
        <v>2.2600000000000002</v>
      </c>
      <c r="K31" s="227" t="s">
        <v>175</v>
      </c>
      <c r="L31" s="231">
        <f>L28+L29+L30</f>
        <v>2.504</v>
      </c>
      <c r="M31" s="227" t="s">
        <v>175</v>
      </c>
      <c r="N31" s="231">
        <f>N28+N29+N30</f>
        <v>3.03</v>
      </c>
      <c r="O31" s="227" t="s">
        <v>175</v>
      </c>
      <c r="P31" s="231">
        <f>P28+P29+P30</f>
        <v>1.2649999999999999</v>
      </c>
      <c r="Q31" s="227" t="s">
        <v>175</v>
      </c>
      <c r="R31" s="231">
        <f>R28+R29+R30</f>
        <v>1</v>
      </c>
      <c r="S31" s="227" t="s">
        <v>175</v>
      </c>
      <c r="T31" s="231">
        <f>T28+T29+T30</f>
        <v>0.84699999999999998</v>
      </c>
      <c r="U31" s="227" t="s">
        <v>175</v>
      </c>
      <c r="V31" s="231">
        <f>V28+V29+V30</f>
        <v>0.74700000000000011</v>
      </c>
      <c r="W31" s="227" t="s">
        <v>175</v>
      </c>
      <c r="X31" s="231">
        <f>X28+X29+X30</f>
        <v>0.51400000000000001</v>
      </c>
      <c r="Y31" s="227" t="s">
        <v>175</v>
      </c>
      <c r="Z31" s="231">
        <f>Z28+Z29+Z30</f>
        <v>0.62500000000000011</v>
      </c>
      <c r="AA31" s="227" t="s">
        <v>175</v>
      </c>
      <c r="AB31" s="231">
        <f>AB28+AB29+AB30</f>
        <v>11.791000000000002</v>
      </c>
      <c r="AC31" s="227" t="s">
        <v>175</v>
      </c>
      <c r="AD31" s="231">
        <f>AD28+AD29+AD30</f>
        <v>1.4669999999999999</v>
      </c>
      <c r="AE31" s="227" t="s">
        <v>175</v>
      </c>
      <c r="AF31" s="231">
        <f>AF28+AF29+AF30</f>
        <v>0.88400000000000001</v>
      </c>
      <c r="AG31" s="227" t="s">
        <v>175</v>
      </c>
      <c r="AH31" s="231">
        <f>AH28+AH29+AH30</f>
        <v>0.45</v>
      </c>
      <c r="AI31" s="227" t="s">
        <v>175</v>
      </c>
      <c r="AJ31" s="231">
        <f>AJ28+AJ29+AJ30</f>
        <v>0.54400000000000004</v>
      </c>
      <c r="AK31" s="227" t="s">
        <v>175</v>
      </c>
      <c r="AL31" s="231">
        <f>AL28+AL29+AL30</f>
        <v>4.2979999999999992</v>
      </c>
      <c r="AM31" s="227" t="s">
        <v>175</v>
      </c>
      <c r="AN31" s="231">
        <f>AN28+AN29+AN30</f>
        <v>4.4339999999999993</v>
      </c>
      <c r="AO31" s="227" t="s">
        <v>175</v>
      </c>
      <c r="AP31" s="231">
        <f>AP28+AP29+AP30</f>
        <v>0</v>
      </c>
      <c r="AQ31" s="227" t="s">
        <v>75</v>
      </c>
      <c r="AR31" s="231">
        <f>AR28+AR29+AR30</f>
        <v>3.6039999999999996</v>
      </c>
      <c r="AS31" s="227" t="s">
        <v>175</v>
      </c>
      <c r="AT31" s="231">
        <f>AT28+AT29+AT30</f>
        <v>2.13</v>
      </c>
      <c r="AU31" s="227" t="s">
        <v>175</v>
      </c>
      <c r="AV31" s="231">
        <f>AV28+AV29+AV30</f>
        <v>1.9469999999999998</v>
      </c>
      <c r="AW31" s="228" t="s">
        <v>175</v>
      </c>
      <c r="AX31" s="233">
        <f>AX28+AX29+AX30</f>
        <v>0</v>
      </c>
      <c r="AY31" s="136"/>
      <c r="AZ31" s="217">
        <f>AZ28+AZ29+AZ30</f>
        <v>0</v>
      </c>
      <c r="BA31" s="136"/>
      <c r="BB31" s="217">
        <f>BB28+BB29+BB30</f>
        <v>0</v>
      </c>
      <c r="BC31" s="136"/>
      <c r="BD31" s="217">
        <f>BD28+BD29+BD30</f>
        <v>0</v>
      </c>
      <c r="BE31" s="216"/>
      <c r="BF31" s="217">
        <f t="shared" si="1"/>
        <v>45.197000000000003</v>
      </c>
      <c r="BG31" s="234" t="s">
        <v>175</v>
      </c>
    </row>
    <row r="32" spans="1:61" ht="12.95" thickBot="1">
      <c r="A32" s="160" t="s">
        <v>203</v>
      </c>
      <c r="B32" s="14" t="s">
        <v>204</v>
      </c>
      <c r="C32" s="12" t="s">
        <v>24</v>
      </c>
      <c r="D32" s="12" t="s">
        <v>203</v>
      </c>
      <c r="E32" s="12" t="s">
        <v>174</v>
      </c>
      <c r="F32" s="161" t="s">
        <v>47</v>
      </c>
      <c r="H32" s="235">
        <v>0</v>
      </c>
      <c r="I32" s="236" t="s">
        <v>205</v>
      </c>
      <c r="J32" s="235">
        <v>1E-3</v>
      </c>
      <c r="K32" s="236" t="s">
        <v>206</v>
      </c>
      <c r="L32" s="235">
        <v>2E-3</v>
      </c>
      <c r="M32" s="237" t="s">
        <v>206</v>
      </c>
      <c r="N32" s="235">
        <v>0</v>
      </c>
      <c r="O32" s="237" t="s">
        <v>75</v>
      </c>
      <c r="P32" s="235">
        <v>0</v>
      </c>
      <c r="Q32" s="237" t="s">
        <v>75</v>
      </c>
      <c r="R32" s="238">
        <v>1.2999999999999999E-2</v>
      </c>
      <c r="S32" s="237" t="s">
        <v>75</v>
      </c>
      <c r="T32" s="235">
        <v>0</v>
      </c>
      <c r="U32" s="237" t="s">
        <v>205</v>
      </c>
      <c r="V32" s="235">
        <v>1E-3</v>
      </c>
      <c r="W32" s="237" t="s">
        <v>206</v>
      </c>
      <c r="X32" s="235">
        <v>0</v>
      </c>
      <c r="Y32" s="237" t="s">
        <v>205</v>
      </c>
      <c r="Z32" s="235">
        <v>0</v>
      </c>
      <c r="AA32" s="237" t="s">
        <v>205</v>
      </c>
      <c r="AB32" s="235">
        <v>0</v>
      </c>
      <c r="AC32" s="237" t="s">
        <v>205</v>
      </c>
      <c r="AD32" s="235">
        <v>0</v>
      </c>
      <c r="AE32" s="237" t="s">
        <v>205</v>
      </c>
      <c r="AF32" s="235">
        <v>0</v>
      </c>
      <c r="AG32" s="237" t="s">
        <v>75</v>
      </c>
      <c r="AH32" s="235">
        <v>0</v>
      </c>
      <c r="AI32" s="237" t="s">
        <v>75</v>
      </c>
      <c r="AJ32" s="235">
        <v>0</v>
      </c>
      <c r="AK32" s="237" t="s">
        <v>205</v>
      </c>
      <c r="AL32" s="235">
        <v>0</v>
      </c>
      <c r="AM32" s="237" t="s">
        <v>205</v>
      </c>
      <c r="AN32" s="235">
        <v>0</v>
      </c>
      <c r="AO32" s="237" t="s">
        <v>75</v>
      </c>
      <c r="AP32" s="235">
        <v>0</v>
      </c>
      <c r="AQ32" s="237" t="s">
        <v>75</v>
      </c>
      <c r="AR32" s="235">
        <v>0.59199999999999997</v>
      </c>
      <c r="AS32" s="237" t="s">
        <v>206</v>
      </c>
      <c r="AT32" s="235">
        <v>0</v>
      </c>
      <c r="AU32" s="237" t="s">
        <v>75</v>
      </c>
      <c r="AV32" s="235">
        <v>0.08</v>
      </c>
      <c r="AW32" s="237" t="s">
        <v>206</v>
      </c>
      <c r="AX32" s="239"/>
      <c r="AY32" s="112"/>
      <c r="AZ32" s="239"/>
      <c r="BA32" s="112"/>
      <c r="BB32" s="239"/>
      <c r="BC32" s="112"/>
      <c r="BD32" s="239"/>
      <c r="BE32" s="112"/>
      <c r="BF32" s="240">
        <f t="shared" si="1"/>
        <v>0.68899999999999995</v>
      </c>
      <c r="BG32" s="241" t="s">
        <v>205</v>
      </c>
    </row>
    <row r="33" spans="1:60" ht="15" customHeight="1" thickBot="1">
      <c r="D33" s="3"/>
      <c r="I33" s="188"/>
      <c r="K33" s="188"/>
      <c r="M33" s="188"/>
      <c r="O33" s="188"/>
      <c r="Q33" s="188"/>
      <c r="S33" s="188"/>
      <c r="U33" s="188"/>
      <c r="W33" s="188"/>
      <c r="Y33" s="188"/>
      <c r="AA33" s="188"/>
      <c r="AC33" s="188"/>
      <c r="AE33" s="188"/>
      <c r="AG33" s="188"/>
      <c r="AI33" s="188"/>
      <c r="AK33" s="188"/>
      <c r="AM33" s="188"/>
      <c r="AO33" s="188"/>
      <c r="AQ33" s="188"/>
      <c r="AS33" s="188"/>
      <c r="AU33" s="188"/>
      <c r="AW33" s="188"/>
      <c r="BG33" s="188"/>
    </row>
    <row r="34" spans="1:60" ht="18.600000000000001" thickBot="1">
      <c r="A34" s="34"/>
      <c r="B34" s="35" t="s">
        <v>207</v>
      </c>
      <c r="C34" s="35"/>
      <c r="D34" s="873"/>
      <c r="E34" s="866"/>
      <c r="F34" s="36"/>
      <c r="I34" s="115"/>
      <c r="K34" s="115"/>
      <c r="M34" s="115"/>
      <c r="O34" s="115"/>
      <c r="Q34" s="115"/>
      <c r="S34" s="115"/>
      <c r="U34" s="115"/>
      <c r="W34" s="115"/>
      <c r="Y34" s="115"/>
      <c r="AA34" s="115"/>
      <c r="AC34" s="115"/>
      <c r="AE34" s="115"/>
      <c r="AG34" s="115"/>
      <c r="AI34" s="115"/>
      <c r="AK34" s="115"/>
      <c r="AM34" s="115"/>
      <c r="AO34" s="115"/>
      <c r="AQ34" s="115"/>
      <c r="AS34" s="115"/>
      <c r="AU34" s="115"/>
      <c r="AW34" s="115"/>
      <c r="BG34" s="115"/>
    </row>
    <row r="35" spans="1:60">
      <c r="A35" s="37" t="s">
        <v>208</v>
      </c>
      <c r="B35" s="15" t="s">
        <v>173</v>
      </c>
      <c r="C35" s="281" t="s">
        <v>24</v>
      </c>
      <c r="D35" s="281" t="s">
        <v>208</v>
      </c>
      <c r="E35" s="281" t="s">
        <v>174</v>
      </c>
      <c r="F35" s="40" t="s">
        <v>47</v>
      </c>
      <c r="H35" s="203">
        <v>0</v>
      </c>
      <c r="I35" s="71" t="s">
        <v>75</v>
      </c>
      <c r="J35" s="203">
        <v>1.0880000000000001</v>
      </c>
      <c r="K35" s="71" t="s">
        <v>175</v>
      </c>
      <c r="L35" s="203">
        <v>3.0739999999999998</v>
      </c>
      <c r="M35" s="71" t="s">
        <v>175</v>
      </c>
      <c r="N35" s="203">
        <v>2.0579999999999998</v>
      </c>
      <c r="O35" s="71" t="s">
        <v>175</v>
      </c>
      <c r="P35" s="203">
        <v>0</v>
      </c>
      <c r="Q35" s="71" t="s">
        <v>75</v>
      </c>
      <c r="R35" s="203">
        <v>0</v>
      </c>
      <c r="S35" s="71" t="s">
        <v>75</v>
      </c>
      <c r="T35" s="203">
        <v>0</v>
      </c>
      <c r="U35" s="71" t="s">
        <v>75</v>
      </c>
      <c r="V35" s="203">
        <v>2.1890000000000001</v>
      </c>
      <c r="W35" s="71" t="s">
        <v>175</v>
      </c>
      <c r="X35" s="203">
        <v>0</v>
      </c>
      <c r="Y35" s="71" t="s">
        <v>75</v>
      </c>
      <c r="Z35" s="203">
        <v>0</v>
      </c>
      <c r="AA35" s="71" t="s">
        <v>75</v>
      </c>
      <c r="AB35" s="203">
        <v>2.35</v>
      </c>
      <c r="AC35" s="71" t="s">
        <v>175</v>
      </c>
      <c r="AD35" s="203">
        <v>0.746</v>
      </c>
      <c r="AE35" s="71" t="s">
        <v>175</v>
      </c>
      <c r="AF35" s="203">
        <v>0</v>
      </c>
      <c r="AG35" s="71" t="s">
        <v>75</v>
      </c>
      <c r="AH35" s="203">
        <v>0</v>
      </c>
      <c r="AI35" s="71" t="s">
        <v>75</v>
      </c>
      <c r="AJ35" s="203">
        <v>0</v>
      </c>
      <c r="AK35" s="71" t="s">
        <v>75</v>
      </c>
      <c r="AL35" s="203">
        <v>1.5740000000000001</v>
      </c>
      <c r="AM35" s="71" t="s">
        <v>175</v>
      </c>
      <c r="AN35" s="203">
        <v>2.0579999999999998</v>
      </c>
      <c r="AO35" s="71" t="s">
        <v>206</v>
      </c>
      <c r="AP35" s="203">
        <v>15.984999999999999</v>
      </c>
      <c r="AQ35" s="71" t="s">
        <v>175</v>
      </c>
      <c r="AR35" s="203">
        <v>1.679</v>
      </c>
      <c r="AS35" s="71" t="s">
        <v>175</v>
      </c>
      <c r="AT35" s="203">
        <v>0</v>
      </c>
      <c r="AU35" s="71" t="s">
        <v>75</v>
      </c>
      <c r="AV35" s="203">
        <v>0</v>
      </c>
      <c r="AW35" s="71" t="s">
        <v>75</v>
      </c>
      <c r="AX35" s="242"/>
      <c r="AY35" s="79"/>
      <c r="AZ35" s="242"/>
      <c r="BA35" s="79"/>
      <c r="BB35" s="242"/>
      <c r="BC35" s="79"/>
      <c r="BD35" s="242"/>
      <c r="BE35" s="79"/>
      <c r="BF35" s="243">
        <f t="shared" ref="BF35:BF41" si="2">H35+J35+L35+N35+P35+R35+T35+V35+X35+Z35+AB35+AD35+AF35+AH35+AJ35+AL35+AN35+AP35+AR35+AT35+AV35+AX35+AZ35+BB35+BD35</f>
        <v>32.801000000000002</v>
      </c>
      <c r="BG35" s="71" t="s">
        <v>175</v>
      </c>
    </row>
    <row r="36" spans="1:60">
      <c r="A36" s="4" t="s">
        <v>209</v>
      </c>
      <c r="B36" s="13" t="s">
        <v>178</v>
      </c>
      <c r="C36" s="11" t="s">
        <v>24</v>
      </c>
      <c r="D36" s="11" t="s">
        <v>209</v>
      </c>
      <c r="E36" s="11" t="s">
        <v>174</v>
      </c>
      <c r="F36" s="45" t="s">
        <v>47</v>
      </c>
      <c r="H36" s="208">
        <v>0</v>
      </c>
      <c r="I36" s="86" t="s">
        <v>75</v>
      </c>
      <c r="J36" s="208">
        <v>0.08</v>
      </c>
      <c r="K36" s="86" t="s">
        <v>52</v>
      </c>
      <c r="L36" s="208">
        <v>0.13900000000000001</v>
      </c>
      <c r="M36" s="86" t="s">
        <v>52</v>
      </c>
      <c r="N36" s="208">
        <v>0.314</v>
      </c>
      <c r="O36" s="86" t="s">
        <v>52</v>
      </c>
      <c r="P36" s="208">
        <v>0</v>
      </c>
      <c r="Q36" s="86" t="s">
        <v>75</v>
      </c>
      <c r="R36" s="208">
        <v>0</v>
      </c>
      <c r="S36" s="86" t="s">
        <v>75</v>
      </c>
      <c r="T36" s="208">
        <v>0</v>
      </c>
      <c r="U36" s="86" t="s">
        <v>75</v>
      </c>
      <c r="V36" s="208">
        <v>0.14099999999999999</v>
      </c>
      <c r="W36" s="86" t="s">
        <v>52</v>
      </c>
      <c r="X36" s="208">
        <v>0</v>
      </c>
      <c r="Y36" s="86" t="s">
        <v>75</v>
      </c>
      <c r="Z36" s="208">
        <v>0</v>
      </c>
      <c r="AA36" s="86" t="s">
        <v>75</v>
      </c>
      <c r="AB36" s="208">
        <v>0.27300000000000002</v>
      </c>
      <c r="AC36" s="86" t="s">
        <v>52</v>
      </c>
      <c r="AD36" s="208">
        <v>9.0999999999999998E-2</v>
      </c>
      <c r="AE36" s="86" t="s">
        <v>52</v>
      </c>
      <c r="AF36" s="208">
        <v>0</v>
      </c>
      <c r="AG36" s="86" t="s">
        <v>75</v>
      </c>
      <c r="AH36" s="208">
        <v>0</v>
      </c>
      <c r="AI36" s="86" t="s">
        <v>75</v>
      </c>
      <c r="AJ36" s="208">
        <v>0</v>
      </c>
      <c r="AK36" s="86" t="s">
        <v>75</v>
      </c>
      <c r="AL36" s="208">
        <v>6.7000000000000004E-2</v>
      </c>
      <c r="AM36" s="86" t="s">
        <v>52</v>
      </c>
      <c r="AN36" s="208">
        <v>0</v>
      </c>
      <c r="AO36" s="86" t="s">
        <v>75</v>
      </c>
      <c r="AP36" s="208">
        <v>0.32300000000000001</v>
      </c>
      <c r="AQ36" s="86" t="s">
        <v>181</v>
      </c>
      <c r="AR36" s="208">
        <v>0.17899999999999999</v>
      </c>
      <c r="AS36" s="86" t="s">
        <v>52</v>
      </c>
      <c r="AT36" s="208">
        <v>0</v>
      </c>
      <c r="AU36" s="86" t="s">
        <v>75</v>
      </c>
      <c r="AV36" s="208">
        <v>0</v>
      </c>
      <c r="AW36" s="86" t="s">
        <v>75</v>
      </c>
      <c r="AX36" s="244"/>
      <c r="AY36" s="94"/>
      <c r="AZ36" s="244"/>
      <c r="BA36" s="94"/>
      <c r="BB36" s="244"/>
      <c r="BC36" s="94"/>
      <c r="BD36" s="244"/>
      <c r="BE36" s="94"/>
      <c r="BF36" s="232">
        <f t="shared" si="2"/>
        <v>1.607</v>
      </c>
      <c r="BG36" s="86" t="s">
        <v>52</v>
      </c>
    </row>
    <row r="37" spans="1:60">
      <c r="A37" s="4" t="s">
        <v>210</v>
      </c>
      <c r="B37" s="13" t="s">
        <v>180</v>
      </c>
      <c r="C37" s="11" t="s">
        <v>24</v>
      </c>
      <c r="D37" s="11" t="s">
        <v>210</v>
      </c>
      <c r="E37" s="11" t="s">
        <v>174</v>
      </c>
      <c r="F37" s="45" t="s">
        <v>47</v>
      </c>
      <c r="H37" s="208">
        <v>0</v>
      </c>
      <c r="I37" s="86" t="s">
        <v>75</v>
      </c>
      <c r="J37" s="208">
        <v>1.9E-2</v>
      </c>
      <c r="K37" s="86" t="s">
        <v>181</v>
      </c>
      <c r="L37" s="208">
        <v>1.2999999999999999E-2</v>
      </c>
      <c r="M37" s="86" t="s">
        <v>181</v>
      </c>
      <c r="N37" s="208">
        <v>8.9999999999999993E-3</v>
      </c>
      <c r="O37" s="86" t="s">
        <v>181</v>
      </c>
      <c r="P37" s="208">
        <v>0</v>
      </c>
      <c r="Q37" s="86" t="s">
        <v>75</v>
      </c>
      <c r="R37" s="208">
        <v>0</v>
      </c>
      <c r="S37" s="86" t="s">
        <v>75</v>
      </c>
      <c r="T37" s="208">
        <v>0</v>
      </c>
      <c r="U37" s="86" t="s">
        <v>75</v>
      </c>
      <c r="V37" s="208">
        <v>0</v>
      </c>
      <c r="W37" s="86" t="s">
        <v>75</v>
      </c>
      <c r="X37" s="208">
        <v>0</v>
      </c>
      <c r="Y37" s="86" t="s">
        <v>75</v>
      </c>
      <c r="Z37" s="208">
        <v>0</v>
      </c>
      <c r="AA37" s="86" t="s">
        <v>75</v>
      </c>
      <c r="AB37" s="208">
        <v>1.2999999999999999E-2</v>
      </c>
      <c r="AC37" s="86" t="s">
        <v>181</v>
      </c>
      <c r="AD37" s="208">
        <v>0</v>
      </c>
      <c r="AE37" s="86" t="s">
        <v>75</v>
      </c>
      <c r="AF37" s="208">
        <v>0</v>
      </c>
      <c r="AG37" s="86" t="s">
        <v>75</v>
      </c>
      <c r="AH37" s="208">
        <v>0</v>
      </c>
      <c r="AI37" s="86" t="s">
        <v>75</v>
      </c>
      <c r="AJ37" s="208">
        <v>0</v>
      </c>
      <c r="AK37" s="86" t="s">
        <v>75</v>
      </c>
      <c r="AL37" s="208">
        <v>8.0000000000000002E-3</v>
      </c>
      <c r="AM37" s="86" t="s">
        <v>181</v>
      </c>
      <c r="AN37" s="208">
        <v>5.0000000000000001E-3</v>
      </c>
      <c r="AO37" s="86" t="s">
        <v>181</v>
      </c>
      <c r="AP37" s="208">
        <v>8.2000000000000003E-2</v>
      </c>
      <c r="AQ37" s="86" t="s">
        <v>181</v>
      </c>
      <c r="AR37" s="208">
        <v>2.5999999999999999E-2</v>
      </c>
      <c r="AS37" s="86" t="s">
        <v>181</v>
      </c>
      <c r="AT37" s="208">
        <v>0</v>
      </c>
      <c r="AU37" s="86" t="s">
        <v>75</v>
      </c>
      <c r="AV37" s="208">
        <v>0</v>
      </c>
      <c r="AW37" s="86" t="s">
        <v>75</v>
      </c>
      <c r="AX37" s="244"/>
      <c r="AY37" s="94"/>
      <c r="AZ37" s="244"/>
      <c r="BA37" s="94"/>
      <c r="BB37" s="244"/>
      <c r="BC37" s="94"/>
      <c r="BD37" s="244"/>
      <c r="BE37" s="94"/>
      <c r="BF37" s="232">
        <f t="shared" si="2"/>
        <v>0.17500000000000002</v>
      </c>
      <c r="BG37" s="86" t="s">
        <v>181</v>
      </c>
    </row>
    <row r="38" spans="1:60">
      <c r="A38" s="4" t="s">
        <v>211</v>
      </c>
      <c r="B38" s="13" t="s">
        <v>183</v>
      </c>
      <c r="C38" s="11" t="s">
        <v>24</v>
      </c>
      <c r="D38" s="11" t="s">
        <v>211</v>
      </c>
      <c r="E38" s="11" t="s">
        <v>174</v>
      </c>
      <c r="F38" s="45" t="s">
        <v>184</v>
      </c>
      <c r="H38" s="212">
        <f>H35+H36+H37</f>
        <v>0</v>
      </c>
      <c r="I38" s="86" t="s">
        <v>75</v>
      </c>
      <c r="J38" s="212">
        <f>J35+J36+J37</f>
        <v>1.1870000000000001</v>
      </c>
      <c r="K38" s="86" t="s">
        <v>175</v>
      </c>
      <c r="L38" s="212">
        <f>L35+L36+L37</f>
        <v>3.226</v>
      </c>
      <c r="M38" s="86" t="s">
        <v>175</v>
      </c>
      <c r="N38" s="212">
        <f>N35+N36+N37</f>
        <v>2.3809999999999998</v>
      </c>
      <c r="O38" s="86" t="s">
        <v>175</v>
      </c>
      <c r="P38" s="212">
        <f>P35+P36+P37</f>
        <v>0</v>
      </c>
      <c r="Q38" s="86" t="s">
        <v>75</v>
      </c>
      <c r="R38" s="212">
        <f>R35+R36+R37</f>
        <v>0</v>
      </c>
      <c r="S38" s="86" t="s">
        <v>75</v>
      </c>
      <c r="T38" s="212">
        <f>T35+T36+T37</f>
        <v>0</v>
      </c>
      <c r="U38" s="86" t="s">
        <v>75</v>
      </c>
      <c r="V38" s="212">
        <f>V35+V36+V37</f>
        <v>2.33</v>
      </c>
      <c r="W38" s="86" t="s">
        <v>175</v>
      </c>
      <c r="X38" s="212">
        <f>X35+X36+X37</f>
        <v>0</v>
      </c>
      <c r="Y38" s="86" t="s">
        <v>75</v>
      </c>
      <c r="Z38" s="212">
        <f>Z35+Z36+Z37</f>
        <v>0</v>
      </c>
      <c r="AA38" s="86" t="s">
        <v>75</v>
      </c>
      <c r="AB38" s="212">
        <f>AB35+AB36+AB37</f>
        <v>2.6360000000000001</v>
      </c>
      <c r="AC38" s="86" t="s">
        <v>175</v>
      </c>
      <c r="AD38" s="212">
        <f>AD35+AD36+AD37</f>
        <v>0.83699999999999997</v>
      </c>
      <c r="AE38" s="86" t="s">
        <v>175</v>
      </c>
      <c r="AF38" s="212">
        <f>AF35+AF36+AF37</f>
        <v>0</v>
      </c>
      <c r="AG38" s="86" t="s">
        <v>75</v>
      </c>
      <c r="AH38" s="212">
        <f>AH35+AH36+AH37</f>
        <v>0</v>
      </c>
      <c r="AI38" s="86" t="s">
        <v>75</v>
      </c>
      <c r="AJ38" s="212">
        <f>AJ35+AJ36+AJ37</f>
        <v>0</v>
      </c>
      <c r="AK38" s="86" t="s">
        <v>75</v>
      </c>
      <c r="AL38" s="212">
        <f>AL35+AL36+AL37</f>
        <v>1.649</v>
      </c>
      <c r="AM38" s="86" t="s">
        <v>175</v>
      </c>
      <c r="AN38" s="212">
        <f>AN35+AN36+AN37</f>
        <v>2.0629999999999997</v>
      </c>
      <c r="AO38" s="86" t="s">
        <v>206</v>
      </c>
      <c r="AP38" s="212">
        <f>AP35+AP36+AP37</f>
        <v>16.39</v>
      </c>
      <c r="AQ38" s="86" t="s">
        <v>175</v>
      </c>
      <c r="AR38" s="212">
        <f>AR35+AR36+AR37</f>
        <v>1.8840000000000001</v>
      </c>
      <c r="AS38" s="86" t="s">
        <v>175</v>
      </c>
      <c r="AT38" s="212">
        <f>AT35+AT36+AT37</f>
        <v>0</v>
      </c>
      <c r="AU38" s="86" t="s">
        <v>75</v>
      </c>
      <c r="AV38" s="212">
        <f>AV35+AV36+AV37</f>
        <v>0</v>
      </c>
      <c r="AW38" s="86" t="s">
        <v>75</v>
      </c>
      <c r="AX38" s="212">
        <f>AX35+AX36+AX37</f>
        <v>0</v>
      </c>
      <c r="AY38" s="94"/>
      <c r="AZ38" s="212">
        <f>AZ35+AZ36+AZ37</f>
        <v>0</v>
      </c>
      <c r="BA38" s="94"/>
      <c r="BB38" s="212">
        <f>BB35+BB36+BB37</f>
        <v>0</v>
      </c>
      <c r="BC38" s="94"/>
      <c r="BD38" s="212">
        <f>BD35+BD36+BD37</f>
        <v>0</v>
      </c>
      <c r="BE38" s="94"/>
      <c r="BF38" s="232">
        <f t="shared" si="2"/>
        <v>34.582999999999998</v>
      </c>
      <c r="BG38" s="86" t="s">
        <v>175</v>
      </c>
    </row>
    <row r="39" spans="1:60">
      <c r="A39" s="4" t="s">
        <v>212</v>
      </c>
      <c r="B39" s="13" t="s">
        <v>186</v>
      </c>
      <c r="C39" s="11" t="s">
        <v>24</v>
      </c>
      <c r="D39" s="11" t="s">
        <v>212</v>
      </c>
      <c r="E39" s="11" t="s">
        <v>174</v>
      </c>
      <c r="F39" s="45" t="s">
        <v>47</v>
      </c>
      <c r="H39" s="208">
        <v>0</v>
      </c>
      <c r="I39" s="213" t="s">
        <v>75</v>
      </c>
      <c r="J39" s="208">
        <v>0.504</v>
      </c>
      <c r="K39" s="213" t="s">
        <v>188</v>
      </c>
      <c r="L39" s="208">
        <v>0.188</v>
      </c>
      <c r="M39" s="213" t="s">
        <v>188</v>
      </c>
      <c r="N39" s="208">
        <v>0.875</v>
      </c>
      <c r="O39" s="213" t="s">
        <v>188</v>
      </c>
      <c r="P39" s="208">
        <v>0</v>
      </c>
      <c r="Q39" s="213" t="s">
        <v>75</v>
      </c>
      <c r="R39" s="208">
        <v>0</v>
      </c>
      <c r="S39" s="213" t="s">
        <v>75</v>
      </c>
      <c r="T39" s="208">
        <v>0</v>
      </c>
      <c r="U39" s="213" t="s">
        <v>75</v>
      </c>
      <c r="V39" s="208">
        <v>0.155</v>
      </c>
      <c r="W39" s="213" t="s">
        <v>188</v>
      </c>
      <c r="X39" s="208">
        <v>0</v>
      </c>
      <c r="Y39" s="213" t="s">
        <v>75</v>
      </c>
      <c r="Z39" s="208">
        <v>0</v>
      </c>
      <c r="AA39" s="213" t="s">
        <v>75</v>
      </c>
      <c r="AB39" s="208">
        <v>2.5000000000000001E-2</v>
      </c>
      <c r="AC39" s="213" t="s">
        <v>188</v>
      </c>
      <c r="AD39" s="208">
        <v>7.0000000000000001E-3</v>
      </c>
      <c r="AE39" s="213" t="s">
        <v>188</v>
      </c>
      <c r="AF39" s="208">
        <v>0</v>
      </c>
      <c r="AG39" s="213" t="s">
        <v>75</v>
      </c>
      <c r="AH39" s="208">
        <v>0</v>
      </c>
      <c r="AI39" s="213" t="s">
        <v>75</v>
      </c>
      <c r="AJ39" s="208">
        <v>0</v>
      </c>
      <c r="AK39" s="213" t="s">
        <v>75</v>
      </c>
      <c r="AL39" s="208">
        <v>7.0999999999999994E-2</v>
      </c>
      <c r="AM39" s="213" t="s">
        <v>188</v>
      </c>
      <c r="AN39" s="208">
        <v>1.5489999999999999</v>
      </c>
      <c r="AO39" s="213" t="s">
        <v>206</v>
      </c>
      <c r="AP39" s="208">
        <v>3.843</v>
      </c>
      <c r="AQ39" s="213" t="s">
        <v>188</v>
      </c>
      <c r="AR39" s="208">
        <v>0.04</v>
      </c>
      <c r="AS39" s="213" t="s">
        <v>188</v>
      </c>
      <c r="AT39" s="208">
        <v>0</v>
      </c>
      <c r="AU39" s="213" t="s">
        <v>75</v>
      </c>
      <c r="AV39" s="208">
        <v>0</v>
      </c>
      <c r="AW39" s="213" t="s">
        <v>75</v>
      </c>
      <c r="AX39" s="244"/>
      <c r="AY39" s="94"/>
      <c r="AZ39" s="244"/>
      <c r="BA39" s="94"/>
      <c r="BB39" s="244"/>
      <c r="BC39" s="94"/>
      <c r="BD39" s="244"/>
      <c r="BE39" s="94"/>
      <c r="BF39" s="232">
        <f t="shared" si="2"/>
        <v>7.2569999999999997</v>
      </c>
      <c r="BG39" s="86" t="s">
        <v>188</v>
      </c>
    </row>
    <row r="40" spans="1:60">
      <c r="A40" s="4" t="s">
        <v>213</v>
      </c>
      <c r="B40" s="13" t="s">
        <v>190</v>
      </c>
      <c r="C40" s="11" t="s">
        <v>24</v>
      </c>
      <c r="D40" s="11" t="s">
        <v>213</v>
      </c>
      <c r="E40" s="11" t="s">
        <v>174</v>
      </c>
      <c r="F40" s="45" t="s">
        <v>47</v>
      </c>
      <c r="H40" s="208">
        <v>0</v>
      </c>
      <c r="I40" s="86" t="s">
        <v>75</v>
      </c>
      <c r="J40" s="208">
        <v>0</v>
      </c>
      <c r="K40" s="86" t="s">
        <v>75</v>
      </c>
      <c r="L40" s="208">
        <v>0</v>
      </c>
      <c r="M40" s="86" t="s">
        <v>75</v>
      </c>
      <c r="N40" s="208">
        <v>0</v>
      </c>
      <c r="O40" s="86" t="s">
        <v>75</v>
      </c>
      <c r="P40" s="208">
        <v>0</v>
      </c>
      <c r="Q40" s="86" t="s">
        <v>75</v>
      </c>
      <c r="R40" s="208">
        <v>0</v>
      </c>
      <c r="S40" s="86" t="s">
        <v>75</v>
      </c>
      <c r="T40" s="208">
        <v>0</v>
      </c>
      <c r="U40" s="86" t="s">
        <v>75</v>
      </c>
      <c r="V40" s="208">
        <v>0</v>
      </c>
      <c r="W40" s="86" t="s">
        <v>75</v>
      </c>
      <c r="X40" s="208">
        <v>0</v>
      </c>
      <c r="Y40" s="86" t="s">
        <v>75</v>
      </c>
      <c r="Z40" s="208">
        <v>0</v>
      </c>
      <c r="AA40" s="86" t="s">
        <v>75</v>
      </c>
      <c r="AB40" s="208">
        <v>0</v>
      </c>
      <c r="AC40" s="86" t="s">
        <v>75</v>
      </c>
      <c r="AD40" s="208">
        <v>0</v>
      </c>
      <c r="AE40" s="86" t="s">
        <v>75</v>
      </c>
      <c r="AF40" s="208">
        <v>0</v>
      </c>
      <c r="AG40" s="86" t="s">
        <v>75</v>
      </c>
      <c r="AH40" s="208">
        <v>0</v>
      </c>
      <c r="AI40" s="86" t="s">
        <v>75</v>
      </c>
      <c r="AJ40" s="208">
        <v>0</v>
      </c>
      <c r="AK40" s="86" t="s">
        <v>75</v>
      </c>
      <c r="AL40" s="208">
        <v>0</v>
      </c>
      <c r="AM40" s="86" t="s">
        <v>75</v>
      </c>
      <c r="AN40" s="208">
        <v>0</v>
      </c>
      <c r="AO40" s="86" t="s">
        <v>75</v>
      </c>
      <c r="AP40" s="208">
        <v>0</v>
      </c>
      <c r="AQ40" s="86" t="s">
        <v>75</v>
      </c>
      <c r="AR40" s="208">
        <v>0</v>
      </c>
      <c r="AS40" s="86" t="s">
        <v>75</v>
      </c>
      <c r="AT40" s="208">
        <v>0</v>
      </c>
      <c r="AU40" s="86" t="s">
        <v>75</v>
      </c>
      <c r="AV40" s="208">
        <v>0</v>
      </c>
      <c r="AW40" s="86" t="s">
        <v>75</v>
      </c>
      <c r="AX40" s="245"/>
      <c r="AY40" s="246"/>
      <c r="AZ40" s="245"/>
      <c r="BA40" s="246"/>
      <c r="BB40" s="245"/>
      <c r="BC40" s="246"/>
      <c r="BD40" s="245"/>
      <c r="BE40" s="247"/>
      <c r="BF40" s="233">
        <f t="shared" si="2"/>
        <v>0</v>
      </c>
      <c r="BG40" s="86" t="s">
        <v>75</v>
      </c>
    </row>
    <row r="41" spans="1:60" ht="12.95" thickBot="1">
      <c r="A41" s="160" t="s">
        <v>214</v>
      </c>
      <c r="B41" s="14" t="s">
        <v>215</v>
      </c>
      <c r="C41" s="12" t="s">
        <v>24</v>
      </c>
      <c r="D41" s="12" t="s">
        <v>214</v>
      </c>
      <c r="E41" s="12" t="s">
        <v>174</v>
      </c>
      <c r="F41" s="161" t="s">
        <v>184</v>
      </c>
      <c r="H41" s="218">
        <f>H38+H39+H40</f>
        <v>0</v>
      </c>
      <c r="I41" s="101" t="s">
        <v>75</v>
      </c>
      <c r="J41" s="218">
        <f>J38+J39+J40</f>
        <v>1.6910000000000001</v>
      </c>
      <c r="K41" s="101" t="s">
        <v>175</v>
      </c>
      <c r="L41" s="218">
        <f>L38+L39+L40</f>
        <v>3.4140000000000001</v>
      </c>
      <c r="M41" s="101" t="s">
        <v>175</v>
      </c>
      <c r="N41" s="218">
        <f>N38+N39+N40</f>
        <v>3.2559999999999998</v>
      </c>
      <c r="O41" s="101" t="s">
        <v>175</v>
      </c>
      <c r="P41" s="218">
        <f>P38+P39+P40</f>
        <v>0</v>
      </c>
      <c r="Q41" s="101" t="s">
        <v>75</v>
      </c>
      <c r="R41" s="248">
        <f>R38+R39+R40</f>
        <v>0</v>
      </c>
      <c r="S41" s="101" t="s">
        <v>75</v>
      </c>
      <c r="T41" s="218">
        <f>T38+T39+T40</f>
        <v>0</v>
      </c>
      <c r="U41" s="101" t="s">
        <v>75</v>
      </c>
      <c r="V41" s="218">
        <f>V38+V39+V40</f>
        <v>2.4849999999999999</v>
      </c>
      <c r="W41" s="101" t="s">
        <v>175</v>
      </c>
      <c r="X41" s="218">
        <f>X38+X39+X40</f>
        <v>0</v>
      </c>
      <c r="Y41" s="101" t="s">
        <v>75</v>
      </c>
      <c r="Z41" s="218">
        <f>Z38+Z39+Z40</f>
        <v>0</v>
      </c>
      <c r="AA41" s="101" t="s">
        <v>75</v>
      </c>
      <c r="AB41" s="218">
        <f>AB38+AB39+AB40</f>
        <v>2.661</v>
      </c>
      <c r="AC41" s="101" t="s">
        <v>175</v>
      </c>
      <c r="AD41" s="218">
        <f>AD38+AD39+AD40</f>
        <v>0.84399999999999997</v>
      </c>
      <c r="AE41" s="101" t="s">
        <v>175</v>
      </c>
      <c r="AF41" s="218">
        <f>AF38+AF39+AF40</f>
        <v>0</v>
      </c>
      <c r="AG41" s="101" t="s">
        <v>75</v>
      </c>
      <c r="AH41" s="218">
        <f>AH38+AH39+AH40</f>
        <v>0</v>
      </c>
      <c r="AI41" s="101" t="s">
        <v>75</v>
      </c>
      <c r="AJ41" s="218">
        <f>AJ38+AJ39+AJ40</f>
        <v>0</v>
      </c>
      <c r="AK41" s="101" t="s">
        <v>75</v>
      </c>
      <c r="AL41" s="218">
        <f>AL38+AL39+AL40</f>
        <v>1.72</v>
      </c>
      <c r="AM41" s="101" t="s">
        <v>175</v>
      </c>
      <c r="AN41" s="218">
        <f>AN38+AN39+AN40</f>
        <v>3.6119999999999997</v>
      </c>
      <c r="AO41" s="101" t="s">
        <v>206</v>
      </c>
      <c r="AP41" s="218">
        <f>AP38+AP39+AP40</f>
        <v>20.233000000000001</v>
      </c>
      <c r="AQ41" s="101" t="s">
        <v>175</v>
      </c>
      <c r="AR41" s="218">
        <f>AR38+AR39+AR40</f>
        <v>1.9240000000000002</v>
      </c>
      <c r="AS41" s="101" t="s">
        <v>175</v>
      </c>
      <c r="AT41" s="218">
        <f>AT38+AT39+AT40</f>
        <v>0</v>
      </c>
      <c r="AU41" s="101" t="s">
        <v>75</v>
      </c>
      <c r="AV41" s="218">
        <f>AV38+AV39+AV40</f>
        <v>0</v>
      </c>
      <c r="AW41" s="101" t="s">
        <v>75</v>
      </c>
      <c r="AX41" s="218">
        <f>AX38+AX39+AX40</f>
        <v>0</v>
      </c>
      <c r="AY41" s="249"/>
      <c r="AZ41" s="218">
        <f>AZ38+AZ39+AZ40</f>
        <v>0</v>
      </c>
      <c r="BA41" s="249"/>
      <c r="BB41" s="218">
        <f>BB38+BB39+BB40</f>
        <v>0</v>
      </c>
      <c r="BC41" s="249"/>
      <c r="BD41" s="218">
        <f>BD38+BD39+BD40</f>
        <v>0</v>
      </c>
      <c r="BE41" s="109"/>
      <c r="BF41" s="240">
        <f t="shared" si="2"/>
        <v>41.839999999999996</v>
      </c>
      <c r="BG41" s="101" t="s">
        <v>175</v>
      </c>
    </row>
    <row r="42" spans="1:60" ht="12.95" thickBot="1">
      <c r="D42" s="3"/>
      <c r="I42" s="115"/>
      <c r="K42" s="115"/>
      <c r="M42" s="115"/>
      <c r="O42" s="115"/>
      <c r="Q42" s="115"/>
      <c r="S42" s="115"/>
      <c r="U42" s="115"/>
      <c r="W42" s="115"/>
      <c r="Y42" s="115"/>
      <c r="AA42" s="115"/>
      <c r="AC42" s="115"/>
      <c r="AE42" s="115"/>
      <c r="AG42" s="115"/>
      <c r="AI42" s="115"/>
      <c r="AK42" s="115"/>
      <c r="AM42" s="115"/>
      <c r="AO42" s="115"/>
      <c r="AQ42" s="115"/>
      <c r="AS42" s="115"/>
      <c r="AU42" s="115"/>
      <c r="AW42" s="115"/>
      <c r="BG42" s="115"/>
    </row>
    <row r="43" spans="1:60" ht="18.600000000000001" thickBot="1">
      <c r="A43" s="34"/>
      <c r="B43" s="35" t="s">
        <v>216</v>
      </c>
      <c r="C43" s="35"/>
      <c r="D43" s="873"/>
      <c r="E43" s="866" t="s">
        <v>56</v>
      </c>
      <c r="F43" s="36"/>
      <c r="I43" s="115"/>
      <c r="K43" s="115"/>
      <c r="M43" s="115"/>
      <c r="O43" s="115"/>
      <c r="Q43" s="115"/>
      <c r="S43" s="115"/>
      <c r="U43" s="115"/>
      <c r="W43" s="115"/>
      <c r="Y43" s="115"/>
      <c r="AA43" s="115"/>
      <c r="AC43" s="115"/>
      <c r="AE43" s="115"/>
      <c r="AG43" s="115"/>
      <c r="AI43" s="115"/>
      <c r="AK43" s="115"/>
      <c r="AM43" s="115"/>
      <c r="AO43" s="115"/>
      <c r="AQ43" s="115"/>
      <c r="AS43" s="115"/>
      <c r="AU43" s="115"/>
      <c r="AW43" s="115"/>
      <c r="BG43" s="115"/>
    </row>
    <row r="44" spans="1:60">
      <c r="A44" s="37" t="s">
        <v>217</v>
      </c>
      <c r="B44" s="15" t="s">
        <v>183</v>
      </c>
      <c r="C44" s="281" t="s">
        <v>24</v>
      </c>
      <c r="D44" s="281" t="s">
        <v>217</v>
      </c>
      <c r="E44" s="281" t="s">
        <v>174</v>
      </c>
      <c r="F44" s="40" t="s">
        <v>184</v>
      </c>
      <c r="H44" s="250">
        <f>H19+H28+H38</f>
        <v>0.89700000000000013</v>
      </c>
      <c r="I44" s="251" t="s">
        <v>175</v>
      </c>
      <c r="J44" s="250">
        <f>J19+J28+J38</f>
        <v>3.399</v>
      </c>
      <c r="K44" s="251" t="s">
        <v>175</v>
      </c>
      <c r="L44" s="250">
        <f>L19+L28+L38</f>
        <v>8.3649999999999984</v>
      </c>
      <c r="M44" s="251" t="s">
        <v>175</v>
      </c>
      <c r="N44" s="250">
        <f>N19+N28+N38</f>
        <v>7.484</v>
      </c>
      <c r="O44" s="251" t="s">
        <v>175</v>
      </c>
      <c r="P44" s="250">
        <f>P19+P28+P38</f>
        <v>1.2609999999999999</v>
      </c>
      <c r="Q44" s="251" t="s">
        <v>175</v>
      </c>
      <c r="R44" s="250">
        <f>R19+R28+R38</f>
        <v>1.0209999999999999</v>
      </c>
      <c r="S44" s="251" t="s">
        <v>175</v>
      </c>
      <c r="T44" s="250">
        <f>T19+T28+T38</f>
        <v>0.86199999999999999</v>
      </c>
      <c r="U44" s="251" t="s">
        <v>175</v>
      </c>
      <c r="V44" s="250">
        <f>V19+V28+V38</f>
        <v>3.6790000000000003</v>
      </c>
      <c r="W44" s="251" t="s">
        <v>175</v>
      </c>
      <c r="X44" s="250">
        <f>X19+X28+X38</f>
        <v>1.1830000000000001</v>
      </c>
      <c r="Y44" s="251" t="s">
        <v>175</v>
      </c>
      <c r="Z44" s="250">
        <f>Z19+Z28+Z38</f>
        <v>1.0300000000000002</v>
      </c>
      <c r="AA44" s="251" t="s">
        <v>175</v>
      </c>
      <c r="AB44" s="250">
        <f>AB19+AB28+AB38</f>
        <v>14.75</v>
      </c>
      <c r="AC44" s="251" t="s">
        <v>175</v>
      </c>
      <c r="AD44" s="250">
        <f>AD19+AD28+AD38</f>
        <v>2.2930000000000001</v>
      </c>
      <c r="AE44" s="251" t="s">
        <v>175</v>
      </c>
      <c r="AF44" s="250">
        <f>AF19+AF28+AF38</f>
        <v>0.877</v>
      </c>
      <c r="AG44" s="251" t="s">
        <v>175</v>
      </c>
      <c r="AH44" s="250">
        <f>AH19+AH28+AH38</f>
        <v>0.44600000000000001</v>
      </c>
      <c r="AI44" s="251" t="s">
        <v>175</v>
      </c>
      <c r="AJ44" s="250">
        <f>AJ19+AJ28+AJ38</f>
        <v>0.54</v>
      </c>
      <c r="AK44" s="251" t="s">
        <v>175</v>
      </c>
      <c r="AL44" s="250">
        <f>AL19+AL28+AL38</f>
        <v>5.9439999999999991</v>
      </c>
      <c r="AM44" s="251" t="s">
        <v>175</v>
      </c>
      <c r="AN44" s="250">
        <f>AN19+AN28+AN38</f>
        <v>6.0399999999999991</v>
      </c>
      <c r="AO44" s="251" t="s">
        <v>175</v>
      </c>
      <c r="AP44" s="250">
        <f>AP19+AP28+AP38</f>
        <v>16.934000000000001</v>
      </c>
      <c r="AQ44" s="251" t="s">
        <v>175</v>
      </c>
      <c r="AR44" s="250">
        <f>AR19+AR28+AR38</f>
        <v>4.55</v>
      </c>
      <c r="AS44" s="251" t="s">
        <v>175</v>
      </c>
      <c r="AT44" s="250">
        <f>AT19+AT28+AT38</f>
        <v>1.794</v>
      </c>
      <c r="AU44" s="251" t="s">
        <v>175</v>
      </c>
      <c r="AV44" s="250">
        <f>AV19+AV28+AV38</f>
        <v>1.49</v>
      </c>
      <c r="AW44" s="251" t="s">
        <v>175</v>
      </c>
      <c r="AX44" s="250">
        <f>AX19+AX28+AX38</f>
        <v>0</v>
      </c>
      <c r="AY44" s="252"/>
      <c r="AZ44" s="250">
        <f>AZ19+AZ28+AZ38</f>
        <v>0</v>
      </c>
      <c r="BA44" s="252"/>
      <c r="BB44" s="250">
        <f>BB19+BB28+BB38</f>
        <v>0</v>
      </c>
      <c r="BC44" s="252"/>
      <c r="BD44" s="250">
        <f>BD19+BD28+BD38</f>
        <v>0</v>
      </c>
      <c r="BE44" s="253"/>
      <c r="BF44" s="207">
        <f>H44+J44+L44+N44+P44+R44+T44+V44+X44+Z44+AB44+AD44+AF44+AH44+AJ44+AL44+AN44+AP44+AR44+AT44+AV44+AX44+AZ44+BB44+BD44</f>
        <v>84.838999999999984</v>
      </c>
      <c r="BG44" s="251" t="s">
        <v>175</v>
      </c>
    </row>
    <row r="45" spans="1:60">
      <c r="A45" s="4" t="s">
        <v>218</v>
      </c>
      <c r="B45" s="13" t="s">
        <v>219</v>
      </c>
      <c r="C45" s="11" t="s">
        <v>24</v>
      </c>
      <c r="D45" s="11" t="s">
        <v>218</v>
      </c>
      <c r="E45" s="11" t="s">
        <v>174</v>
      </c>
      <c r="F45" s="45" t="s">
        <v>184</v>
      </c>
      <c r="H45" s="231">
        <f>H20+H21+H29+H30+H39+H40</f>
        <v>8.0000000000000002E-3</v>
      </c>
      <c r="I45" s="86" t="s">
        <v>188</v>
      </c>
      <c r="J45" s="231">
        <f>J20+J21+J29+J30+J39+J40</f>
        <v>0.72799999999999998</v>
      </c>
      <c r="K45" s="86" t="s">
        <v>188</v>
      </c>
      <c r="L45" s="231">
        <f>L20+L21+L29+L30+L39+L40</f>
        <v>0.27700000000000002</v>
      </c>
      <c r="M45" s="86" t="s">
        <v>188</v>
      </c>
      <c r="N45" s="231">
        <f>N20+N21+N29+N30+N39+N40</f>
        <v>1.1919999999999999</v>
      </c>
      <c r="O45" s="86" t="s">
        <v>188</v>
      </c>
      <c r="P45" s="231">
        <f>P20+P21+P29+P30+P39+P40</f>
        <v>0.01</v>
      </c>
      <c r="Q45" s="86" t="s">
        <v>188</v>
      </c>
      <c r="R45" s="231">
        <f>R20+R21+R29+R30+R39+R40</f>
        <v>2.1000000000000001E-2</v>
      </c>
      <c r="S45" s="86" t="s">
        <v>188</v>
      </c>
      <c r="T45" s="231">
        <f>T20+T21+T29+T30+T39+T40</f>
        <v>7.0000000000000001E-3</v>
      </c>
      <c r="U45" s="86" t="s">
        <v>188</v>
      </c>
      <c r="V45" s="231">
        <f>V20+V21+V29+V30+V39+V40</f>
        <v>0.17399999999999999</v>
      </c>
      <c r="W45" s="86" t="s">
        <v>188</v>
      </c>
      <c r="X45" s="231">
        <f>X20+X21+X29+X30+X39+X40</f>
        <v>0.01</v>
      </c>
      <c r="Y45" s="86" t="s">
        <v>188</v>
      </c>
      <c r="Z45" s="231">
        <f>Z20+Z21+Z29+Z30+Z39+Z40</f>
        <v>1.4999999999999999E-2</v>
      </c>
      <c r="AA45" s="86" t="s">
        <v>188</v>
      </c>
      <c r="AB45" s="231">
        <f>AB20+AB21+AB29+AB30+AB39+AB40</f>
        <v>0.13700000000000001</v>
      </c>
      <c r="AC45" s="86" t="s">
        <v>188</v>
      </c>
      <c r="AD45" s="231">
        <f>AD20+AD21+AD29+AD30+AD39+AD40</f>
        <v>0.02</v>
      </c>
      <c r="AE45" s="86" t="s">
        <v>188</v>
      </c>
      <c r="AF45" s="231">
        <f>AF20+AF21+AF29+AF30+AF39+AF40</f>
        <v>7.0000000000000001E-3</v>
      </c>
      <c r="AG45" s="86" t="s">
        <v>188</v>
      </c>
      <c r="AH45" s="231">
        <f>AH20+AH21+AH29+AH30+AH39+AH40</f>
        <v>4.0000000000000001E-3</v>
      </c>
      <c r="AI45" s="86" t="s">
        <v>188</v>
      </c>
      <c r="AJ45" s="231">
        <f>AJ20+AJ21+AJ29+AJ30+AJ39+AJ40</f>
        <v>4.0000000000000001E-3</v>
      </c>
      <c r="AK45" s="86" t="s">
        <v>188</v>
      </c>
      <c r="AL45" s="231">
        <f>AL20+AL21+AL29+AL30+AL39+AL40</f>
        <v>0.251</v>
      </c>
      <c r="AM45" s="86" t="s">
        <v>188</v>
      </c>
      <c r="AN45" s="231">
        <f>AN20+AN21+AN29+AN30+AN39+AN40</f>
        <v>2.0059999999999998</v>
      </c>
      <c r="AO45" s="86" t="s">
        <v>188</v>
      </c>
      <c r="AP45" s="231">
        <f>AP20+AP21+AP29+AP30+AP39+AP40</f>
        <v>3.8839999999999999</v>
      </c>
      <c r="AQ45" s="86" t="s">
        <v>188</v>
      </c>
      <c r="AR45" s="231">
        <f>AR20+AR21+AR29+AR30+AR39+AR40</f>
        <v>0.97799999999999998</v>
      </c>
      <c r="AS45" s="86" t="s">
        <v>188</v>
      </c>
      <c r="AT45" s="231">
        <f>AT20+AT21+AT29+AT30+AT39+AT40</f>
        <v>0.33600000000000002</v>
      </c>
      <c r="AU45" s="86" t="s">
        <v>188</v>
      </c>
      <c r="AV45" s="231">
        <f>AV20+AV21+AV29+AV30+AV39+AV40</f>
        <v>0.45700000000000002</v>
      </c>
      <c r="AW45" s="86" t="s">
        <v>188</v>
      </c>
      <c r="AX45" s="231">
        <f>AX20+AX21+AX29+AX30+AX39+AX40</f>
        <v>0</v>
      </c>
      <c r="AY45" s="48"/>
      <c r="AZ45" s="231">
        <f>AZ20+AZ21+AZ29+AZ30+AZ39+AZ40</f>
        <v>0</v>
      </c>
      <c r="BA45" s="48"/>
      <c r="BB45" s="231">
        <f>BB20+BB21+BB29+BB30+BB39+BB40</f>
        <v>0</v>
      </c>
      <c r="BC45" s="48"/>
      <c r="BD45" s="231">
        <f>BD20+BD21+BD29+BD30+BD39+BD40</f>
        <v>0</v>
      </c>
      <c r="BE45" s="254"/>
      <c r="BF45" s="231">
        <f>H45+J45+L45+N45+P45+R45+T45+V45+X45+Z45+AB45+AD45+AF45+AH45+AJ45+AL45+AN45+AP45+AR45+AT45+AV45+AX45+AZ45+BB45+BD45</f>
        <v>10.526</v>
      </c>
      <c r="BG45" s="86" t="s">
        <v>188</v>
      </c>
      <c r="BH45" s="255"/>
    </row>
    <row r="46" spans="1:60">
      <c r="A46" s="4" t="s">
        <v>220</v>
      </c>
      <c r="B46" s="13" t="s">
        <v>221</v>
      </c>
      <c r="C46" s="11" t="s">
        <v>24</v>
      </c>
      <c r="D46" s="11" t="s">
        <v>220</v>
      </c>
      <c r="E46" s="11" t="s">
        <v>174</v>
      </c>
      <c r="F46" s="45" t="s">
        <v>184</v>
      </c>
      <c r="H46" s="231">
        <f>H22+H31+H41</f>
        <v>0.90500000000000014</v>
      </c>
      <c r="I46" s="228" t="s">
        <v>175</v>
      </c>
      <c r="J46" s="231">
        <f>J22+J31+J41</f>
        <v>4.1270000000000007</v>
      </c>
      <c r="K46" s="228" t="s">
        <v>175</v>
      </c>
      <c r="L46" s="231">
        <f>L22+L31+L41</f>
        <v>8.6419999999999995</v>
      </c>
      <c r="M46" s="228" t="s">
        <v>175</v>
      </c>
      <c r="N46" s="231">
        <f>N22+N31+N41</f>
        <v>8.6760000000000002</v>
      </c>
      <c r="O46" s="228" t="s">
        <v>175</v>
      </c>
      <c r="P46" s="231">
        <f>P22+P31+P41</f>
        <v>1.2709999999999999</v>
      </c>
      <c r="Q46" s="228" t="s">
        <v>175</v>
      </c>
      <c r="R46" s="231">
        <f>R22+R31+R41</f>
        <v>1.042</v>
      </c>
      <c r="S46" s="228" t="s">
        <v>175</v>
      </c>
      <c r="T46" s="231">
        <f>T22+T31+T41</f>
        <v>0.86899999999999999</v>
      </c>
      <c r="U46" s="228" t="s">
        <v>175</v>
      </c>
      <c r="V46" s="231">
        <f>V22+V31+V41</f>
        <v>3.8529999999999998</v>
      </c>
      <c r="W46" s="228" t="s">
        <v>175</v>
      </c>
      <c r="X46" s="231">
        <f>X22+X31+X41</f>
        <v>1.1930000000000001</v>
      </c>
      <c r="Y46" s="228" t="s">
        <v>175</v>
      </c>
      <c r="Z46" s="231">
        <f>Z22+Z31+Z41</f>
        <v>1.0450000000000002</v>
      </c>
      <c r="AA46" s="228" t="s">
        <v>175</v>
      </c>
      <c r="AB46" s="231">
        <f>AB22+AB31+AB41</f>
        <v>14.887000000000002</v>
      </c>
      <c r="AC46" s="228" t="s">
        <v>175</v>
      </c>
      <c r="AD46" s="231">
        <f>AD22+AD31+AD41</f>
        <v>2.3129999999999997</v>
      </c>
      <c r="AE46" s="228" t="s">
        <v>175</v>
      </c>
      <c r="AF46" s="231">
        <f>AF22+AF31+AF41</f>
        <v>0.88400000000000001</v>
      </c>
      <c r="AG46" s="228" t="s">
        <v>175</v>
      </c>
      <c r="AH46" s="231">
        <f>AH22+AH31+AH41</f>
        <v>0.45</v>
      </c>
      <c r="AI46" s="228" t="s">
        <v>175</v>
      </c>
      <c r="AJ46" s="231">
        <f>AJ22+AJ31+AJ41</f>
        <v>0.54400000000000004</v>
      </c>
      <c r="AK46" s="228" t="s">
        <v>175</v>
      </c>
      <c r="AL46" s="231">
        <f>AL22+AL31+AL41</f>
        <v>6.1949999999999985</v>
      </c>
      <c r="AM46" s="228" t="s">
        <v>175</v>
      </c>
      <c r="AN46" s="231">
        <f>AN22+AN31+AN41</f>
        <v>8.0459999999999994</v>
      </c>
      <c r="AO46" s="228" t="s">
        <v>175</v>
      </c>
      <c r="AP46" s="231">
        <f>AP22+AP31+AP41</f>
        <v>20.818000000000001</v>
      </c>
      <c r="AQ46" s="228" t="s">
        <v>175</v>
      </c>
      <c r="AR46" s="231">
        <f>AR22+AR31+AR41</f>
        <v>5.5279999999999996</v>
      </c>
      <c r="AS46" s="228" t="s">
        <v>175</v>
      </c>
      <c r="AT46" s="231">
        <f>AT22+AT31+AT41</f>
        <v>2.13</v>
      </c>
      <c r="AU46" s="228" t="s">
        <v>175</v>
      </c>
      <c r="AV46" s="231">
        <f>AV22+AV31+AV41</f>
        <v>1.9469999999999998</v>
      </c>
      <c r="AW46" s="228" t="s">
        <v>175</v>
      </c>
      <c r="AX46" s="231">
        <f>AX22+AX31+AX41</f>
        <v>0</v>
      </c>
      <c r="AY46" s="48"/>
      <c r="AZ46" s="231">
        <f>AZ22+AZ31+AZ41</f>
        <v>0</v>
      </c>
      <c r="BA46" s="48"/>
      <c r="BB46" s="231">
        <f>BB22+BB31+BB41</f>
        <v>0</v>
      </c>
      <c r="BC46" s="48"/>
      <c r="BD46" s="231">
        <f>BD22+BD31+BD41</f>
        <v>0</v>
      </c>
      <c r="BE46" s="254"/>
      <c r="BF46" s="231">
        <f>H46+J46+L46+N46+P46+R46+T46+V46+X46+Z46+AB46+AD46+AF46+AH46+AJ46+AL46+AN46+AP46+AR46+AT46+AV46+AX46+AZ46+BB46+BD46</f>
        <v>95.365000000000009</v>
      </c>
      <c r="BG46" s="228" t="s">
        <v>175</v>
      </c>
    </row>
    <row r="47" spans="1:60">
      <c r="A47" s="4" t="s">
        <v>222</v>
      </c>
      <c r="B47" s="13" t="s">
        <v>223</v>
      </c>
      <c r="C47" s="11" t="s">
        <v>24</v>
      </c>
      <c r="D47" s="11" t="s">
        <v>222</v>
      </c>
      <c r="E47" s="11" t="s">
        <v>174</v>
      </c>
      <c r="F47" s="45" t="s">
        <v>47</v>
      </c>
      <c r="H47" s="256">
        <v>3.7829999999999999</v>
      </c>
      <c r="I47" s="228" t="s">
        <v>49</v>
      </c>
      <c r="J47" s="256">
        <v>7.8319999999999999</v>
      </c>
      <c r="K47" s="228" t="s">
        <v>49</v>
      </c>
      <c r="L47" s="257">
        <v>23.501000000000001</v>
      </c>
      <c r="M47" s="228" t="s">
        <v>49</v>
      </c>
      <c r="N47" s="256">
        <v>15.956</v>
      </c>
      <c r="O47" s="228" t="s">
        <v>49</v>
      </c>
      <c r="P47" s="256">
        <v>3.306</v>
      </c>
      <c r="Q47" s="228" t="s">
        <v>49</v>
      </c>
      <c r="R47" s="256">
        <v>2.5070000000000001</v>
      </c>
      <c r="S47" s="228" t="s">
        <v>49</v>
      </c>
      <c r="T47" s="256">
        <v>1.9159999999999999</v>
      </c>
      <c r="U47" s="228" t="s">
        <v>49</v>
      </c>
      <c r="V47" s="256">
        <v>4.867</v>
      </c>
      <c r="W47" s="228" t="s">
        <v>49</v>
      </c>
      <c r="X47" s="256">
        <v>2.9540000000000002</v>
      </c>
      <c r="Y47" s="228" t="s">
        <v>49</v>
      </c>
      <c r="Z47" s="256">
        <v>3.2829999999999999</v>
      </c>
      <c r="AA47" s="228" t="s">
        <v>49</v>
      </c>
      <c r="AB47" s="256">
        <v>23.731999999999999</v>
      </c>
      <c r="AC47" s="228" t="s">
        <v>52</v>
      </c>
      <c r="AD47" s="256">
        <v>3.1920000000000002</v>
      </c>
      <c r="AE47" s="228" t="s">
        <v>52</v>
      </c>
      <c r="AF47" s="256">
        <v>1.7410000000000001</v>
      </c>
      <c r="AG47" s="228" t="s">
        <v>52</v>
      </c>
      <c r="AH47" s="256">
        <v>0.871</v>
      </c>
      <c r="AI47" s="228" t="s">
        <v>52</v>
      </c>
      <c r="AJ47" s="256">
        <v>1.161</v>
      </c>
      <c r="AK47" s="228" t="s">
        <v>52</v>
      </c>
      <c r="AL47" s="256">
        <v>12.135</v>
      </c>
      <c r="AM47" s="228" t="s">
        <v>49</v>
      </c>
      <c r="AN47" s="256">
        <v>13.805999999999999</v>
      </c>
      <c r="AO47" s="228" t="s">
        <v>49</v>
      </c>
      <c r="AP47" s="256">
        <v>20.838000000000001</v>
      </c>
      <c r="AQ47" s="228" t="s">
        <v>49</v>
      </c>
      <c r="AR47" s="256">
        <v>6.94</v>
      </c>
      <c r="AS47" s="228" t="s">
        <v>49</v>
      </c>
      <c r="AT47" s="256">
        <v>3.1840000000000002</v>
      </c>
      <c r="AU47" s="228" t="s">
        <v>49</v>
      </c>
      <c r="AV47" s="256">
        <v>4.4020000000000001</v>
      </c>
      <c r="AW47" s="228" t="s">
        <v>49</v>
      </c>
      <c r="AX47" s="258"/>
      <c r="AY47" s="48"/>
      <c r="AZ47" s="258"/>
      <c r="BA47" s="48"/>
      <c r="BB47" s="258"/>
      <c r="BC47" s="48"/>
      <c r="BD47" s="258"/>
      <c r="BE47" s="254"/>
      <c r="BF47" s="231">
        <f>H47+J47+L47+N47+P47+R47+T47+V47+X47+Z47+AB47+AD47+AF47+AH47+AJ47+AL47+AN47+AP47+AR47+AT47+AV47+AX47+AZ47+BB47+BD47</f>
        <v>161.90699999999995</v>
      </c>
      <c r="BG47" s="228" t="s">
        <v>49</v>
      </c>
    </row>
    <row r="48" spans="1:60" ht="12.95" thickBot="1">
      <c r="A48" s="160" t="s">
        <v>224</v>
      </c>
      <c r="B48" s="14" t="s">
        <v>225</v>
      </c>
      <c r="C48" s="12" t="s">
        <v>24</v>
      </c>
      <c r="D48" s="12" t="s">
        <v>224</v>
      </c>
      <c r="E48" s="12" t="s">
        <v>174</v>
      </c>
      <c r="F48" s="161" t="s">
        <v>25</v>
      </c>
      <c r="H48" s="259">
        <v>25.648</v>
      </c>
      <c r="I48" s="260" t="s">
        <v>52</v>
      </c>
      <c r="J48" s="259">
        <v>82.804000000000002</v>
      </c>
      <c r="K48" s="260" t="s">
        <v>52</v>
      </c>
      <c r="L48" s="259">
        <v>222.33699999999999</v>
      </c>
      <c r="M48" s="260" t="s">
        <v>52</v>
      </c>
      <c r="N48" s="259">
        <v>122.59</v>
      </c>
      <c r="O48" s="260" t="s">
        <v>52</v>
      </c>
      <c r="P48" s="259">
        <v>29.771999999999998</v>
      </c>
      <c r="Q48" s="260" t="s">
        <v>52</v>
      </c>
      <c r="R48" s="259">
        <v>24.518000000000001</v>
      </c>
      <c r="S48" s="260" t="s">
        <v>52</v>
      </c>
      <c r="T48" s="259">
        <v>29.771999999999998</v>
      </c>
      <c r="U48" s="260" t="s">
        <v>52</v>
      </c>
      <c r="V48" s="259">
        <v>54.433999999999997</v>
      </c>
      <c r="W48" s="260" t="s">
        <v>52</v>
      </c>
      <c r="X48" s="259">
        <v>40.177999999999997</v>
      </c>
      <c r="Y48" s="260" t="s">
        <v>52</v>
      </c>
      <c r="Z48" s="259">
        <v>34.994</v>
      </c>
      <c r="AA48" s="260" t="s">
        <v>52</v>
      </c>
      <c r="AB48" s="259">
        <v>95.125</v>
      </c>
      <c r="AC48" s="260" t="s">
        <v>52</v>
      </c>
      <c r="AD48" s="259">
        <v>13.768000000000001</v>
      </c>
      <c r="AE48" s="260" t="s">
        <v>52</v>
      </c>
      <c r="AF48" s="259">
        <v>7.51</v>
      </c>
      <c r="AG48" s="260" t="s">
        <v>52</v>
      </c>
      <c r="AH48" s="259">
        <v>3.7549999999999999</v>
      </c>
      <c r="AI48" s="260" t="s">
        <v>52</v>
      </c>
      <c r="AJ48" s="259">
        <v>5.0069999999999997</v>
      </c>
      <c r="AK48" s="260" t="s">
        <v>52</v>
      </c>
      <c r="AL48" s="259">
        <v>47.552</v>
      </c>
      <c r="AM48" s="260" t="s">
        <v>52</v>
      </c>
      <c r="AN48" s="259">
        <v>82.552000000000007</v>
      </c>
      <c r="AO48" s="260" t="s">
        <v>52</v>
      </c>
      <c r="AP48" s="259">
        <v>125.075</v>
      </c>
      <c r="AQ48" s="260" t="s">
        <v>52</v>
      </c>
      <c r="AR48" s="259">
        <v>86.888000000000005</v>
      </c>
      <c r="AS48" s="260" t="s">
        <v>52</v>
      </c>
      <c r="AT48" s="259">
        <v>24.617999999999999</v>
      </c>
      <c r="AU48" s="260" t="s">
        <v>52</v>
      </c>
      <c r="AV48" s="259">
        <v>23.748999999999999</v>
      </c>
      <c r="AW48" s="260" t="s">
        <v>52</v>
      </c>
      <c r="AX48" s="261"/>
      <c r="AY48" s="262"/>
      <c r="AZ48" s="261"/>
      <c r="BA48" s="262"/>
      <c r="BB48" s="261"/>
      <c r="BC48" s="262"/>
      <c r="BD48" s="261"/>
      <c r="BE48" s="263"/>
      <c r="BF48" s="264">
        <f>H48+J48+L48+N48+P48+R48+T48+V48+X48+Z48+AB48+AD48+AF48+AH48+AJ48+AL48+AN48+AP48+AR48+AT48+AV48+AX48+AZ48+BB48+BD48</f>
        <v>1182.646</v>
      </c>
      <c r="BG48" s="260" t="s">
        <v>52</v>
      </c>
    </row>
    <row r="49" spans="1:59" ht="12.95" thickBot="1">
      <c r="D49" s="3"/>
      <c r="H49" s="265"/>
      <c r="I49" s="115"/>
      <c r="J49" s="265"/>
      <c r="K49" s="115"/>
      <c r="L49" s="265"/>
      <c r="M49" s="115"/>
      <c r="N49" s="265"/>
      <c r="O49" s="115"/>
      <c r="P49" s="26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</row>
    <row r="50" spans="1:59" ht="18.600000000000001" thickBot="1">
      <c r="A50" s="34"/>
      <c r="B50" s="35" t="s">
        <v>226</v>
      </c>
      <c r="C50" s="35"/>
      <c r="D50" s="873"/>
      <c r="E50" s="866" t="s">
        <v>56</v>
      </c>
      <c r="F50" s="36"/>
      <c r="H50" s="266"/>
      <c r="I50" s="267"/>
      <c r="J50" s="266"/>
      <c r="K50" s="267"/>
      <c r="L50" s="266"/>
      <c r="M50" s="267"/>
      <c r="N50" s="266"/>
      <c r="O50" s="267"/>
      <c r="P50" s="266"/>
      <c r="Q50" s="267"/>
      <c r="R50" s="266"/>
      <c r="S50" s="267"/>
      <c r="T50" s="266"/>
      <c r="U50" s="267"/>
      <c r="V50" s="266"/>
      <c r="W50" s="267"/>
      <c r="X50" s="266"/>
      <c r="Y50" s="267"/>
      <c r="Z50" s="266"/>
      <c r="AA50" s="267"/>
      <c r="AB50" s="266"/>
      <c r="AC50" s="267"/>
      <c r="AD50" s="266"/>
      <c r="AE50" s="267"/>
      <c r="AF50" s="266"/>
      <c r="AG50" s="267"/>
      <c r="AH50" s="266"/>
      <c r="AI50" s="267"/>
      <c r="AJ50" s="266"/>
      <c r="AK50" s="267"/>
      <c r="AL50" s="266"/>
      <c r="AM50" s="267"/>
      <c r="AN50" s="266"/>
      <c r="AO50" s="267"/>
      <c r="AP50" s="266"/>
      <c r="AQ50" s="267"/>
      <c r="AR50" s="266"/>
      <c r="AS50" s="267"/>
      <c r="AT50" s="266"/>
      <c r="AU50" s="267"/>
      <c r="AV50" s="266"/>
      <c r="AW50" s="267"/>
    </row>
    <row r="51" spans="1:59">
      <c r="A51" s="37" t="s">
        <v>227</v>
      </c>
      <c r="B51" s="15" t="s">
        <v>228</v>
      </c>
      <c r="C51" s="281" t="s">
        <v>24</v>
      </c>
      <c r="D51" s="281" t="s">
        <v>227</v>
      </c>
      <c r="E51" s="281" t="s">
        <v>229</v>
      </c>
      <c r="F51" s="40" t="s">
        <v>25</v>
      </c>
      <c r="G51" s="2" t="s">
        <v>56</v>
      </c>
      <c r="H51" s="70">
        <v>25</v>
      </c>
      <c r="I51" s="71" t="s">
        <v>49</v>
      </c>
      <c r="J51" s="70">
        <v>25</v>
      </c>
      <c r="K51" s="71" t="s">
        <v>49</v>
      </c>
      <c r="L51" s="70">
        <v>30</v>
      </c>
      <c r="M51" s="71" t="s">
        <v>49</v>
      </c>
      <c r="N51" s="70">
        <v>30</v>
      </c>
      <c r="O51" s="71" t="s">
        <v>49</v>
      </c>
      <c r="P51" s="70">
        <v>30</v>
      </c>
      <c r="Q51" s="71" t="s">
        <v>49</v>
      </c>
      <c r="R51" s="70">
        <v>30</v>
      </c>
      <c r="S51" s="71" t="s">
        <v>49</v>
      </c>
      <c r="T51" s="70">
        <v>30</v>
      </c>
      <c r="U51" s="71" t="s">
        <v>49</v>
      </c>
      <c r="V51" s="70">
        <v>30</v>
      </c>
      <c r="W51" s="71" t="s">
        <v>49</v>
      </c>
      <c r="X51" s="70">
        <v>30</v>
      </c>
      <c r="Y51" s="71" t="s">
        <v>49</v>
      </c>
      <c r="Z51" s="70">
        <v>30</v>
      </c>
      <c r="AA51" s="71" t="s">
        <v>49</v>
      </c>
      <c r="AB51" s="70">
        <v>30</v>
      </c>
      <c r="AC51" s="71" t="s">
        <v>49</v>
      </c>
      <c r="AD51" s="70">
        <v>30</v>
      </c>
      <c r="AE51" s="71" t="s">
        <v>49</v>
      </c>
      <c r="AF51" s="70">
        <v>30</v>
      </c>
      <c r="AG51" s="71" t="s">
        <v>49</v>
      </c>
      <c r="AH51" s="70">
        <v>30</v>
      </c>
      <c r="AI51" s="71" t="s">
        <v>49</v>
      </c>
      <c r="AJ51" s="70">
        <v>30</v>
      </c>
      <c r="AK51" s="71" t="s">
        <v>49</v>
      </c>
      <c r="AL51" s="70">
        <v>40</v>
      </c>
      <c r="AM51" s="71" t="s">
        <v>49</v>
      </c>
      <c r="AN51" s="70">
        <v>25</v>
      </c>
      <c r="AO51" s="71" t="s">
        <v>49</v>
      </c>
      <c r="AP51" s="70">
        <v>24</v>
      </c>
      <c r="AQ51" s="71" t="s">
        <v>49</v>
      </c>
      <c r="AR51" s="70">
        <v>30</v>
      </c>
      <c r="AS51" s="71" t="s">
        <v>49</v>
      </c>
      <c r="AT51" s="70">
        <v>30</v>
      </c>
      <c r="AU51" s="71" t="s">
        <v>49</v>
      </c>
      <c r="AV51" s="70">
        <v>30</v>
      </c>
      <c r="AW51" s="71" t="s">
        <v>49</v>
      </c>
      <c r="AX51" s="268"/>
      <c r="AY51" s="82"/>
      <c r="AZ51" s="268"/>
      <c r="BA51" s="82"/>
      <c r="BB51" s="268"/>
      <c r="BC51" s="82"/>
      <c r="BD51" s="268"/>
      <c r="BE51" s="82"/>
    </row>
    <row r="52" spans="1:59" ht="12.95" thickBot="1">
      <c r="A52" s="160" t="s">
        <v>230</v>
      </c>
      <c r="B52" s="14" t="s">
        <v>231</v>
      </c>
      <c r="C52" s="12" t="s">
        <v>24</v>
      </c>
      <c r="D52" s="12" t="s">
        <v>230</v>
      </c>
      <c r="E52" s="12" t="s">
        <v>232</v>
      </c>
      <c r="F52" s="161" t="s">
        <v>25</v>
      </c>
      <c r="H52" s="269">
        <v>44709</v>
      </c>
      <c r="I52" s="101" t="s">
        <v>49</v>
      </c>
      <c r="J52" s="269">
        <v>44709</v>
      </c>
      <c r="K52" s="101" t="s">
        <v>49</v>
      </c>
      <c r="L52" s="269">
        <v>47468</v>
      </c>
      <c r="M52" s="101" t="s">
        <v>49</v>
      </c>
      <c r="N52" s="269">
        <v>47607</v>
      </c>
      <c r="O52" s="101" t="s">
        <v>49</v>
      </c>
      <c r="P52" s="269">
        <v>47607</v>
      </c>
      <c r="Q52" s="101" t="s">
        <v>49</v>
      </c>
      <c r="R52" s="269">
        <v>47607</v>
      </c>
      <c r="S52" s="101" t="s">
        <v>49</v>
      </c>
      <c r="T52" s="269">
        <v>47607</v>
      </c>
      <c r="U52" s="101" t="s">
        <v>49</v>
      </c>
      <c r="V52" s="269">
        <v>48024</v>
      </c>
      <c r="W52" s="101" t="s">
        <v>49</v>
      </c>
      <c r="X52" s="269">
        <v>48024</v>
      </c>
      <c r="Y52" s="101" t="s">
        <v>49</v>
      </c>
      <c r="Z52" s="269">
        <v>48024</v>
      </c>
      <c r="AA52" s="101" t="s">
        <v>49</v>
      </c>
      <c r="AB52" s="269">
        <v>47452</v>
      </c>
      <c r="AC52" s="101" t="s">
        <v>49</v>
      </c>
      <c r="AD52" s="269">
        <v>47452</v>
      </c>
      <c r="AE52" s="101" t="s">
        <v>49</v>
      </c>
      <c r="AF52" s="269">
        <v>47452</v>
      </c>
      <c r="AG52" s="101" t="s">
        <v>49</v>
      </c>
      <c r="AH52" s="269">
        <v>47452</v>
      </c>
      <c r="AI52" s="101" t="s">
        <v>49</v>
      </c>
      <c r="AJ52" s="269">
        <v>47452</v>
      </c>
      <c r="AK52" s="101" t="s">
        <v>49</v>
      </c>
      <c r="AL52" s="269">
        <v>51439</v>
      </c>
      <c r="AM52" s="101" t="s">
        <v>49</v>
      </c>
      <c r="AN52" s="269">
        <v>46188</v>
      </c>
      <c r="AO52" s="101" t="s">
        <v>49</v>
      </c>
      <c r="AP52" s="269">
        <v>46113</v>
      </c>
      <c r="AQ52" s="101" t="s">
        <v>49</v>
      </c>
      <c r="AR52" s="269">
        <v>48486</v>
      </c>
      <c r="AS52" s="101" t="s">
        <v>49</v>
      </c>
      <c r="AT52" s="269">
        <v>48486</v>
      </c>
      <c r="AU52" s="101" t="s">
        <v>49</v>
      </c>
      <c r="AV52" s="269">
        <v>48486</v>
      </c>
      <c r="AW52" s="101" t="s">
        <v>49</v>
      </c>
      <c r="AX52" s="137"/>
      <c r="AY52" s="112"/>
      <c r="AZ52" s="137"/>
      <c r="BA52" s="112"/>
      <c r="BB52" s="137"/>
      <c r="BC52" s="112"/>
      <c r="BD52" s="137"/>
      <c r="BE52" s="112"/>
    </row>
    <row r="53" spans="1:59">
      <c r="A53" s="3"/>
      <c r="C53" s="3"/>
      <c r="D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</row>
    <row r="54" spans="1:59" ht="12.95" thickBot="1">
      <c r="E54" s="2"/>
      <c r="F54" s="2"/>
    </row>
    <row r="55" spans="1:59">
      <c r="A55" s="178"/>
      <c r="B55" s="179"/>
      <c r="C55" s="179"/>
      <c r="D55" s="180"/>
      <c r="E55" s="180"/>
      <c r="F55" s="181"/>
    </row>
    <row r="56" spans="1:59">
      <c r="A56" s="182" t="s">
        <v>164</v>
      </c>
      <c r="B56" s="183"/>
      <c r="C56" s="183"/>
      <c r="D56" s="184" t="s">
        <v>167</v>
      </c>
      <c r="E56" s="115"/>
      <c r="F56" s="186"/>
    </row>
    <row r="57" spans="1:59">
      <c r="A57" s="187"/>
      <c r="B57" s="183"/>
      <c r="C57" s="183"/>
      <c r="D57" s="188"/>
      <c r="E57" s="115"/>
      <c r="F57" s="186"/>
    </row>
    <row r="58" spans="1:59">
      <c r="A58" s="182" t="s">
        <v>166</v>
      </c>
      <c r="B58" s="183"/>
      <c r="C58" s="183"/>
      <c r="D58" s="184" t="s">
        <v>167</v>
      </c>
      <c r="E58" s="115"/>
      <c r="F58" s="186"/>
    </row>
    <row r="59" spans="1:59">
      <c r="A59" s="187"/>
      <c r="B59" s="183"/>
      <c r="C59" s="183"/>
      <c r="D59" s="188"/>
      <c r="E59" s="115"/>
      <c r="F59" s="186"/>
    </row>
    <row r="60" spans="1:59">
      <c r="A60" s="182" t="s">
        <v>168</v>
      </c>
      <c r="B60" s="183"/>
      <c r="C60" s="183"/>
      <c r="D60" s="184"/>
      <c r="E60" s="115"/>
      <c r="F60" s="189"/>
    </row>
    <row r="61" spans="1:59" ht="12.95" thickBot="1">
      <c r="A61" s="190"/>
      <c r="B61" s="191"/>
      <c r="C61" s="191"/>
      <c r="D61" s="192"/>
      <c r="E61" s="192"/>
      <c r="F61" s="193"/>
    </row>
    <row r="62" spans="1:59">
      <c r="B62" s="194"/>
      <c r="C62" s="33"/>
      <c r="D62" s="33"/>
    </row>
    <row r="63" spans="1:59">
      <c r="B63" s="194"/>
    </row>
  </sheetData>
  <mergeCells count="26">
    <mergeCell ref="H10:I10"/>
    <mergeCell ref="J10:K10"/>
    <mergeCell ref="L10:M10"/>
    <mergeCell ref="N10:O10"/>
    <mergeCell ref="BF10:BG10"/>
    <mergeCell ref="V10:W10"/>
    <mergeCell ref="X10:Y10"/>
    <mergeCell ref="BD10:BE10"/>
    <mergeCell ref="Z10:AA10"/>
    <mergeCell ref="AL10:AM10"/>
    <mergeCell ref="AN10:AO10"/>
    <mergeCell ref="AV10:AW10"/>
    <mergeCell ref="BB10:BC10"/>
    <mergeCell ref="AX10:AY10"/>
    <mergeCell ref="P10:Q10"/>
    <mergeCell ref="AT10:AU10"/>
    <mergeCell ref="AB10:AC10"/>
    <mergeCell ref="AD10:AE10"/>
    <mergeCell ref="R10:S10"/>
    <mergeCell ref="T10:U10"/>
    <mergeCell ref="AH10:AI10"/>
    <mergeCell ref="AJ10:AK10"/>
    <mergeCell ref="AF10:AG10"/>
    <mergeCell ref="AZ10:BA10"/>
    <mergeCell ref="AR10:AS10"/>
    <mergeCell ref="AP10:AQ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5" orientation="landscape" r:id="rId1"/>
  <headerFooter alignWithMargins="0">
    <oddFooter>&amp;L&amp;1#&amp;"Arial"&amp;11&amp;K000000SW Internal Commercial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7"/>
  <sheetViews>
    <sheetView zoomScale="70" zoomScaleNormal="70" workbookViewId="0">
      <selection sqref="A1:XFD1048576"/>
    </sheetView>
  </sheetViews>
  <sheetFormatPr defaultColWidth="9.42578125" defaultRowHeight="12.6"/>
  <cols>
    <col min="1" max="1" width="14.42578125" style="2" customWidth="1"/>
    <col min="2" max="2" width="53.5703125" style="2" customWidth="1"/>
    <col min="3" max="3" width="14.140625" style="2" customWidth="1"/>
    <col min="4" max="4" width="13.42578125" style="2" customWidth="1"/>
    <col min="5" max="5" width="11" style="3" bestFit="1" customWidth="1"/>
    <col min="6" max="6" width="9.5703125" style="2" customWidth="1"/>
    <col min="7" max="7" width="4" style="2" customWidth="1"/>
    <col min="8" max="8" width="15.5703125" style="2" customWidth="1"/>
    <col min="9" max="9" width="12.140625" style="2" customWidth="1"/>
    <col min="10" max="11" width="15.5703125" style="2" customWidth="1"/>
    <col min="12" max="12" width="17.140625" style="2" customWidth="1"/>
    <col min="13" max="13" width="16" style="2" bestFit="1" customWidth="1"/>
    <col min="14" max="14" width="11.42578125" style="2" customWidth="1"/>
    <col min="15" max="15" width="13.85546875" style="2" customWidth="1"/>
    <col min="16" max="16" width="21.140625" style="2" customWidth="1"/>
    <col min="17" max="17" width="17.42578125" style="2" customWidth="1"/>
    <col min="18" max="18" width="7.140625" style="2" customWidth="1"/>
    <col min="19" max="39" width="9.7109375" style="2" customWidth="1"/>
    <col min="40" max="16384" width="9.42578125" style="2"/>
  </cols>
  <sheetData>
    <row r="1" spans="1:18" s="1" customFormat="1" ht="20.100000000000001">
      <c r="A1" s="17" t="s">
        <v>0</v>
      </c>
      <c r="B1" s="18"/>
      <c r="C1" s="18"/>
      <c r="D1" s="18"/>
      <c r="E1" s="270"/>
      <c r="F1" s="18"/>
    </row>
    <row r="2" spans="1:18" s="1" customFormat="1" ht="20.100000000000001">
      <c r="A2" s="20"/>
      <c r="B2" s="21"/>
      <c r="E2" s="19"/>
    </row>
    <row r="3" spans="1:18" s="1" customFormat="1" ht="36" customHeight="1">
      <c r="A3" s="17" t="s">
        <v>1</v>
      </c>
      <c r="B3" s="18"/>
      <c r="C3" s="18"/>
      <c r="D3" s="18"/>
      <c r="E3" s="270"/>
      <c r="F3" s="18"/>
    </row>
    <row r="4" spans="1:18" ht="15.6">
      <c r="A4" s="22"/>
      <c r="B4" s="23"/>
      <c r="C4" s="23"/>
      <c r="D4" s="23"/>
      <c r="E4" s="271"/>
      <c r="F4" s="23"/>
    </row>
    <row r="5" spans="1:18" ht="15.95" thickBot="1">
      <c r="A5" s="22"/>
      <c r="B5" s="23"/>
      <c r="C5" s="23"/>
      <c r="D5" s="23"/>
      <c r="E5" s="271"/>
      <c r="F5" s="23"/>
    </row>
    <row r="6" spans="1:18" ht="20.100000000000001">
      <c r="A6" s="1095" t="s">
        <v>2</v>
      </c>
      <c r="B6" s="1153"/>
      <c r="C6" s="1153"/>
      <c r="D6" s="1153"/>
      <c r="E6" s="1153"/>
      <c r="F6" s="1153"/>
      <c r="G6" s="1153"/>
      <c r="H6" s="1153"/>
      <c r="I6" s="1154"/>
    </row>
    <row r="7" spans="1:18" ht="20.45" thickBot="1">
      <c r="A7" s="1096" t="s">
        <v>233</v>
      </c>
      <c r="B7" s="1155"/>
      <c r="C7" s="1155"/>
      <c r="D7" s="1155"/>
      <c r="E7" s="1155"/>
      <c r="F7" s="1155"/>
      <c r="G7" s="1155"/>
      <c r="H7" s="1155"/>
      <c r="I7" s="1156"/>
    </row>
    <row r="9" spans="1:18" s="3" customFormat="1" ht="12.95" thickBot="1">
      <c r="H9" s="12">
        <v>10</v>
      </c>
      <c r="I9" s="12">
        <v>20</v>
      </c>
      <c r="J9" s="12">
        <v>30</v>
      </c>
      <c r="K9" s="12">
        <v>40</v>
      </c>
      <c r="L9" s="272">
        <v>100</v>
      </c>
      <c r="M9" s="12">
        <v>110</v>
      </c>
      <c r="N9" s="12">
        <v>120</v>
      </c>
      <c r="O9" s="12">
        <v>130</v>
      </c>
      <c r="P9" s="12">
        <v>140</v>
      </c>
      <c r="Q9" s="12">
        <v>200</v>
      </c>
      <c r="R9" s="272">
        <v>299</v>
      </c>
    </row>
    <row r="10" spans="1:18" s="273" customFormat="1" ht="47.1" thickBot="1">
      <c r="A10" s="910" t="s">
        <v>4</v>
      </c>
      <c r="B10" s="911" t="s">
        <v>5</v>
      </c>
      <c r="C10" s="864" t="s">
        <v>6</v>
      </c>
      <c r="D10" s="865" t="s">
        <v>7</v>
      </c>
      <c r="E10" s="864" t="s">
        <v>8</v>
      </c>
      <c r="F10" s="556" t="s">
        <v>9</v>
      </c>
      <c r="H10" s="1077" t="s">
        <v>234</v>
      </c>
      <c r="I10" s="1078"/>
      <c r="J10" s="1078"/>
      <c r="K10" s="1079"/>
      <c r="L10" s="1070" t="s">
        <v>235</v>
      </c>
      <c r="M10" s="1077" t="s">
        <v>236</v>
      </c>
      <c r="N10" s="1078"/>
      <c r="O10" s="1078"/>
      <c r="P10" s="1079"/>
      <c r="Q10" s="862" t="s">
        <v>237</v>
      </c>
      <c r="R10" s="1070" t="s">
        <v>11</v>
      </c>
    </row>
    <row r="11" spans="1:18" ht="15.75" customHeight="1" thickBot="1">
      <c r="A11" s="909"/>
      <c r="B11" s="908"/>
      <c r="C11" s="275"/>
      <c r="D11" s="275"/>
      <c r="E11" s="275"/>
      <c r="F11" s="275"/>
      <c r="G11" s="276"/>
      <c r="H11" s="892" t="s">
        <v>238</v>
      </c>
      <c r="I11" s="893" t="s">
        <v>239</v>
      </c>
      <c r="J11" s="893" t="s">
        <v>240</v>
      </c>
      <c r="K11" s="894" t="s">
        <v>241</v>
      </c>
      <c r="L11" s="1071"/>
      <c r="M11" s="895" t="s">
        <v>238</v>
      </c>
      <c r="N11" s="893" t="s">
        <v>239</v>
      </c>
      <c r="O11" s="893" t="s">
        <v>240</v>
      </c>
      <c r="P11" s="896" t="s">
        <v>241</v>
      </c>
      <c r="Q11" s="878"/>
      <c r="R11" s="1071"/>
    </row>
    <row r="12" spans="1:18" ht="16.5" customHeight="1" thickBot="1">
      <c r="B12" s="33"/>
    </row>
    <row r="13" spans="1:18" ht="18.600000000000001" thickBot="1">
      <c r="A13" s="220"/>
      <c r="B13" s="278" t="s">
        <v>242</v>
      </c>
      <c r="C13" s="278"/>
      <c r="D13" s="278"/>
      <c r="E13" s="279"/>
      <c r="F13" s="280"/>
      <c r="H13" s="1106" t="s">
        <v>243</v>
      </c>
      <c r="I13" s="1107"/>
      <c r="J13" s="1107"/>
      <c r="K13" s="1107"/>
      <c r="L13" s="1108"/>
      <c r="M13" s="1085" t="s">
        <v>244</v>
      </c>
      <c r="N13" s="1086"/>
      <c r="O13" s="1086"/>
      <c r="P13" s="1087"/>
      <c r="Q13" s="879" t="s">
        <v>245</v>
      </c>
    </row>
    <row r="14" spans="1:18" ht="13.5" thickBot="1">
      <c r="A14" s="37" t="s">
        <v>246</v>
      </c>
      <c r="B14" s="15" t="s">
        <v>247</v>
      </c>
      <c r="C14" s="281" t="s">
        <v>24</v>
      </c>
      <c r="D14" s="281" t="s">
        <v>246</v>
      </c>
      <c r="E14" s="281" t="s">
        <v>24</v>
      </c>
      <c r="F14" s="40" t="s">
        <v>25</v>
      </c>
      <c r="G14" s="2" t="s">
        <v>56</v>
      </c>
      <c r="H14" s="282" t="s">
        <v>248</v>
      </c>
      <c r="I14" s="283" t="s">
        <v>249</v>
      </c>
      <c r="J14" s="283" t="s">
        <v>250</v>
      </c>
      <c r="K14" s="283" t="s">
        <v>251</v>
      </c>
      <c r="L14" s="284"/>
      <c r="M14" s="282" t="s">
        <v>248</v>
      </c>
      <c r="N14" s="283" t="s">
        <v>249</v>
      </c>
      <c r="O14" s="283" t="s">
        <v>250</v>
      </c>
      <c r="P14" s="283" t="s">
        <v>251</v>
      </c>
      <c r="Q14" s="877"/>
    </row>
    <row r="15" spans="1:18">
      <c r="A15" s="4" t="s">
        <v>252</v>
      </c>
      <c r="B15" s="13" t="s">
        <v>253</v>
      </c>
      <c r="C15" s="11" t="s">
        <v>254</v>
      </c>
      <c r="D15" s="11" t="s">
        <v>252</v>
      </c>
      <c r="E15" s="11" t="s">
        <v>255</v>
      </c>
      <c r="F15" s="45" t="s">
        <v>47</v>
      </c>
      <c r="G15" s="2" t="s">
        <v>56</v>
      </c>
      <c r="H15" s="285">
        <v>30</v>
      </c>
      <c r="I15" s="286">
        <v>20</v>
      </c>
      <c r="J15" s="286">
        <v>25</v>
      </c>
      <c r="K15" s="286">
        <v>23</v>
      </c>
      <c r="L15" s="287">
        <f t="shared" ref="L15:L21" si="0">H15+I15+J15+K15</f>
        <v>98</v>
      </c>
      <c r="M15" s="258">
        <v>80.000597999999982</v>
      </c>
      <c r="N15" s="288">
        <v>298.69483199999996</v>
      </c>
      <c r="O15" s="288">
        <v>439.19381899999996</v>
      </c>
      <c r="P15" s="288">
        <v>530.20481900000004</v>
      </c>
      <c r="Q15" s="289">
        <f t="shared" ref="Q15:Q21" si="1">M15+N15+O15+P15</f>
        <v>1348.0940679999999</v>
      </c>
      <c r="R15" s="874" t="s">
        <v>48</v>
      </c>
    </row>
    <row r="16" spans="1:18">
      <c r="A16" s="4" t="s">
        <v>256</v>
      </c>
      <c r="B16" s="13" t="s">
        <v>257</v>
      </c>
      <c r="C16" s="290" t="s">
        <v>24</v>
      </c>
      <c r="D16" s="290" t="s">
        <v>256</v>
      </c>
      <c r="E16" s="11" t="s">
        <v>255</v>
      </c>
      <c r="F16" s="45" t="s">
        <v>47</v>
      </c>
      <c r="H16" s="285">
        <v>29</v>
      </c>
      <c r="I16" s="286">
        <v>8</v>
      </c>
      <c r="J16" s="286">
        <v>0</v>
      </c>
      <c r="K16" s="286">
        <v>1</v>
      </c>
      <c r="L16" s="287">
        <f t="shared" si="0"/>
        <v>38</v>
      </c>
      <c r="M16" s="258">
        <v>11.794432000000002</v>
      </c>
      <c r="N16" s="288">
        <v>9.1481490000000001</v>
      </c>
      <c r="O16" s="288">
        <v>0</v>
      </c>
      <c r="P16" s="288">
        <v>0</v>
      </c>
      <c r="Q16" s="289">
        <f t="shared" si="1"/>
        <v>20.942581000000004</v>
      </c>
      <c r="R16" s="875" t="s">
        <v>48</v>
      </c>
    </row>
    <row r="17" spans="1:25" ht="12" customHeight="1">
      <c r="A17" s="4" t="s">
        <v>258</v>
      </c>
      <c r="B17" s="13" t="s">
        <v>259</v>
      </c>
      <c r="C17" s="11" t="s">
        <v>260</v>
      </c>
      <c r="D17" s="11" t="s">
        <v>258</v>
      </c>
      <c r="E17" s="11" t="s">
        <v>255</v>
      </c>
      <c r="F17" s="45" t="s">
        <v>47</v>
      </c>
      <c r="H17" s="285">
        <v>43</v>
      </c>
      <c r="I17" s="286">
        <v>15</v>
      </c>
      <c r="J17" s="286">
        <v>1</v>
      </c>
      <c r="K17" s="286">
        <v>14</v>
      </c>
      <c r="L17" s="287">
        <f t="shared" si="0"/>
        <v>73</v>
      </c>
      <c r="M17" s="258">
        <v>10.921142000000001</v>
      </c>
      <c r="N17" s="288">
        <v>161.80752599999997</v>
      </c>
      <c r="O17" s="288">
        <v>2.2897000000000001E-2</v>
      </c>
      <c r="P17" s="288">
        <v>212.96959599999997</v>
      </c>
      <c r="Q17" s="289">
        <f t="shared" si="1"/>
        <v>385.72116099999994</v>
      </c>
      <c r="R17" s="875" t="s">
        <v>48</v>
      </c>
    </row>
    <row r="18" spans="1:25">
      <c r="A18" s="4" t="s">
        <v>261</v>
      </c>
      <c r="B18" s="13" t="s">
        <v>262</v>
      </c>
      <c r="C18" s="11" t="s">
        <v>263</v>
      </c>
      <c r="D18" s="11" t="s">
        <v>261</v>
      </c>
      <c r="E18" s="11" t="s">
        <v>255</v>
      </c>
      <c r="F18" s="45" t="s">
        <v>47</v>
      </c>
      <c r="H18" s="285">
        <v>21</v>
      </c>
      <c r="I18" s="286">
        <v>29</v>
      </c>
      <c r="J18" s="286">
        <v>11</v>
      </c>
      <c r="K18" s="286">
        <v>2</v>
      </c>
      <c r="L18" s="287">
        <f t="shared" si="0"/>
        <v>63</v>
      </c>
      <c r="M18" s="258">
        <v>17.658187999999999</v>
      </c>
      <c r="N18" s="288">
        <v>25.703346</v>
      </c>
      <c r="O18" s="288">
        <v>23.294907000000002</v>
      </c>
      <c r="P18" s="288">
        <v>3.11185</v>
      </c>
      <c r="Q18" s="289">
        <f t="shared" si="1"/>
        <v>69.768291000000005</v>
      </c>
      <c r="R18" s="875" t="s">
        <v>48</v>
      </c>
    </row>
    <row r="19" spans="1:25" ht="12.95" thickBot="1">
      <c r="A19" s="4" t="s">
        <v>264</v>
      </c>
      <c r="B19" s="13" t="s">
        <v>265</v>
      </c>
      <c r="C19" s="290" t="s">
        <v>24</v>
      </c>
      <c r="D19" s="290" t="s">
        <v>264</v>
      </c>
      <c r="E19" s="11" t="s">
        <v>255</v>
      </c>
      <c r="F19" s="45" t="s">
        <v>184</v>
      </c>
      <c r="H19" s="881">
        <f t="shared" ref="H19:P19" si="2">H15+H16+H17+H18</f>
        <v>123</v>
      </c>
      <c r="I19" s="882">
        <f t="shared" si="2"/>
        <v>72</v>
      </c>
      <c r="J19" s="882">
        <f t="shared" si="2"/>
        <v>37</v>
      </c>
      <c r="K19" s="882">
        <f t="shared" si="2"/>
        <v>40</v>
      </c>
      <c r="L19" s="891">
        <f t="shared" si="0"/>
        <v>272</v>
      </c>
      <c r="M19" s="883">
        <f t="shared" si="2"/>
        <v>120.37435999999998</v>
      </c>
      <c r="N19" s="884">
        <f t="shared" si="2"/>
        <v>495.35385299999996</v>
      </c>
      <c r="O19" s="884">
        <f t="shared" si="2"/>
        <v>462.51162299999999</v>
      </c>
      <c r="P19" s="884">
        <f t="shared" si="2"/>
        <v>746.28626499999996</v>
      </c>
      <c r="Q19" s="291">
        <f t="shared" si="1"/>
        <v>1824.5261009999999</v>
      </c>
      <c r="R19" s="875" t="s">
        <v>48</v>
      </c>
    </row>
    <row r="20" spans="1:25">
      <c r="A20" s="4" t="s">
        <v>266</v>
      </c>
      <c r="B20" s="13" t="s">
        <v>267</v>
      </c>
      <c r="C20" s="290" t="s">
        <v>24</v>
      </c>
      <c r="D20" s="290" t="s">
        <v>266</v>
      </c>
      <c r="E20" s="11" t="s">
        <v>255</v>
      </c>
      <c r="F20" s="45" t="s">
        <v>47</v>
      </c>
      <c r="H20" s="292">
        <v>0</v>
      </c>
      <c r="I20" s="293">
        <v>0</v>
      </c>
      <c r="J20" s="293">
        <v>0</v>
      </c>
      <c r="K20" s="294">
        <v>0</v>
      </c>
      <c r="L20" s="295">
        <f t="shared" si="0"/>
        <v>0</v>
      </c>
      <c r="M20" s="292">
        <v>0</v>
      </c>
      <c r="N20" s="293">
        <v>0</v>
      </c>
      <c r="O20" s="293">
        <v>0</v>
      </c>
      <c r="P20" s="294">
        <v>0</v>
      </c>
      <c r="Q20" s="880">
        <f t="shared" si="1"/>
        <v>0</v>
      </c>
      <c r="R20" s="875" t="s">
        <v>49</v>
      </c>
    </row>
    <row r="21" spans="1:25" ht="12.95" thickBot="1">
      <c r="A21" s="160" t="s">
        <v>268</v>
      </c>
      <c r="B21" s="14" t="s">
        <v>269</v>
      </c>
      <c r="C21" s="296" t="s">
        <v>24</v>
      </c>
      <c r="D21" s="296" t="s">
        <v>268</v>
      </c>
      <c r="E21" s="12" t="s">
        <v>255</v>
      </c>
      <c r="F21" s="161" t="s">
        <v>47</v>
      </c>
      <c r="H21" s="297">
        <v>0</v>
      </c>
      <c r="I21" s="298">
        <v>0</v>
      </c>
      <c r="J21" s="298">
        <v>0</v>
      </c>
      <c r="K21" s="299">
        <v>0</v>
      </c>
      <c r="L21" s="300">
        <f t="shared" si="0"/>
        <v>0</v>
      </c>
      <c r="M21" s="297">
        <v>0</v>
      </c>
      <c r="N21" s="298">
        <v>0</v>
      </c>
      <c r="O21" s="298">
        <v>0</v>
      </c>
      <c r="P21" s="299">
        <v>0</v>
      </c>
      <c r="Q21" s="301">
        <f t="shared" si="1"/>
        <v>0</v>
      </c>
      <c r="R21" s="876" t="s">
        <v>49</v>
      </c>
    </row>
    <row r="22" spans="1:25">
      <c r="A22" s="3"/>
      <c r="C22" s="302"/>
      <c r="D22" s="302"/>
      <c r="F22" s="3"/>
    </row>
    <row r="23" spans="1:25" s="3" customFormat="1" ht="15.95" thickBot="1">
      <c r="C23" s="302"/>
      <c r="D23" s="302"/>
      <c r="M23" s="12">
        <v>110</v>
      </c>
      <c r="N23" s="12">
        <v>120</v>
      </c>
      <c r="O23" s="12">
        <v>130</v>
      </c>
      <c r="P23" s="12">
        <v>140</v>
      </c>
      <c r="Q23" s="12">
        <v>200</v>
      </c>
      <c r="R23" s="277"/>
      <c r="S23" s="277"/>
      <c r="T23" s="2"/>
    </row>
    <row r="24" spans="1:25" ht="18" customHeight="1">
      <c r="A24" s="3"/>
      <c r="C24" s="3"/>
      <c r="D24" s="3"/>
      <c r="F24" s="3"/>
      <c r="M24" s="1088" t="s">
        <v>270</v>
      </c>
      <c r="N24" s="1089"/>
      <c r="O24" s="1089"/>
      <c r="P24" s="1090"/>
      <c r="Q24" s="1074" t="s">
        <v>271</v>
      </c>
      <c r="R24" s="277"/>
      <c r="S24" s="277"/>
    </row>
    <row r="25" spans="1:25" ht="18" customHeight="1">
      <c r="A25" s="3"/>
      <c r="C25" s="3"/>
      <c r="D25" s="3"/>
      <c r="F25" s="3"/>
      <c r="M25" s="1093" t="s">
        <v>238</v>
      </c>
      <c r="N25" s="1091" t="s">
        <v>239</v>
      </c>
      <c r="O25" s="1091" t="s">
        <v>240</v>
      </c>
      <c r="P25" s="1091" t="s">
        <v>241</v>
      </c>
      <c r="Q25" s="1075"/>
      <c r="R25" s="277"/>
      <c r="S25" s="277"/>
    </row>
    <row r="26" spans="1:25" ht="18" customHeight="1" thickBot="1">
      <c r="A26" s="3"/>
      <c r="C26" s="3"/>
      <c r="D26" s="3"/>
      <c r="F26" s="3"/>
      <c r="M26" s="1094"/>
      <c r="N26" s="1092"/>
      <c r="O26" s="1092"/>
      <c r="P26" s="1092"/>
      <c r="Q26" s="1076"/>
      <c r="R26" s="303"/>
      <c r="S26" s="303"/>
    </row>
    <row r="27" spans="1:25">
      <c r="A27" s="37" t="s">
        <v>272</v>
      </c>
      <c r="B27" s="15" t="s">
        <v>253</v>
      </c>
      <c r="C27" s="281" t="s">
        <v>24</v>
      </c>
      <c r="D27" s="281" t="s">
        <v>272</v>
      </c>
      <c r="E27" s="281" t="s">
        <v>117</v>
      </c>
      <c r="F27" s="40" t="s">
        <v>184</v>
      </c>
      <c r="M27" s="304">
        <f>M15/Q19</f>
        <v>4.3847329975796268E-2</v>
      </c>
      <c r="N27" s="305">
        <f>N15/Q19</f>
        <v>0.16371091202054552</v>
      </c>
      <c r="O27" s="305">
        <f>O15/Q19</f>
        <v>0.24071665445579721</v>
      </c>
      <c r="P27" s="305">
        <f>P15/Q19</f>
        <v>0.29059864844323213</v>
      </c>
      <c r="Q27" s="306">
        <f>M27+N27+O27+P27</f>
        <v>0.73887354489537116</v>
      </c>
    </row>
    <row r="28" spans="1:25">
      <c r="A28" s="4" t="s">
        <v>273</v>
      </c>
      <c r="B28" s="13" t="s">
        <v>257</v>
      </c>
      <c r="C28" s="11" t="s">
        <v>24</v>
      </c>
      <c r="D28" s="11" t="s">
        <v>273</v>
      </c>
      <c r="E28" s="11" t="s">
        <v>117</v>
      </c>
      <c r="F28" s="45" t="s">
        <v>184</v>
      </c>
      <c r="M28" s="307">
        <f>M16/Q19</f>
        <v>6.4643810760150935E-3</v>
      </c>
      <c r="N28" s="308">
        <f>N16/Q19</f>
        <v>5.0139863688362773E-3</v>
      </c>
      <c r="O28" s="308">
        <f>O16/Q19</f>
        <v>0</v>
      </c>
      <c r="P28" s="308">
        <f>P16/Q19</f>
        <v>0</v>
      </c>
      <c r="Q28" s="309">
        <f>M28+N28+O28+P28</f>
        <v>1.1478367444851371E-2</v>
      </c>
    </row>
    <row r="29" spans="1:25">
      <c r="A29" s="4" t="s">
        <v>274</v>
      </c>
      <c r="B29" s="13" t="s">
        <v>259</v>
      </c>
      <c r="C29" s="11" t="s">
        <v>24</v>
      </c>
      <c r="D29" s="11" t="s">
        <v>274</v>
      </c>
      <c r="E29" s="11" t="s">
        <v>117</v>
      </c>
      <c r="F29" s="45" t="s">
        <v>184</v>
      </c>
      <c r="M29" s="307">
        <f>M17/Q19</f>
        <v>5.9857417189122485E-3</v>
      </c>
      <c r="N29" s="310">
        <f>N17/Q19</f>
        <v>8.8684686895580872E-2</v>
      </c>
      <c r="O29" s="310">
        <f>O17/Q19</f>
        <v>1.2549560122735675E-5</v>
      </c>
      <c r="P29" s="310">
        <f>P17/Q19</f>
        <v>0.11672597935610458</v>
      </c>
      <c r="Q29" s="309">
        <f>M29+N29+O29+P29</f>
        <v>0.21140895753072045</v>
      </c>
    </row>
    <row r="30" spans="1:25">
      <c r="A30" s="4" t="s">
        <v>275</v>
      </c>
      <c r="B30" s="13" t="s">
        <v>262</v>
      </c>
      <c r="C30" s="11" t="s">
        <v>24</v>
      </c>
      <c r="D30" s="11" t="s">
        <v>275</v>
      </c>
      <c r="E30" s="11" t="s">
        <v>117</v>
      </c>
      <c r="F30" s="45" t="s">
        <v>184</v>
      </c>
      <c r="M30" s="307">
        <f>M18/Q19</f>
        <v>9.6782326053443512E-3</v>
      </c>
      <c r="N30" s="310">
        <f>N18/Q19</f>
        <v>1.4087683363867646E-2</v>
      </c>
      <c r="O30" s="310">
        <f>O18/Q19</f>
        <v>1.2767647986637383E-2</v>
      </c>
      <c r="P30" s="310">
        <f>P18/Q19</f>
        <v>1.7055661732076257E-3</v>
      </c>
      <c r="Q30" s="309">
        <f>M30+N30+O30+P30</f>
        <v>3.8239130129057004E-2</v>
      </c>
    </row>
    <row r="31" spans="1:25" ht="12.95" thickBot="1">
      <c r="A31" s="160" t="s">
        <v>276</v>
      </c>
      <c r="B31" s="14" t="s">
        <v>265</v>
      </c>
      <c r="C31" s="12" t="s">
        <v>24</v>
      </c>
      <c r="D31" s="12" t="s">
        <v>276</v>
      </c>
      <c r="E31" s="12" t="s">
        <v>117</v>
      </c>
      <c r="F31" s="161" t="s">
        <v>184</v>
      </c>
      <c r="M31" s="311">
        <f>M27+M28+M29+M30</f>
        <v>6.5975685376067961E-2</v>
      </c>
      <c r="N31" s="312">
        <f>N27+N28+N29+N30</f>
        <v>0.27149726864883028</v>
      </c>
      <c r="O31" s="312">
        <f>O27+O28+O29+O30</f>
        <v>0.25349685200255734</v>
      </c>
      <c r="P31" s="312">
        <f>P27+P28+P29+P30</f>
        <v>0.40903019397254431</v>
      </c>
      <c r="Q31" s="313">
        <f>M31+N31+O31+P31</f>
        <v>0.99999999999999978</v>
      </c>
    </row>
    <row r="32" spans="1:25">
      <c r="A32" s="3"/>
      <c r="C32" s="3"/>
      <c r="D32" s="3"/>
      <c r="F32" s="3"/>
      <c r="R32" s="314"/>
      <c r="S32" s="314"/>
      <c r="T32" s="314"/>
      <c r="U32" s="314"/>
      <c r="V32" s="314"/>
      <c r="W32" s="314"/>
      <c r="X32" s="314"/>
      <c r="Y32" s="315"/>
    </row>
    <row r="33" spans="1:28" ht="20.25" customHeight="1">
      <c r="A33" s="3"/>
      <c r="C33" s="3"/>
      <c r="D33" s="3"/>
      <c r="F33" s="3"/>
    </row>
    <row r="34" spans="1:28" ht="12.75" customHeight="1">
      <c r="A34" s="3"/>
      <c r="C34" s="3"/>
      <c r="D34" s="3"/>
      <c r="F34" s="3"/>
    </row>
    <row r="35" spans="1:28" s="3" customFormat="1" ht="13.5" customHeight="1" thickBot="1">
      <c r="H35" s="12">
        <v>10</v>
      </c>
      <c r="I35" s="12">
        <v>20</v>
      </c>
    </row>
    <row r="36" spans="1:28" ht="18.600000000000001" thickBot="1">
      <c r="A36" s="220"/>
      <c r="B36" s="278" t="s">
        <v>277</v>
      </c>
      <c r="C36" s="279"/>
      <c r="D36" s="279"/>
      <c r="E36" s="279"/>
      <c r="F36" s="280"/>
      <c r="H36" s="274" t="s">
        <v>265</v>
      </c>
      <c r="I36" s="274" t="s">
        <v>11</v>
      </c>
    </row>
    <row r="37" spans="1:28">
      <c r="A37" s="316" t="s">
        <v>278</v>
      </c>
      <c r="B37" s="317" t="s">
        <v>279</v>
      </c>
      <c r="C37" s="221" t="s">
        <v>24</v>
      </c>
      <c r="D37" s="221" t="s">
        <v>278</v>
      </c>
      <c r="E37" s="221" t="s">
        <v>117</v>
      </c>
      <c r="F37" s="202" t="s">
        <v>25</v>
      </c>
      <c r="H37" s="318">
        <v>1.079</v>
      </c>
      <c r="I37" s="319" t="s">
        <v>280</v>
      </c>
    </row>
    <row r="38" spans="1:28" ht="12.95" thickBot="1">
      <c r="A38" s="57" t="s">
        <v>281</v>
      </c>
      <c r="B38" s="195" t="s">
        <v>282</v>
      </c>
      <c r="C38" s="58" t="s">
        <v>283</v>
      </c>
      <c r="D38" s="58" t="s">
        <v>281</v>
      </c>
      <c r="E38" s="58" t="s">
        <v>284</v>
      </c>
      <c r="F38" s="320" t="s">
        <v>25</v>
      </c>
      <c r="H38" s="321">
        <v>27.670999999999999</v>
      </c>
      <c r="I38" s="322" t="s">
        <v>188</v>
      </c>
    </row>
    <row r="39" spans="1:28">
      <c r="A39" s="3"/>
      <c r="C39" s="302"/>
      <c r="D39" s="302"/>
      <c r="F39" s="3"/>
    </row>
    <row r="40" spans="1:28" s="3" customFormat="1" ht="12.95" thickBot="1">
      <c r="C40" s="302"/>
      <c r="D40" s="302"/>
      <c r="H40" s="12">
        <v>10</v>
      </c>
      <c r="I40" s="323">
        <v>20</v>
      </c>
      <c r="J40" s="323">
        <v>30</v>
      </c>
      <c r="K40" s="323">
        <v>40</v>
      </c>
      <c r="L40" s="323">
        <v>100</v>
      </c>
      <c r="M40" s="323">
        <v>110</v>
      </c>
      <c r="AB40" s="2"/>
    </row>
    <row r="41" spans="1:28" ht="15.6">
      <c r="A41" s="3"/>
      <c r="C41" s="302"/>
      <c r="D41" s="302"/>
      <c r="F41" s="3"/>
      <c r="H41" s="1085" t="s">
        <v>285</v>
      </c>
      <c r="I41" s="1086"/>
      <c r="J41" s="1086"/>
      <c r="K41" s="1086"/>
      <c r="L41" s="1087"/>
      <c r="M41" s="1082" t="s">
        <v>11</v>
      </c>
    </row>
    <row r="42" spans="1:28" ht="12.95" thickBot="1">
      <c r="A42" s="3"/>
      <c r="C42" s="302"/>
      <c r="D42" s="302"/>
      <c r="F42" s="3"/>
      <c r="H42" s="1102" t="s">
        <v>238</v>
      </c>
      <c r="I42" s="1100" t="s">
        <v>239</v>
      </c>
      <c r="J42" s="1100" t="s">
        <v>240</v>
      </c>
      <c r="K42" s="1100" t="s">
        <v>241</v>
      </c>
      <c r="L42" s="1104" t="s">
        <v>286</v>
      </c>
      <c r="M42" s="1083"/>
    </row>
    <row r="43" spans="1:28" ht="17.45" customHeight="1" thickBot="1">
      <c r="A43" s="220"/>
      <c r="B43" s="278" t="s">
        <v>287</v>
      </c>
      <c r="C43" s="278"/>
      <c r="D43" s="278"/>
      <c r="E43" s="279"/>
      <c r="F43" s="280"/>
      <c r="H43" s="1103"/>
      <c r="I43" s="1101"/>
      <c r="J43" s="1101"/>
      <c r="K43" s="1101"/>
      <c r="L43" s="1105"/>
      <c r="M43" s="1084"/>
      <c r="O43" s="3"/>
    </row>
    <row r="44" spans="1:28" ht="13.35" customHeight="1">
      <c r="A44" s="324" t="s">
        <v>288</v>
      </c>
      <c r="B44" s="325" t="s">
        <v>289</v>
      </c>
      <c r="C44" s="326" t="s">
        <v>290</v>
      </c>
      <c r="D44" s="326" t="s">
        <v>291</v>
      </c>
      <c r="E44" s="326" t="s">
        <v>174</v>
      </c>
      <c r="F44" s="327" t="s">
        <v>47</v>
      </c>
      <c r="H44" s="328">
        <v>3.5059999999999998</v>
      </c>
      <c r="I44" s="329">
        <v>4.6539999999999999</v>
      </c>
      <c r="J44" s="329">
        <v>2.556</v>
      </c>
      <c r="K44" s="417">
        <v>4.0069999999999997</v>
      </c>
      <c r="L44" s="888">
        <f>SUM(H44:K44)</f>
        <v>14.723000000000001</v>
      </c>
      <c r="M44" s="330" t="s">
        <v>181</v>
      </c>
      <c r="O44" s="3"/>
    </row>
    <row r="45" spans="1:28">
      <c r="A45" s="331" t="s">
        <v>292</v>
      </c>
      <c r="B45" s="332" t="s">
        <v>293</v>
      </c>
      <c r="C45" s="333" t="s">
        <v>294</v>
      </c>
      <c r="D45" s="333" t="s">
        <v>295</v>
      </c>
      <c r="E45" s="333" t="s">
        <v>174</v>
      </c>
      <c r="F45" s="334" t="s">
        <v>47</v>
      </c>
      <c r="H45" s="335">
        <v>0.46200000000000002</v>
      </c>
      <c r="I45" s="336">
        <v>0.435</v>
      </c>
      <c r="J45" s="336">
        <v>0.42499999999999999</v>
      </c>
      <c r="K45" s="890">
        <v>0.54400000000000004</v>
      </c>
      <c r="L45" s="889">
        <f>SUM(H45:K45)</f>
        <v>1.8660000000000001</v>
      </c>
      <c r="M45" s="337" t="s">
        <v>181</v>
      </c>
      <c r="O45" s="3"/>
    </row>
    <row r="46" spans="1:28">
      <c r="A46" s="331" t="s">
        <v>296</v>
      </c>
      <c r="B46" s="332" t="s">
        <v>297</v>
      </c>
      <c r="C46" s="333" t="s">
        <v>298</v>
      </c>
      <c r="D46" s="333" t="s">
        <v>299</v>
      </c>
      <c r="E46" s="333" t="s">
        <v>174</v>
      </c>
      <c r="F46" s="334" t="s">
        <v>47</v>
      </c>
      <c r="H46" s="335">
        <v>12.237</v>
      </c>
      <c r="I46" s="336">
        <v>15.757</v>
      </c>
      <c r="J46" s="336">
        <v>11.244999999999999</v>
      </c>
      <c r="K46" s="890">
        <v>16.38</v>
      </c>
      <c r="L46" s="889">
        <f>SUM(H46:K46)</f>
        <v>55.619</v>
      </c>
      <c r="M46" s="337" t="s">
        <v>181</v>
      </c>
      <c r="O46" s="3"/>
    </row>
    <row r="47" spans="1:28">
      <c r="A47" s="331" t="s">
        <v>300</v>
      </c>
      <c r="B47" s="332" t="s">
        <v>301</v>
      </c>
      <c r="C47" s="333" t="s">
        <v>302</v>
      </c>
      <c r="D47" s="333" t="s">
        <v>303</v>
      </c>
      <c r="E47" s="333" t="s">
        <v>174</v>
      </c>
      <c r="F47" s="334" t="s">
        <v>47</v>
      </c>
      <c r="H47" s="335">
        <v>2.8929999999999998</v>
      </c>
      <c r="I47" s="336">
        <v>2.653</v>
      </c>
      <c r="J47" s="336">
        <v>0.96499999999999997</v>
      </c>
      <c r="K47" s="890">
        <v>3.6349999999999998</v>
      </c>
      <c r="L47" s="889">
        <f>SUM(H47:K47)</f>
        <v>10.145999999999999</v>
      </c>
      <c r="M47" s="337" t="s">
        <v>181</v>
      </c>
      <c r="O47" s="3"/>
    </row>
    <row r="48" spans="1:28" ht="12.95" thickBot="1">
      <c r="A48" s="338" t="s">
        <v>304</v>
      </c>
      <c r="B48" s="339" t="s">
        <v>305</v>
      </c>
      <c r="C48" s="340" t="s">
        <v>306</v>
      </c>
      <c r="D48" s="340" t="s">
        <v>307</v>
      </c>
      <c r="E48" s="340" t="s">
        <v>174</v>
      </c>
      <c r="F48" s="341" t="s">
        <v>184</v>
      </c>
      <c r="H48" s="342">
        <f>SUM(H46:H47)</f>
        <v>15.129999999999999</v>
      </c>
      <c r="I48" s="343">
        <f>SUM(I46:I47)</f>
        <v>18.41</v>
      </c>
      <c r="J48" s="343">
        <f>SUM(J46:J47)</f>
        <v>12.209999999999999</v>
      </c>
      <c r="K48" s="343">
        <f>SUM(K46:K47)</f>
        <v>20.015000000000001</v>
      </c>
      <c r="L48" s="344">
        <f>SUM(L46:L47)</f>
        <v>65.765000000000001</v>
      </c>
      <c r="M48" s="345" t="s">
        <v>181</v>
      </c>
      <c r="O48" s="3"/>
    </row>
    <row r="49" spans="1:15">
      <c r="A49" s="3"/>
      <c r="C49" s="302"/>
      <c r="D49" s="302"/>
      <c r="F49" s="3"/>
    </row>
    <row r="50" spans="1:15" s="3" customFormat="1" ht="22.5" customHeight="1" thickBot="1">
      <c r="H50" s="12">
        <v>10</v>
      </c>
      <c r="I50" s="12">
        <v>20</v>
      </c>
      <c r="J50" s="12">
        <v>30</v>
      </c>
      <c r="K50" s="12">
        <v>40</v>
      </c>
      <c r="L50" s="12">
        <v>100</v>
      </c>
      <c r="M50" s="12"/>
      <c r="N50" s="12">
        <v>110</v>
      </c>
    </row>
    <row r="51" spans="1:15" ht="42.75" customHeight="1" thickBot="1">
      <c r="B51" s="199"/>
      <c r="C51" s="3"/>
      <c r="D51" s="3"/>
      <c r="F51" s="199"/>
      <c r="H51" s="1097" t="s">
        <v>308</v>
      </c>
      <c r="I51" s="1098"/>
      <c r="J51" s="1097" t="s">
        <v>309</v>
      </c>
      <c r="K51" s="1098"/>
      <c r="L51" s="887" t="s">
        <v>310</v>
      </c>
      <c r="M51" s="1080" t="s">
        <v>311</v>
      </c>
      <c r="N51" s="1081"/>
    </row>
    <row r="52" spans="1:15" ht="18.600000000000001" thickBot="1">
      <c r="A52" s="220"/>
      <c r="B52" s="278" t="s">
        <v>312</v>
      </c>
      <c r="C52" s="279"/>
      <c r="D52" s="279"/>
      <c r="E52" s="279"/>
      <c r="F52" s="280"/>
      <c r="H52" s="1060" t="s">
        <v>117</v>
      </c>
      <c r="I52" s="346" t="s">
        <v>11</v>
      </c>
      <c r="J52" s="347" t="s">
        <v>245</v>
      </c>
      <c r="K52" s="348" t="s">
        <v>11</v>
      </c>
      <c r="L52" s="1061" t="s">
        <v>313</v>
      </c>
      <c r="M52" s="1062" t="s">
        <v>174</v>
      </c>
      <c r="N52" s="1063" t="s">
        <v>11</v>
      </c>
    </row>
    <row r="53" spans="1:15" ht="12.75" customHeight="1">
      <c r="A53" s="324" t="s">
        <v>314</v>
      </c>
      <c r="B53" s="349" t="s">
        <v>315</v>
      </c>
      <c r="C53" s="326" t="s">
        <v>316</v>
      </c>
      <c r="D53" s="326" t="s">
        <v>296</v>
      </c>
      <c r="E53" s="326" t="s">
        <v>317</v>
      </c>
      <c r="F53" s="327" t="s">
        <v>47</v>
      </c>
      <c r="H53" s="350">
        <v>23</v>
      </c>
      <c r="I53" s="319" t="s">
        <v>181</v>
      </c>
      <c r="J53" s="351">
        <v>22.49778645</v>
      </c>
      <c r="K53" s="352" t="s">
        <v>52</v>
      </c>
      <c r="L53" s="353">
        <f>+J53/$J$59</f>
        <v>1.2330756179492565E-2</v>
      </c>
      <c r="M53" s="354">
        <v>1.323</v>
      </c>
      <c r="N53" s="355" t="s">
        <v>181</v>
      </c>
    </row>
    <row r="54" spans="1:15" ht="12.75" customHeight="1">
      <c r="A54" s="331" t="s">
        <v>318</v>
      </c>
      <c r="B54" s="356" t="s">
        <v>319</v>
      </c>
      <c r="C54" s="333" t="s">
        <v>320</v>
      </c>
      <c r="D54" s="333" t="s">
        <v>300</v>
      </c>
      <c r="E54" s="333" t="s">
        <v>317</v>
      </c>
      <c r="F54" s="334" t="s">
        <v>47</v>
      </c>
      <c r="H54" s="357">
        <v>6</v>
      </c>
      <c r="I54" s="358" t="s">
        <v>181</v>
      </c>
      <c r="J54" s="359">
        <v>0.23620450958904099</v>
      </c>
      <c r="K54" s="358" t="s">
        <v>52</v>
      </c>
      <c r="L54" s="360">
        <f>+J54/$J$59</f>
        <v>1.2946074595881311E-4</v>
      </c>
      <c r="M54" s="361">
        <v>0.30299999999999999</v>
      </c>
      <c r="N54" s="362" t="s">
        <v>181</v>
      </c>
    </row>
    <row r="55" spans="1:15" ht="12.75" customHeight="1">
      <c r="A55" s="331" t="s">
        <v>321</v>
      </c>
      <c r="B55" s="356" t="s">
        <v>322</v>
      </c>
      <c r="C55" s="333" t="s">
        <v>323</v>
      </c>
      <c r="D55" s="333" t="s">
        <v>304</v>
      </c>
      <c r="E55" s="333" t="s">
        <v>317</v>
      </c>
      <c r="F55" s="334" t="s">
        <v>47</v>
      </c>
      <c r="H55" s="357">
        <v>25</v>
      </c>
      <c r="I55" s="358" t="s">
        <v>181</v>
      </c>
      <c r="J55" s="359">
        <v>640.05156479725997</v>
      </c>
      <c r="K55" s="358" t="s">
        <v>52</v>
      </c>
      <c r="L55" s="360">
        <f>+J55/$J$59</f>
        <v>0.35080428047256618</v>
      </c>
      <c r="M55" s="361">
        <v>11.760999999999999</v>
      </c>
      <c r="N55" s="362" t="s">
        <v>181</v>
      </c>
    </row>
    <row r="56" spans="1:15" ht="12.75" customHeight="1">
      <c r="A56" s="331" t="s">
        <v>324</v>
      </c>
      <c r="B56" s="356" t="s">
        <v>325</v>
      </c>
      <c r="C56" s="333" t="s">
        <v>326</v>
      </c>
      <c r="D56" s="333" t="s">
        <v>314</v>
      </c>
      <c r="E56" s="333" t="s">
        <v>317</v>
      </c>
      <c r="F56" s="334" t="s">
        <v>47</v>
      </c>
      <c r="H56" s="357">
        <v>161</v>
      </c>
      <c r="I56" s="358" t="s">
        <v>181</v>
      </c>
      <c r="J56" s="359">
        <v>1085.3820116767099</v>
      </c>
      <c r="K56" s="358" t="s">
        <v>52</v>
      </c>
      <c r="L56" s="360">
        <f>+J56/$J$59</f>
        <v>0.59488434461483042</v>
      </c>
      <c r="M56" s="361">
        <v>46.25</v>
      </c>
      <c r="N56" s="362" t="s">
        <v>181</v>
      </c>
    </row>
    <row r="57" spans="1:15" ht="12.75" customHeight="1" thickBot="1">
      <c r="A57" s="331" t="s">
        <v>327</v>
      </c>
      <c r="B57" s="356" t="s">
        <v>328</v>
      </c>
      <c r="C57" s="333" t="s">
        <v>329</v>
      </c>
      <c r="D57" s="333" t="s">
        <v>318</v>
      </c>
      <c r="E57" s="333" t="s">
        <v>317</v>
      </c>
      <c r="F57" s="334" t="s">
        <v>47</v>
      </c>
      <c r="H57" s="357">
        <v>22</v>
      </c>
      <c r="I57" s="363" t="s">
        <v>181</v>
      </c>
      <c r="J57" s="364">
        <v>76.358529953424707</v>
      </c>
      <c r="K57" s="365" t="s">
        <v>52</v>
      </c>
      <c r="L57" s="366">
        <f>+J57/$J$59</f>
        <v>4.1851157987152103E-2</v>
      </c>
      <c r="M57" s="367">
        <v>6.1280000000000001</v>
      </c>
      <c r="N57" s="368" t="s">
        <v>181</v>
      </c>
    </row>
    <row r="58" spans="1:15" ht="12.75" customHeight="1" thickBot="1">
      <c r="A58" s="4" t="s">
        <v>330</v>
      </c>
      <c r="B58" s="13" t="s">
        <v>331</v>
      </c>
      <c r="C58" s="333" t="s">
        <v>332</v>
      </c>
      <c r="D58" s="333" t="s">
        <v>321</v>
      </c>
      <c r="E58" s="333" t="s">
        <v>117</v>
      </c>
      <c r="F58" s="334" t="s">
        <v>184</v>
      </c>
      <c r="H58" s="674">
        <f>SUM(H53:H57)</f>
        <v>237</v>
      </c>
      <c r="I58" s="876" t="s">
        <v>181</v>
      </c>
    </row>
    <row r="59" spans="1:15" ht="12.95" thickBot="1">
      <c r="A59" s="4" t="s">
        <v>333</v>
      </c>
      <c r="B59" s="13" t="s">
        <v>334</v>
      </c>
      <c r="C59" s="333" t="s">
        <v>335</v>
      </c>
      <c r="D59" s="333" t="s">
        <v>324</v>
      </c>
      <c r="E59" s="333" t="s">
        <v>245</v>
      </c>
      <c r="F59" s="334" t="s">
        <v>184</v>
      </c>
      <c r="J59" s="904">
        <f>J53+J54+J55+J56+J57</f>
        <v>1824.5260973869836</v>
      </c>
      <c r="K59" s="903" t="s">
        <v>52</v>
      </c>
      <c r="L59" s="369">
        <f>+J59/$J$59</f>
        <v>1</v>
      </c>
    </row>
    <row r="60" spans="1:15" ht="12.95" thickBot="1">
      <c r="A60" s="160" t="s">
        <v>336</v>
      </c>
      <c r="B60" s="14" t="s">
        <v>337</v>
      </c>
      <c r="C60" s="340" t="s">
        <v>24</v>
      </c>
      <c r="D60" s="340" t="s">
        <v>24</v>
      </c>
      <c r="E60" s="340" t="s">
        <v>174</v>
      </c>
      <c r="F60" s="341" t="s">
        <v>184</v>
      </c>
      <c r="M60" s="904">
        <f>SUM(M53:M57)</f>
        <v>65.765000000000001</v>
      </c>
      <c r="N60" s="903" t="s">
        <v>181</v>
      </c>
    </row>
    <row r="61" spans="1:15">
      <c r="A61" s="3"/>
      <c r="C61" s="3"/>
      <c r="D61" s="3"/>
      <c r="F61" s="3"/>
    </row>
    <row r="62" spans="1:15" s="3" customFormat="1" ht="12.95" thickBot="1">
      <c r="H62" s="12">
        <v>10</v>
      </c>
      <c r="I62" s="12">
        <v>20</v>
      </c>
      <c r="J62" s="12">
        <v>30</v>
      </c>
      <c r="K62" s="12">
        <v>40</v>
      </c>
      <c r="L62" s="12">
        <v>100</v>
      </c>
      <c r="M62" s="12">
        <v>110</v>
      </c>
    </row>
    <row r="63" spans="1:15" ht="29.25" customHeight="1" thickBot="1">
      <c r="A63" s="3"/>
      <c r="B63" s="3"/>
      <c r="C63" s="3"/>
      <c r="D63" s="3"/>
      <c r="F63" s="3"/>
      <c r="H63" s="1072" t="s">
        <v>338</v>
      </c>
      <c r="I63" s="1073"/>
      <c r="J63" s="1099" t="s">
        <v>339</v>
      </c>
      <c r="K63" s="1099"/>
      <c r="L63" s="1072" t="s">
        <v>311</v>
      </c>
      <c r="M63" s="1073"/>
      <c r="N63" s="275"/>
      <c r="O63" s="370"/>
    </row>
    <row r="64" spans="1:15" ht="18" customHeight="1" thickBot="1">
      <c r="A64" s="220"/>
      <c r="B64" s="371" t="s">
        <v>340</v>
      </c>
      <c r="C64" s="279"/>
      <c r="D64" s="279"/>
      <c r="E64" s="279"/>
      <c r="F64" s="280"/>
      <c r="H64" s="1064" t="s">
        <v>117</v>
      </c>
      <c r="I64" s="372" t="s">
        <v>11</v>
      </c>
      <c r="J64" s="1065" t="s">
        <v>313</v>
      </c>
      <c r="K64" s="373" t="s">
        <v>11</v>
      </c>
      <c r="L64" s="1064" t="s">
        <v>174</v>
      </c>
      <c r="M64" s="374" t="s">
        <v>11</v>
      </c>
      <c r="N64" s="275"/>
    </row>
    <row r="65" spans="1:13" ht="14.25" customHeight="1">
      <c r="A65" s="37" t="s">
        <v>341</v>
      </c>
      <c r="B65" s="15" t="s">
        <v>342</v>
      </c>
      <c r="C65" s="281" t="s">
        <v>24</v>
      </c>
      <c r="D65" s="281" t="s">
        <v>343</v>
      </c>
      <c r="E65" s="281" t="s">
        <v>344</v>
      </c>
      <c r="F65" s="40" t="s">
        <v>47</v>
      </c>
      <c r="H65" s="354">
        <v>131</v>
      </c>
      <c r="I65" s="375" t="s">
        <v>181</v>
      </c>
      <c r="J65" s="328">
        <v>1.2E-2</v>
      </c>
      <c r="K65" s="376" t="s">
        <v>52</v>
      </c>
      <c r="L65" s="377">
        <v>10.707000000000001</v>
      </c>
      <c r="M65" s="378" t="s">
        <v>181</v>
      </c>
    </row>
    <row r="66" spans="1:13" ht="14.25" customHeight="1">
      <c r="A66" s="4" t="s">
        <v>345</v>
      </c>
      <c r="B66" s="13" t="s">
        <v>346</v>
      </c>
      <c r="C66" s="11" t="s">
        <v>24</v>
      </c>
      <c r="D66" s="11" t="s">
        <v>347</v>
      </c>
      <c r="E66" s="11" t="s">
        <v>344</v>
      </c>
      <c r="F66" s="45" t="s">
        <v>47</v>
      </c>
      <c r="H66" s="361">
        <v>22</v>
      </c>
      <c r="I66" s="379" t="s">
        <v>181</v>
      </c>
      <c r="J66" s="380">
        <v>1.2E-2</v>
      </c>
      <c r="K66" s="381" t="s">
        <v>52</v>
      </c>
      <c r="L66" s="382">
        <v>3.3449999999999998</v>
      </c>
      <c r="M66" s="383" t="s">
        <v>181</v>
      </c>
    </row>
    <row r="67" spans="1:13" ht="14.25" customHeight="1">
      <c r="A67" s="4" t="s">
        <v>348</v>
      </c>
      <c r="B67" s="13" t="s">
        <v>349</v>
      </c>
      <c r="C67" s="11" t="s">
        <v>24</v>
      </c>
      <c r="D67" s="11" t="s">
        <v>350</v>
      </c>
      <c r="E67" s="11" t="s">
        <v>344</v>
      </c>
      <c r="F67" s="45" t="s">
        <v>47</v>
      </c>
      <c r="H67" s="361">
        <v>22</v>
      </c>
      <c r="I67" s="379" t="s">
        <v>181</v>
      </c>
      <c r="J67" s="380">
        <v>2.8000000000000001E-2</v>
      </c>
      <c r="K67" s="381" t="s">
        <v>52</v>
      </c>
      <c r="L67" s="382">
        <v>4.3899999999999997</v>
      </c>
      <c r="M67" s="383" t="s">
        <v>181</v>
      </c>
    </row>
    <row r="68" spans="1:13" ht="14.25" customHeight="1">
      <c r="A68" s="4" t="s">
        <v>351</v>
      </c>
      <c r="B68" s="13" t="s">
        <v>352</v>
      </c>
      <c r="C68" s="11" t="s">
        <v>24</v>
      </c>
      <c r="D68" s="11" t="s">
        <v>353</v>
      </c>
      <c r="E68" s="11" t="s">
        <v>344</v>
      </c>
      <c r="F68" s="45" t="s">
        <v>47</v>
      </c>
      <c r="H68" s="361">
        <v>17</v>
      </c>
      <c r="I68" s="379" t="s">
        <v>181</v>
      </c>
      <c r="J68" s="380">
        <v>4.2999999999999997E-2</v>
      </c>
      <c r="K68" s="381" t="s">
        <v>52</v>
      </c>
      <c r="L68" s="382">
        <v>6.0359999999999996</v>
      </c>
      <c r="M68" s="383" t="s">
        <v>181</v>
      </c>
    </row>
    <row r="69" spans="1:13" ht="14.25" customHeight="1">
      <c r="A69" s="4" t="s">
        <v>354</v>
      </c>
      <c r="B69" s="13" t="s">
        <v>355</v>
      </c>
      <c r="C69" s="11" t="s">
        <v>24</v>
      </c>
      <c r="D69" s="11" t="s">
        <v>356</v>
      </c>
      <c r="E69" s="11" t="s">
        <v>344</v>
      </c>
      <c r="F69" s="45" t="s">
        <v>47</v>
      </c>
      <c r="H69" s="361">
        <v>18</v>
      </c>
      <c r="I69" s="379" t="s">
        <v>181</v>
      </c>
      <c r="J69" s="380">
        <v>0.105</v>
      </c>
      <c r="K69" s="381" t="s">
        <v>52</v>
      </c>
      <c r="L69" s="382">
        <v>10.757999999999999</v>
      </c>
      <c r="M69" s="383" t="s">
        <v>181</v>
      </c>
    </row>
    <row r="70" spans="1:13" ht="14.25" customHeight="1">
      <c r="A70" s="4" t="s">
        <v>357</v>
      </c>
      <c r="B70" s="13" t="s">
        <v>358</v>
      </c>
      <c r="C70" s="11" t="s">
        <v>24</v>
      </c>
      <c r="D70" s="11" t="s">
        <v>359</v>
      </c>
      <c r="E70" s="11" t="s">
        <v>344</v>
      </c>
      <c r="F70" s="45" t="s">
        <v>47</v>
      </c>
      <c r="H70" s="361">
        <v>12</v>
      </c>
      <c r="I70" s="379" t="s">
        <v>181</v>
      </c>
      <c r="J70" s="380">
        <v>0.157</v>
      </c>
      <c r="K70" s="381" t="s">
        <v>52</v>
      </c>
      <c r="L70" s="382">
        <v>10.596</v>
      </c>
      <c r="M70" s="383" t="s">
        <v>181</v>
      </c>
    </row>
    <row r="71" spans="1:13" ht="14.25" customHeight="1">
      <c r="A71" s="4" t="s">
        <v>360</v>
      </c>
      <c r="B71" s="13" t="s">
        <v>361</v>
      </c>
      <c r="C71" s="11" t="s">
        <v>24</v>
      </c>
      <c r="D71" s="11" t="s">
        <v>362</v>
      </c>
      <c r="E71" s="11" t="s">
        <v>344</v>
      </c>
      <c r="F71" s="45" t="s">
        <v>47</v>
      </c>
      <c r="H71" s="361">
        <v>9</v>
      </c>
      <c r="I71" s="379" t="s">
        <v>181</v>
      </c>
      <c r="J71" s="380">
        <v>0.22800000000000001</v>
      </c>
      <c r="K71" s="381" t="s">
        <v>52</v>
      </c>
      <c r="L71" s="382">
        <v>8.5709999999999997</v>
      </c>
      <c r="M71" s="383" t="s">
        <v>181</v>
      </c>
    </row>
    <row r="72" spans="1:13" ht="14.25" customHeight="1">
      <c r="A72" s="4" t="s">
        <v>363</v>
      </c>
      <c r="B72" s="13" t="s">
        <v>364</v>
      </c>
      <c r="C72" s="11" t="s">
        <v>24</v>
      </c>
      <c r="D72" s="11" t="s">
        <v>365</v>
      </c>
      <c r="E72" s="11" t="s">
        <v>344</v>
      </c>
      <c r="F72" s="45" t="s">
        <v>47</v>
      </c>
      <c r="H72" s="361">
        <v>4</v>
      </c>
      <c r="I72" s="379" t="s">
        <v>181</v>
      </c>
      <c r="J72" s="380">
        <v>0.20899999999999999</v>
      </c>
      <c r="K72" s="381" t="s">
        <v>52</v>
      </c>
      <c r="L72" s="382">
        <v>7.02</v>
      </c>
      <c r="M72" s="383" t="s">
        <v>181</v>
      </c>
    </row>
    <row r="73" spans="1:13" ht="14.25" customHeight="1" thickBot="1">
      <c r="A73" s="4" t="s">
        <v>366</v>
      </c>
      <c r="B73" s="13" t="s">
        <v>367</v>
      </c>
      <c r="C73" s="11" t="s">
        <v>24</v>
      </c>
      <c r="D73" s="11" t="s">
        <v>368</v>
      </c>
      <c r="E73" s="11" t="s">
        <v>344</v>
      </c>
      <c r="F73" s="45" t="s">
        <v>47</v>
      </c>
      <c r="H73" s="384">
        <v>2</v>
      </c>
      <c r="I73" s="385" t="s">
        <v>181</v>
      </c>
      <c r="J73" s="386">
        <v>0.20599999999999999</v>
      </c>
      <c r="K73" s="387" t="s">
        <v>52</v>
      </c>
      <c r="L73" s="388">
        <v>4.3420000000000005</v>
      </c>
      <c r="M73" s="389" t="s">
        <v>181</v>
      </c>
    </row>
    <row r="74" spans="1:13" ht="14.25" customHeight="1" thickBot="1">
      <c r="A74" s="4" t="s">
        <v>369</v>
      </c>
      <c r="B74" s="13" t="s">
        <v>370</v>
      </c>
      <c r="C74" s="11" t="s">
        <v>24</v>
      </c>
      <c r="D74" s="11" t="s">
        <v>371</v>
      </c>
      <c r="E74" s="11" t="s">
        <v>117</v>
      </c>
      <c r="F74" s="45" t="s">
        <v>184</v>
      </c>
      <c r="H74" s="906">
        <f>SUM(H65:H73)</f>
        <v>237</v>
      </c>
      <c r="I74" s="905" t="s">
        <v>181</v>
      </c>
    </row>
    <row r="75" spans="1:13" ht="14.25" customHeight="1" thickBot="1">
      <c r="A75" s="4" t="s">
        <v>372</v>
      </c>
      <c r="B75" s="13" t="s">
        <v>373</v>
      </c>
      <c r="C75" s="11" t="s">
        <v>24</v>
      </c>
      <c r="D75" s="11" t="s">
        <v>374</v>
      </c>
      <c r="E75" s="11" t="s">
        <v>117</v>
      </c>
      <c r="F75" s="45" t="s">
        <v>184</v>
      </c>
      <c r="J75" s="885">
        <f>SUM(J65:J73)</f>
        <v>0.99999999999999989</v>
      </c>
      <c r="K75" s="390" t="s">
        <v>52</v>
      </c>
    </row>
    <row r="76" spans="1:13" ht="14.25" customHeight="1" thickBot="1">
      <c r="A76" s="160" t="s">
        <v>371</v>
      </c>
      <c r="B76" s="14" t="s">
        <v>375</v>
      </c>
      <c r="C76" s="12" t="s">
        <v>24</v>
      </c>
      <c r="D76" s="12" t="s">
        <v>376</v>
      </c>
      <c r="E76" s="12" t="s">
        <v>174</v>
      </c>
      <c r="F76" s="161" t="s">
        <v>184</v>
      </c>
      <c r="L76" s="904">
        <f>SUM(L65:L73)</f>
        <v>65.765000000000001</v>
      </c>
      <c r="M76" s="905" t="s">
        <v>181</v>
      </c>
    </row>
    <row r="77" spans="1:13" ht="14.25" customHeight="1">
      <c r="A77" s="3"/>
      <c r="C77" s="3"/>
      <c r="D77" s="3"/>
      <c r="F77" s="3"/>
    </row>
    <row r="78" spans="1:13" ht="12.95" thickBot="1">
      <c r="E78" s="2"/>
    </row>
    <row r="79" spans="1:13">
      <c r="A79" s="178"/>
      <c r="B79" s="179"/>
      <c r="C79" s="179"/>
      <c r="D79" s="180"/>
      <c r="E79" s="180"/>
      <c r="F79" s="181"/>
    </row>
    <row r="80" spans="1:13">
      <c r="A80" s="182" t="s">
        <v>164</v>
      </c>
      <c r="B80" s="183"/>
      <c r="C80" s="183"/>
      <c r="D80" s="184" t="s">
        <v>167</v>
      </c>
      <c r="E80" s="184"/>
      <c r="F80" s="186"/>
    </row>
    <row r="81" spans="1:6">
      <c r="A81" s="187"/>
      <c r="B81" s="183"/>
      <c r="C81" s="183"/>
      <c r="D81" s="188"/>
      <c r="E81" s="115"/>
      <c r="F81" s="186"/>
    </row>
    <row r="82" spans="1:6">
      <c r="A82" s="182" t="s">
        <v>166</v>
      </c>
      <c r="B82" s="183"/>
      <c r="C82" s="183"/>
      <c r="D82" s="184" t="s">
        <v>165</v>
      </c>
      <c r="E82" s="184"/>
      <c r="F82" s="186"/>
    </row>
    <row r="83" spans="1:6">
      <c r="A83" s="187"/>
      <c r="B83" s="183"/>
      <c r="C83" s="183"/>
      <c r="D83" s="188"/>
      <c r="E83" s="115"/>
      <c r="F83" s="186"/>
    </row>
    <row r="84" spans="1:6">
      <c r="A84" s="182" t="s">
        <v>168</v>
      </c>
      <c r="B84" s="183"/>
      <c r="C84" s="183"/>
      <c r="D84" s="184"/>
      <c r="E84" s="115"/>
      <c r="F84" s="189"/>
    </row>
    <row r="85" spans="1:6" ht="12.95" thickBot="1">
      <c r="A85" s="190"/>
      <c r="B85" s="191"/>
      <c r="C85" s="191"/>
      <c r="D85" s="192"/>
      <c r="E85" s="192"/>
      <c r="F85" s="193"/>
    </row>
    <row r="86" spans="1:6">
      <c r="B86" s="194"/>
      <c r="C86" s="33"/>
      <c r="D86" s="33"/>
      <c r="F86" s="3"/>
    </row>
    <row r="87" spans="1:6">
      <c r="B87" s="194"/>
      <c r="F87" s="3"/>
    </row>
  </sheetData>
  <mergeCells count="27">
    <mergeCell ref="A6:I6"/>
    <mergeCell ref="A7:I7"/>
    <mergeCell ref="H41:L41"/>
    <mergeCell ref="H63:I63"/>
    <mergeCell ref="J51:K51"/>
    <mergeCell ref="J63:K63"/>
    <mergeCell ref="H51:I51"/>
    <mergeCell ref="K42:K43"/>
    <mergeCell ref="I42:I43"/>
    <mergeCell ref="H42:H43"/>
    <mergeCell ref="J42:J43"/>
    <mergeCell ref="L42:L43"/>
    <mergeCell ref="H10:K10"/>
    <mergeCell ref="H13:L13"/>
    <mergeCell ref="R10:R11"/>
    <mergeCell ref="L63:M63"/>
    <mergeCell ref="L10:L11"/>
    <mergeCell ref="Q24:Q26"/>
    <mergeCell ref="M10:P10"/>
    <mergeCell ref="M51:N51"/>
    <mergeCell ref="M41:M43"/>
    <mergeCell ref="M13:P13"/>
    <mergeCell ref="M24:P24"/>
    <mergeCell ref="P25:P26"/>
    <mergeCell ref="O25:O26"/>
    <mergeCell ref="N25:N26"/>
    <mergeCell ref="M25:M2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1" orientation="landscape" r:id="rId1"/>
  <headerFooter alignWithMargins="0">
    <oddFooter>&amp;L&amp;1#&amp;"Arial"&amp;11&amp;K000000SW Internal 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4"/>
  <sheetViews>
    <sheetView zoomScale="85" zoomScaleNormal="85" workbookViewId="0">
      <selection sqref="A1:XFD1048576"/>
    </sheetView>
  </sheetViews>
  <sheetFormatPr defaultColWidth="9.42578125" defaultRowHeight="12.6"/>
  <cols>
    <col min="1" max="1" width="9.85546875" style="2" customWidth="1"/>
    <col min="2" max="2" width="42.5703125" style="2" bestFit="1" customWidth="1"/>
    <col min="3" max="3" width="15.5703125" style="2" customWidth="1"/>
    <col min="4" max="4" width="18.5703125" style="2" customWidth="1"/>
    <col min="5" max="5" width="8.140625" style="2" customWidth="1"/>
    <col min="6" max="6" width="6.5703125" style="2" bestFit="1" customWidth="1"/>
    <col min="7" max="7" width="3.5703125" style="2" customWidth="1"/>
    <col min="8" max="8" width="12.42578125" style="2" customWidth="1"/>
    <col min="9" max="9" width="4.42578125" style="2" bestFit="1" customWidth="1"/>
    <col min="10" max="10" width="11.5703125" style="2" customWidth="1"/>
    <col min="11" max="11" width="4.42578125" style="2" bestFit="1" customWidth="1"/>
    <col min="12" max="12" width="11.42578125" style="2" customWidth="1"/>
    <col min="13" max="13" width="4.42578125" style="2" bestFit="1" customWidth="1"/>
    <col min="14" max="14" width="13" style="2" customWidth="1"/>
    <col min="15" max="15" width="4.42578125" style="2" customWidth="1"/>
    <col min="16" max="16" width="10.5703125" style="2" hidden="1" customWidth="1"/>
    <col min="17" max="17" width="4.42578125" style="2" hidden="1" customWidth="1"/>
    <col min="18" max="18" width="10.5703125" style="2" hidden="1" customWidth="1"/>
    <col min="19" max="19" width="4.42578125" style="2" hidden="1" customWidth="1"/>
    <col min="20" max="20" width="10.5703125" style="2" hidden="1" customWidth="1"/>
    <col min="21" max="21" width="4.42578125" style="2" hidden="1" customWidth="1"/>
    <col min="22" max="22" width="10.5703125" style="2" hidden="1" customWidth="1"/>
    <col min="23" max="23" width="4.42578125" style="2" hidden="1" customWidth="1"/>
    <col min="24" max="24" width="12.5703125" style="2" customWidth="1"/>
    <col min="25" max="25" width="4.42578125" style="2" bestFit="1" customWidth="1"/>
    <col min="26" max="16384" width="9.42578125" style="2"/>
  </cols>
  <sheetData>
    <row r="1" spans="1:25" s="1" customFormat="1" ht="20.100000000000001">
      <c r="A1" s="17" t="s">
        <v>0</v>
      </c>
      <c r="B1" s="18"/>
    </row>
    <row r="2" spans="1:25" s="1" customFormat="1" ht="20.100000000000001">
      <c r="A2" s="20"/>
      <c r="B2" s="21"/>
    </row>
    <row r="3" spans="1:25" s="1" customFormat="1" ht="42.75" customHeight="1">
      <c r="A3" s="17" t="s">
        <v>1</v>
      </c>
      <c r="B3" s="18"/>
    </row>
    <row r="4" spans="1:25" s="1" customFormat="1" ht="20.100000000000001">
      <c r="A4" s="17"/>
      <c r="B4" s="18"/>
    </row>
    <row r="6" spans="1:25" ht="20.100000000000001">
      <c r="A6" s="25" t="s">
        <v>2</v>
      </c>
      <c r="B6" s="27"/>
      <c r="C6" s="27"/>
      <c r="D6" s="27"/>
      <c r="E6" s="27"/>
      <c r="F6" s="27"/>
      <c r="G6" s="391"/>
    </row>
    <row r="7" spans="1:25" ht="20.45" thickBot="1">
      <c r="A7" s="29" t="s">
        <v>377</v>
      </c>
      <c r="B7" s="30"/>
      <c r="C7" s="30"/>
      <c r="D7" s="30"/>
      <c r="E7" s="30"/>
      <c r="F7" s="30"/>
      <c r="G7" s="391"/>
      <c r="H7" s="17"/>
    </row>
    <row r="8" spans="1:25" ht="13.35" customHeight="1"/>
    <row r="9" spans="1:25" ht="12.95" thickBot="1">
      <c r="H9" s="1109">
        <v>10</v>
      </c>
      <c r="I9" s="1109"/>
      <c r="J9" s="1109">
        <v>20</v>
      </c>
      <c r="K9" s="1109"/>
      <c r="L9" s="1109">
        <v>30</v>
      </c>
      <c r="M9" s="1109"/>
      <c r="N9" s="1109">
        <v>40</v>
      </c>
      <c r="O9" s="1109"/>
      <c r="P9" s="1109">
        <v>50</v>
      </c>
      <c r="Q9" s="1109"/>
      <c r="R9" s="1109">
        <v>60</v>
      </c>
      <c r="S9" s="1109"/>
      <c r="T9" s="1109">
        <v>50</v>
      </c>
      <c r="U9" s="1109"/>
      <c r="V9" s="1109">
        <v>60</v>
      </c>
      <c r="W9" s="1109"/>
      <c r="X9" s="1109">
        <v>199</v>
      </c>
      <c r="Y9" s="1109"/>
    </row>
    <row r="10" spans="1:25" ht="15.95" thickBot="1">
      <c r="A10" s="1118" t="s">
        <v>4</v>
      </c>
      <c r="B10" s="1116" t="s">
        <v>5</v>
      </c>
      <c r="C10" s="1114" t="s">
        <v>378</v>
      </c>
      <c r="D10" s="1114" t="s">
        <v>7</v>
      </c>
      <c r="E10" s="1114" t="s">
        <v>8</v>
      </c>
      <c r="F10" s="1120" t="s">
        <v>9</v>
      </c>
      <c r="H10" s="1106" t="s">
        <v>379</v>
      </c>
      <c r="I10" s="1107"/>
      <c r="J10" s="1107"/>
      <c r="K10" s="1107"/>
      <c r="L10" s="1107"/>
      <c r="M10" s="1107"/>
      <c r="N10" s="1107"/>
      <c r="O10" s="1107"/>
      <c r="P10" s="1107"/>
      <c r="Q10" s="1107"/>
      <c r="R10" s="1107"/>
      <c r="S10" s="1107"/>
      <c r="T10" s="1107"/>
      <c r="U10" s="1107"/>
      <c r="V10" s="1107"/>
      <c r="W10" s="1107"/>
      <c r="X10" s="1107"/>
      <c r="Y10" s="1108"/>
    </row>
    <row r="11" spans="1:25" ht="33.950000000000003" customHeight="1" thickBot="1">
      <c r="A11" s="1119"/>
      <c r="B11" s="1117"/>
      <c r="C11" s="1115"/>
      <c r="D11" s="1115"/>
      <c r="E11" s="1115"/>
      <c r="F11" s="1121"/>
      <c r="H11" s="939" t="s">
        <v>238</v>
      </c>
      <c r="I11" s="940" t="s">
        <v>11</v>
      </c>
      <c r="J11" s="941" t="s">
        <v>239</v>
      </c>
      <c r="K11" s="940" t="s">
        <v>11</v>
      </c>
      <c r="L11" s="941" t="s">
        <v>240</v>
      </c>
      <c r="M11" s="940" t="s">
        <v>11</v>
      </c>
      <c r="N11" s="941" t="s">
        <v>241</v>
      </c>
      <c r="O11" s="940" t="s">
        <v>11</v>
      </c>
      <c r="P11" s="941" t="s">
        <v>380</v>
      </c>
      <c r="Q11" s="940" t="s">
        <v>11</v>
      </c>
      <c r="R11" s="941" t="s">
        <v>381</v>
      </c>
      <c r="S11" s="940" t="s">
        <v>11</v>
      </c>
      <c r="T11" s="941" t="s">
        <v>382</v>
      </c>
      <c r="U11" s="940" t="s">
        <v>11</v>
      </c>
      <c r="V11" s="941" t="s">
        <v>383</v>
      </c>
      <c r="W11" s="940" t="s">
        <v>11</v>
      </c>
      <c r="X11" s="941" t="s">
        <v>265</v>
      </c>
      <c r="Y11" s="943" t="s">
        <v>11</v>
      </c>
    </row>
    <row r="12" spans="1:25" ht="7.35" customHeight="1" thickBot="1">
      <c r="B12" s="33"/>
    </row>
    <row r="13" spans="1:25" ht="18.600000000000001" thickBot="1">
      <c r="A13" s="220"/>
      <c r="B13" s="278" t="s">
        <v>384</v>
      </c>
      <c r="C13" s="278"/>
      <c r="D13" s="278"/>
      <c r="E13" s="392"/>
      <c r="F13" s="280"/>
    </row>
    <row r="14" spans="1:25" ht="13.35" customHeight="1" thickBot="1">
      <c r="A14" s="324" t="s">
        <v>385</v>
      </c>
      <c r="B14" s="349" t="s">
        <v>23</v>
      </c>
      <c r="C14" s="326" t="s">
        <v>24</v>
      </c>
      <c r="D14" s="326" t="s">
        <v>385</v>
      </c>
      <c r="E14" s="393" t="s">
        <v>23</v>
      </c>
      <c r="F14" s="327" t="s">
        <v>25</v>
      </c>
      <c r="H14" s="1112" t="s">
        <v>248</v>
      </c>
      <c r="I14" s="1113"/>
      <c r="J14" s="1113" t="s">
        <v>249</v>
      </c>
      <c r="K14" s="1113"/>
      <c r="L14" s="1113" t="s">
        <v>250</v>
      </c>
      <c r="M14" s="1113"/>
      <c r="N14" s="1113" t="s">
        <v>251</v>
      </c>
      <c r="O14" s="1113"/>
      <c r="P14" s="1110"/>
      <c r="Q14" s="1110"/>
      <c r="R14" s="1110"/>
      <c r="S14" s="1110"/>
      <c r="T14" s="1110"/>
      <c r="U14" s="1110"/>
      <c r="V14" s="1110"/>
      <c r="W14" s="1111"/>
      <c r="X14" s="43"/>
      <c r="Y14" s="10"/>
    </row>
    <row r="15" spans="1:25">
      <c r="A15" s="4" t="s">
        <v>386</v>
      </c>
      <c r="B15" s="13" t="s">
        <v>45</v>
      </c>
      <c r="C15" s="394" t="s">
        <v>24</v>
      </c>
      <c r="D15" s="394" t="s">
        <v>386</v>
      </c>
      <c r="E15" s="394" t="s">
        <v>46</v>
      </c>
      <c r="F15" s="334" t="s">
        <v>47</v>
      </c>
      <c r="G15" s="2" t="s">
        <v>56</v>
      </c>
      <c r="H15" s="395">
        <v>273.923</v>
      </c>
      <c r="I15" s="396" t="s">
        <v>181</v>
      </c>
      <c r="J15" s="397">
        <v>1316.1949999999999</v>
      </c>
      <c r="K15" s="396" t="s">
        <v>181</v>
      </c>
      <c r="L15" s="397">
        <v>1782.5029999999999</v>
      </c>
      <c r="M15" s="396" t="s">
        <v>181</v>
      </c>
      <c r="N15" s="397">
        <v>1822.31</v>
      </c>
      <c r="O15" s="396" t="s">
        <v>181</v>
      </c>
      <c r="P15" s="397"/>
      <c r="Q15" s="398"/>
      <c r="R15" s="397"/>
      <c r="S15" s="398"/>
      <c r="T15" s="397"/>
      <c r="U15" s="398"/>
      <c r="V15" s="397"/>
      <c r="W15" s="399"/>
      <c r="X15" s="1043">
        <f t="shared" ref="X15:X20" si="0">H15+J15+L15+N15+P15+R15+T15+V15</f>
        <v>5194.9310000000005</v>
      </c>
      <c r="Y15" s="493" t="s">
        <v>181</v>
      </c>
    </row>
    <row r="16" spans="1:25">
      <c r="A16" s="331" t="s">
        <v>387</v>
      </c>
      <c r="B16" s="356" t="s">
        <v>388</v>
      </c>
      <c r="C16" s="394" t="s">
        <v>24</v>
      </c>
      <c r="D16" s="333" t="s">
        <v>387</v>
      </c>
      <c r="E16" s="394" t="s">
        <v>46</v>
      </c>
      <c r="F16" s="334" t="s">
        <v>47</v>
      </c>
      <c r="H16" s="395">
        <v>158.69</v>
      </c>
      <c r="I16" s="398" t="s">
        <v>145</v>
      </c>
      <c r="J16" s="397">
        <v>702.28</v>
      </c>
      <c r="K16" s="398" t="s">
        <v>145</v>
      </c>
      <c r="L16" s="397">
        <v>907.15</v>
      </c>
      <c r="M16" s="398" t="s">
        <v>145</v>
      </c>
      <c r="N16" s="397">
        <v>964.72</v>
      </c>
      <c r="O16" s="398" t="s">
        <v>145</v>
      </c>
      <c r="P16" s="397"/>
      <c r="Q16" s="398"/>
      <c r="R16" s="397"/>
      <c r="S16" s="398"/>
      <c r="T16" s="397"/>
      <c r="U16" s="398"/>
      <c r="V16" s="397"/>
      <c r="W16" s="399"/>
      <c r="X16" s="1044">
        <f t="shared" si="0"/>
        <v>2732.84</v>
      </c>
      <c r="Y16" s="500" t="s">
        <v>145</v>
      </c>
    </row>
    <row r="17" spans="1:25">
      <c r="A17" s="4" t="s">
        <v>389</v>
      </c>
      <c r="B17" s="13" t="s">
        <v>390</v>
      </c>
      <c r="C17" s="290" t="s">
        <v>24</v>
      </c>
      <c r="D17" s="290" t="s">
        <v>389</v>
      </c>
      <c r="E17" s="11" t="s">
        <v>245</v>
      </c>
      <c r="F17" s="45" t="s">
        <v>47</v>
      </c>
      <c r="H17" s="400">
        <v>68.95552422441763</v>
      </c>
      <c r="I17" s="401" t="s">
        <v>48</v>
      </c>
      <c r="J17" s="402">
        <v>285.91764451594736</v>
      </c>
      <c r="K17" s="401" t="s">
        <v>48</v>
      </c>
      <c r="L17" s="403">
        <v>375.36872129460716</v>
      </c>
      <c r="M17" s="401" t="s">
        <v>48</v>
      </c>
      <c r="N17" s="402">
        <v>377.09838913620871</v>
      </c>
      <c r="O17" s="404" t="s">
        <v>48</v>
      </c>
      <c r="P17" s="405"/>
      <c r="Q17" s="404"/>
      <c r="R17" s="405"/>
      <c r="S17" s="404"/>
      <c r="T17" s="405"/>
      <c r="U17" s="404"/>
      <c r="V17" s="405"/>
      <c r="W17" s="358"/>
      <c r="X17" s="1044">
        <f t="shared" si="0"/>
        <v>1107.3402791711808</v>
      </c>
      <c r="Y17" s="407" t="s">
        <v>48</v>
      </c>
    </row>
    <row r="18" spans="1:25">
      <c r="A18" s="4" t="s">
        <v>391</v>
      </c>
      <c r="B18" s="13" t="s">
        <v>392</v>
      </c>
      <c r="C18" s="290" t="s">
        <v>24</v>
      </c>
      <c r="D18" s="290" t="s">
        <v>391</v>
      </c>
      <c r="E18" s="11" t="s">
        <v>245</v>
      </c>
      <c r="F18" s="45" t="s">
        <v>47</v>
      </c>
      <c r="H18" s="400">
        <v>18.460410184267598</v>
      </c>
      <c r="I18" s="401" t="s">
        <v>145</v>
      </c>
      <c r="J18" s="402">
        <v>96.073394647072305</v>
      </c>
      <c r="K18" s="401" t="s">
        <v>145</v>
      </c>
      <c r="L18" s="403">
        <v>87.516611837581792</v>
      </c>
      <c r="M18" s="401" t="s">
        <v>145</v>
      </c>
      <c r="N18" s="402">
        <v>153.97389025724181</v>
      </c>
      <c r="O18" s="404" t="s">
        <v>145</v>
      </c>
      <c r="P18" s="405"/>
      <c r="Q18" s="404"/>
      <c r="R18" s="405"/>
      <c r="S18" s="404"/>
      <c r="T18" s="405"/>
      <c r="U18" s="404"/>
      <c r="V18" s="405"/>
      <c r="W18" s="358"/>
      <c r="X18" s="1044">
        <f t="shared" si="0"/>
        <v>356.02430692616349</v>
      </c>
      <c r="Y18" s="408" t="s">
        <v>145</v>
      </c>
    </row>
    <row r="19" spans="1:25" ht="14.45">
      <c r="A19" s="4" t="s">
        <v>393</v>
      </c>
      <c r="B19" s="13" t="s">
        <v>394</v>
      </c>
      <c r="C19" s="290" t="s">
        <v>24</v>
      </c>
      <c r="D19" s="290" t="s">
        <v>393</v>
      </c>
      <c r="E19" s="11" t="s">
        <v>395</v>
      </c>
      <c r="F19" s="45" t="s">
        <v>47</v>
      </c>
      <c r="H19" s="357">
        <v>35215.285000000003</v>
      </c>
      <c r="I19" s="404" t="s">
        <v>49</v>
      </c>
      <c r="J19" s="409">
        <v>20402.986000000001</v>
      </c>
      <c r="K19" s="404" t="s">
        <v>49</v>
      </c>
      <c r="L19" s="409">
        <v>15475.715</v>
      </c>
      <c r="M19" s="404" t="s">
        <v>49</v>
      </c>
      <c r="N19" s="409">
        <v>8744.4210000000003</v>
      </c>
      <c r="O19" s="404" t="s">
        <v>49</v>
      </c>
      <c r="P19" s="288"/>
      <c r="Q19" s="410"/>
      <c r="R19" s="288"/>
      <c r="S19" s="410"/>
      <c r="T19" s="288"/>
      <c r="U19" s="410"/>
      <c r="V19" s="288"/>
      <c r="W19" s="48"/>
      <c r="X19" s="1026">
        <f t="shared" si="0"/>
        <v>79838.407000000007</v>
      </c>
      <c r="Y19" s="500" t="s">
        <v>49</v>
      </c>
    </row>
    <row r="20" spans="1:25" ht="12.95" thickBot="1">
      <c r="A20" s="160" t="s">
        <v>396</v>
      </c>
      <c r="B20" s="14" t="s">
        <v>397</v>
      </c>
      <c r="C20" s="296" t="s">
        <v>24</v>
      </c>
      <c r="D20" s="296" t="s">
        <v>398</v>
      </c>
      <c r="E20" s="12" t="s">
        <v>117</v>
      </c>
      <c r="F20" s="161" t="s">
        <v>47</v>
      </c>
      <c r="H20" s="411">
        <v>111</v>
      </c>
      <c r="I20" s="412" t="s">
        <v>49</v>
      </c>
      <c r="J20" s="413">
        <v>58</v>
      </c>
      <c r="K20" s="412" t="s">
        <v>49</v>
      </c>
      <c r="L20" s="413">
        <v>52</v>
      </c>
      <c r="M20" s="412" t="s">
        <v>49</v>
      </c>
      <c r="N20" s="413">
        <v>57</v>
      </c>
      <c r="O20" s="412" t="s">
        <v>49</v>
      </c>
      <c r="P20" s="414"/>
      <c r="Q20" s="415"/>
      <c r="R20" s="414"/>
      <c r="S20" s="415"/>
      <c r="T20" s="414"/>
      <c r="U20" s="415"/>
      <c r="V20" s="414"/>
      <c r="W20" s="416"/>
      <c r="X20" s="1041">
        <f t="shared" si="0"/>
        <v>278</v>
      </c>
      <c r="Y20" s="1045" t="s">
        <v>49</v>
      </c>
    </row>
    <row r="21" spans="1:25" ht="12.95" thickBot="1">
      <c r="C21" s="3"/>
      <c r="D21" s="3"/>
      <c r="F21" s="3"/>
    </row>
    <row r="22" spans="1:25" ht="18.600000000000001" thickBot="1">
      <c r="A22" s="220"/>
      <c r="B22" s="278" t="s">
        <v>399</v>
      </c>
      <c r="C22" s="278"/>
      <c r="D22" s="278"/>
      <c r="E22" s="279"/>
      <c r="F22" s="280"/>
    </row>
    <row r="23" spans="1:25">
      <c r="A23" s="324" t="s">
        <v>398</v>
      </c>
      <c r="B23" s="325" t="s">
        <v>289</v>
      </c>
      <c r="C23" s="326" t="s">
        <v>290</v>
      </c>
      <c r="D23" s="326" t="s">
        <v>291</v>
      </c>
      <c r="E23" s="326" t="s">
        <v>174</v>
      </c>
      <c r="F23" s="327" t="s">
        <v>47</v>
      </c>
      <c r="H23" s="328">
        <v>1.1559999999999999</v>
      </c>
      <c r="I23" s="417" t="s">
        <v>181</v>
      </c>
      <c r="J23" s="417">
        <v>4.4560000000000004</v>
      </c>
      <c r="K23" s="417" t="s">
        <v>181</v>
      </c>
      <c r="L23" s="417">
        <v>2.2749999999999999</v>
      </c>
      <c r="M23" s="417" t="s">
        <v>181</v>
      </c>
      <c r="N23" s="417">
        <v>5.0780000000000003</v>
      </c>
      <c r="O23" s="417" t="s">
        <v>181</v>
      </c>
      <c r="P23" s="418"/>
      <c r="Q23" s="419"/>
      <c r="R23" s="418"/>
      <c r="S23" s="419"/>
      <c r="T23" s="418"/>
      <c r="U23" s="419"/>
      <c r="V23" s="418"/>
      <c r="W23" s="420"/>
      <c r="X23" s="1046">
        <f>+H23+J23+L23+N23+P23+R23+T23+V23</f>
        <v>12.965</v>
      </c>
      <c r="Y23" s="420" t="s">
        <v>181</v>
      </c>
    </row>
    <row r="24" spans="1:25">
      <c r="A24" s="331" t="s">
        <v>400</v>
      </c>
      <c r="B24" s="332" t="s">
        <v>293</v>
      </c>
      <c r="C24" s="333" t="s">
        <v>294</v>
      </c>
      <c r="D24" s="333" t="s">
        <v>295</v>
      </c>
      <c r="E24" s="333" t="s">
        <v>174</v>
      </c>
      <c r="F24" s="334" t="s">
        <v>47</v>
      </c>
      <c r="H24" s="421">
        <v>0</v>
      </c>
      <c r="I24" s="422" t="s">
        <v>181</v>
      </c>
      <c r="J24" s="423">
        <v>0</v>
      </c>
      <c r="K24" s="422" t="s">
        <v>181</v>
      </c>
      <c r="L24" s="423">
        <v>0</v>
      </c>
      <c r="M24" s="422" t="s">
        <v>181</v>
      </c>
      <c r="N24" s="423">
        <v>0</v>
      </c>
      <c r="O24" s="422" t="s">
        <v>181</v>
      </c>
      <c r="P24" s="424"/>
      <c r="Q24" s="425"/>
      <c r="R24" s="424"/>
      <c r="S24" s="425"/>
      <c r="T24" s="424"/>
      <c r="U24" s="425"/>
      <c r="V24" s="424"/>
      <c r="W24" s="158"/>
      <c r="X24" s="1013">
        <f>+H24+J24+L24+N24+P24+R24+T24+V24</f>
        <v>0</v>
      </c>
      <c r="Y24" s="158" t="s">
        <v>181</v>
      </c>
    </row>
    <row r="25" spans="1:25">
      <c r="A25" s="331" t="s">
        <v>401</v>
      </c>
      <c r="B25" s="332" t="s">
        <v>297</v>
      </c>
      <c r="C25" s="333" t="s">
        <v>298</v>
      </c>
      <c r="D25" s="333" t="s">
        <v>299</v>
      </c>
      <c r="E25" s="333" t="s">
        <v>174</v>
      </c>
      <c r="F25" s="334" t="s">
        <v>47</v>
      </c>
      <c r="H25" s="380">
        <v>9.7959999999999994</v>
      </c>
      <c r="I25" s="422" t="s">
        <v>181</v>
      </c>
      <c r="J25" s="422">
        <v>16.991</v>
      </c>
      <c r="K25" s="422" t="s">
        <v>181</v>
      </c>
      <c r="L25" s="422">
        <v>14.593</v>
      </c>
      <c r="M25" s="422" t="s">
        <v>181</v>
      </c>
      <c r="N25" s="422">
        <v>21.294</v>
      </c>
      <c r="O25" s="422" t="s">
        <v>181</v>
      </c>
      <c r="P25" s="424"/>
      <c r="Q25" s="425"/>
      <c r="R25" s="424"/>
      <c r="S25" s="425"/>
      <c r="T25" s="424"/>
      <c r="U25" s="425"/>
      <c r="V25" s="424"/>
      <c r="W25" s="158"/>
      <c r="X25" s="1013">
        <f>+H25+J25+L25+N25+P25+R25+T25+V25</f>
        <v>62.673999999999992</v>
      </c>
      <c r="Y25" s="158" t="s">
        <v>181</v>
      </c>
    </row>
    <row r="26" spans="1:25">
      <c r="A26" s="331" t="s">
        <v>402</v>
      </c>
      <c r="B26" s="332" t="s">
        <v>301</v>
      </c>
      <c r="C26" s="333" t="s">
        <v>302</v>
      </c>
      <c r="D26" s="333" t="s">
        <v>303</v>
      </c>
      <c r="E26" s="333" t="s">
        <v>174</v>
      </c>
      <c r="F26" s="334" t="s">
        <v>47</v>
      </c>
      <c r="H26" s="380">
        <v>3.3610000000000002</v>
      </c>
      <c r="I26" s="422" t="s">
        <v>181</v>
      </c>
      <c r="J26" s="422">
        <v>5.2149999999999999</v>
      </c>
      <c r="K26" s="422" t="s">
        <v>181</v>
      </c>
      <c r="L26" s="422">
        <v>5.0650000000000004</v>
      </c>
      <c r="M26" s="422" t="s">
        <v>181</v>
      </c>
      <c r="N26" s="422">
        <v>5.9770000000000003</v>
      </c>
      <c r="O26" s="422" t="s">
        <v>181</v>
      </c>
      <c r="P26" s="424"/>
      <c r="Q26" s="425"/>
      <c r="R26" s="424"/>
      <c r="S26" s="425"/>
      <c r="T26" s="424"/>
      <c r="U26" s="425"/>
      <c r="V26" s="424"/>
      <c r="W26" s="158"/>
      <c r="X26" s="1013">
        <f>+H26+J26+L26+N26+P26+R26+T26+V26</f>
        <v>19.618000000000002</v>
      </c>
      <c r="Y26" s="158" t="s">
        <v>181</v>
      </c>
    </row>
    <row r="27" spans="1:25" ht="12.95" thickBot="1">
      <c r="A27" s="338" t="s">
        <v>403</v>
      </c>
      <c r="B27" s="339" t="s">
        <v>305</v>
      </c>
      <c r="C27" s="340" t="s">
        <v>306</v>
      </c>
      <c r="D27" s="340" t="s">
        <v>307</v>
      </c>
      <c r="E27" s="340" t="s">
        <v>174</v>
      </c>
      <c r="F27" s="341" t="s">
        <v>184</v>
      </c>
      <c r="H27" s="426">
        <f>SUM(H25:H26)</f>
        <v>13.157</v>
      </c>
      <c r="I27" s="427" t="s">
        <v>181</v>
      </c>
      <c r="J27" s="428">
        <f>SUM(J25:J26)</f>
        <v>22.206</v>
      </c>
      <c r="K27" s="427" t="s">
        <v>181</v>
      </c>
      <c r="L27" s="428">
        <f>SUM(L25:L26)</f>
        <v>19.658000000000001</v>
      </c>
      <c r="M27" s="427" t="s">
        <v>181</v>
      </c>
      <c r="N27" s="428">
        <f>SUM(N25:N26)</f>
        <v>27.271000000000001</v>
      </c>
      <c r="O27" s="427" t="s">
        <v>181</v>
      </c>
      <c r="P27" s="428">
        <f>SUM(P25:P26)</f>
        <v>0</v>
      </c>
      <c r="Q27" s="429"/>
      <c r="R27" s="428">
        <f>SUM(R25:R26)</f>
        <v>0</v>
      </c>
      <c r="S27" s="429"/>
      <c r="T27" s="428">
        <f>SUM(T25:T26)</f>
        <v>0</v>
      </c>
      <c r="U27" s="429"/>
      <c r="V27" s="428">
        <f>SUM(V25:V26)</f>
        <v>0</v>
      </c>
      <c r="W27" s="165"/>
      <c r="X27" s="426">
        <f>+H27+J27+L27+N27+P27+R27+T27+V27</f>
        <v>82.292000000000002</v>
      </c>
      <c r="Y27" s="165" t="s">
        <v>181</v>
      </c>
    </row>
    <row r="28" spans="1:25" ht="12.95" thickBot="1">
      <c r="C28" s="3"/>
      <c r="D28" s="3"/>
      <c r="F28" s="3"/>
    </row>
    <row r="29" spans="1:25" ht="18.600000000000001" thickBot="1">
      <c r="A29" s="220"/>
      <c r="B29" s="278" t="s">
        <v>404</v>
      </c>
      <c r="C29" s="278"/>
      <c r="D29" s="278"/>
      <c r="E29" s="279" t="s">
        <v>56</v>
      </c>
      <c r="F29" s="280"/>
    </row>
    <row r="30" spans="1:25">
      <c r="A30" s="324" t="s">
        <v>405</v>
      </c>
      <c r="B30" s="349" t="s">
        <v>406</v>
      </c>
      <c r="C30" s="326" t="s">
        <v>407</v>
      </c>
      <c r="D30" s="326" t="s">
        <v>24</v>
      </c>
      <c r="E30" s="326" t="s">
        <v>110</v>
      </c>
      <c r="F30" s="327" t="s">
        <v>25</v>
      </c>
      <c r="H30" s="924">
        <v>6343.5079999999998</v>
      </c>
      <c r="I30" s="925" t="s">
        <v>181</v>
      </c>
      <c r="J30" s="926">
        <v>11672.878000000001</v>
      </c>
      <c r="K30" s="925" t="s">
        <v>181</v>
      </c>
      <c r="L30" s="926">
        <v>10083.351000000001</v>
      </c>
      <c r="M30" s="925" t="s">
        <v>181</v>
      </c>
      <c r="N30" s="926">
        <v>7918.3819999999996</v>
      </c>
      <c r="O30" s="925" t="s">
        <v>181</v>
      </c>
      <c r="P30" s="926"/>
      <c r="Q30" s="419"/>
      <c r="R30" s="926"/>
      <c r="S30" s="419"/>
      <c r="T30" s="926"/>
      <c r="U30" s="419"/>
      <c r="V30" s="926"/>
      <c r="W30" s="420"/>
      <c r="X30" s="1047">
        <f>+H30+J30+L30+N30+P30+R30+T30+V30</f>
        <v>36018.118999999999</v>
      </c>
      <c r="Y30" s="1048" t="s">
        <v>181</v>
      </c>
    </row>
    <row r="31" spans="1:25">
      <c r="A31" s="331" t="s">
        <v>408</v>
      </c>
      <c r="B31" s="356" t="s">
        <v>409</v>
      </c>
      <c r="C31" s="333" t="s">
        <v>410</v>
      </c>
      <c r="D31" s="333" t="s">
        <v>24</v>
      </c>
      <c r="E31" s="333" t="s">
        <v>110</v>
      </c>
      <c r="F31" s="334" t="s">
        <v>25</v>
      </c>
      <c r="H31" s="927">
        <v>1257.432</v>
      </c>
      <c r="I31" s="918" t="s">
        <v>181</v>
      </c>
      <c r="J31" s="917">
        <v>2432.2869999999998</v>
      </c>
      <c r="K31" s="918" t="s">
        <v>181</v>
      </c>
      <c r="L31" s="917">
        <v>2813.5639999999999</v>
      </c>
      <c r="M31" s="918" t="s">
        <v>181</v>
      </c>
      <c r="N31" s="917">
        <v>2320.7170000000001</v>
      </c>
      <c r="O31" s="918" t="s">
        <v>181</v>
      </c>
      <c r="P31" s="917"/>
      <c r="Q31" s="425"/>
      <c r="R31" s="917"/>
      <c r="S31" s="425"/>
      <c r="T31" s="917"/>
      <c r="U31" s="425"/>
      <c r="V31" s="917"/>
      <c r="W31" s="158"/>
      <c r="X31" s="1049">
        <f t="shared" ref="X31:X39" si="1">+H31+J31+L31+N31+P31+R31+T31+V31</f>
        <v>8824</v>
      </c>
      <c r="Y31" s="1050" t="s">
        <v>181</v>
      </c>
    </row>
    <row r="32" spans="1:25">
      <c r="A32" s="331" t="s">
        <v>411</v>
      </c>
      <c r="B32" s="356" t="s">
        <v>412</v>
      </c>
      <c r="C32" s="333" t="s">
        <v>413</v>
      </c>
      <c r="D32" s="333" t="s">
        <v>24</v>
      </c>
      <c r="E32" s="333" t="s">
        <v>110</v>
      </c>
      <c r="F32" s="334" t="s">
        <v>25</v>
      </c>
      <c r="H32" s="927">
        <v>173.999</v>
      </c>
      <c r="I32" s="918" t="s">
        <v>181</v>
      </c>
      <c r="J32" s="917">
        <v>980.226</v>
      </c>
      <c r="K32" s="918" t="s">
        <v>181</v>
      </c>
      <c r="L32" s="917">
        <v>1162.5029999999999</v>
      </c>
      <c r="M32" s="918" t="s">
        <v>181</v>
      </c>
      <c r="N32" s="917">
        <v>780.71799999999996</v>
      </c>
      <c r="O32" s="918" t="s">
        <v>181</v>
      </c>
      <c r="P32" s="917"/>
      <c r="Q32" s="425"/>
      <c r="R32" s="917"/>
      <c r="S32" s="425"/>
      <c r="T32" s="917"/>
      <c r="U32" s="425"/>
      <c r="V32" s="917"/>
      <c r="W32" s="158"/>
      <c r="X32" s="1049">
        <f t="shared" si="1"/>
        <v>3097.4459999999999</v>
      </c>
      <c r="Y32" s="1050" t="s">
        <v>181</v>
      </c>
    </row>
    <row r="33" spans="1:25">
      <c r="A33" s="331" t="s">
        <v>414</v>
      </c>
      <c r="B33" s="356" t="s">
        <v>415</v>
      </c>
      <c r="C33" s="333" t="s">
        <v>416</v>
      </c>
      <c r="D33" s="333" t="s">
        <v>24</v>
      </c>
      <c r="E33" s="333" t="s">
        <v>110</v>
      </c>
      <c r="F33" s="334" t="s">
        <v>25</v>
      </c>
      <c r="H33" s="927">
        <v>7.9989999999999997</v>
      </c>
      <c r="I33" s="918" t="s">
        <v>181</v>
      </c>
      <c r="J33" s="917">
        <v>140.83199999999999</v>
      </c>
      <c r="K33" s="918" t="s">
        <v>181</v>
      </c>
      <c r="L33" s="917">
        <v>313.23599999999999</v>
      </c>
      <c r="M33" s="918" t="s">
        <v>181</v>
      </c>
      <c r="N33" s="917">
        <v>430.29199999999997</v>
      </c>
      <c r="O33" s="918" t="s">
        <v>181</v>
      </c>
      <c r="P33" s="917"/>
      <c r="Q33" s="425"/>
      <c r="R33" s="917"/>
      <c r="S33" s="425"/>
      <c r="T33" s="917"/>
      <c r="U33" s="425"/>
      <c r="V33" s="917"/>
      <c r="W33" s="158"/>
      <c r="X33" s="1049">
        <f t="shared" si="1"/>
        <v>892.35899999999992</v>
      </c>
      <c r="Y33" s="1050" t="s">
        <v>181</v>
      </c>
    </row>
    <row r="34" spans="1:25">
      <c r="A34" s="331" t="s">
        <v>417</v>
      </c>
      <c r="B34" s="356" t="s">
        <v>418</v>
      </c>
      <c r="C34" s="333" t="s">
        <v>24</v>
      </c>
      <c r="D34" s="333" t="s">
        <v>400</v>
      </c>
      <c r="E34" s="333" t="s">
        <v>110</v>
      </c>
      <c r="F34" s="334" t="s">
        <v>184</v>
      </c>
      <c r="H34" s="928">
        <v>7782.9390000000003</v>
      </c>
      <c r="I34" s="918" t="s">
        <v>49</v>
      </c>
      <c r="J34" s="424">
        <v>15226.223</v>
      </c>
      <c r="K34" s="918" t="s">
        <v>49</v>
      </c>
      <c r="L34" s="424">
        <v>14372.655000000001</v>
      </c>
      <c r="M34" s="918" t="s">
        <v>49</v>
      </c>
      <c r="N34" s="424">
        <v>11450.109</v>
      </c>
      <c r="O34" s="918" t="s">
        <v>49</v>
      </c>
      <c r="P34" s="919">
        <f t="shared" ref="P34:R34" si="2">SUM(P30:P33)</f>
        <v>0</v>
      </c>
      <c r="Q34" s="425"/>
      <c r="R34" s="919">
        <f t="shared" si="2"/>
        <v>0</v>
      </c>
      <c r="S34" s="425"/>
      <c r="T34" s="919">
        <f>SUM(T30:T33)</f>
        <v>0</v>
      </c>
      <c r="U34" s="425"/>
      <c r="V34" s="919">
        <f>SUM(V30:V33)</f>
        <v>0</v>
      </c>
      <c r="W34" s="158"/>
      <c r="X34" s="1049">
        <f>+H34+J34+L34+N34+P34+R34+T34+V34</f>
        <v>48831.926000000007</v>
      </c>
      <c r="Y34" s="1050" t="s">
        <v>49</v>
      </c>
    </row>
    <row r="35" spans="1:25">
      <c r="A35" s="331" t="s">
        <v>419</v>
      </c>
      <c r="B35" s="356" t="s">
        <v>420</v>
      </c>
      <c r="C35" s="394" t="s">
        <v>24</v>
      </c>
      <c r="D35" s="394" t="s">
        <v>401</v>
      </c>
      <c r="E35" s="333" t="s">
        <v>110</v>
      </c>
      <c r="F35" s="334" t="s">
        <v>25</v>
      </c>
      <c r="H35" s="927">
        <v>739.94600000000003</v>
      </c>
      <c r="I35" s="918" t="s">
        <v>181</v>
      </c>
      <c r="J35" s="917">
        <v>3043.6729999999998</v>
      </c>
      <c r="K35" s="918" t="s">
        <v>181</v>
      </c>
      <c r="L35" s="917">
        <v>5960.357</v>
      </c>
      <c r="M35" s="918" t="s">
        <v>181</v>
      </c>
      <c r="N35" s="917">
        <v>4713.8919999999998</v>
      </c>
      <c r="O35" s="918" t="s">
        <v>181</v>
      </c>
      <c r="P35" s="397"/>
      <c r="Q35" s="410"/>
      <c r="R35" s="397"/>
      <c r="S35" s="410"/>
      <c r="T35" s="397"/>
      <c r="U35" s="410"/>
      <c r="V35" s="397"/>
      <c r="W35" s="48"/>
      <c r="X35" s="1049">
        <f>+H35+J35+L35+N35+P35+R35+T35+V35</f>
        <v>14457.867999999999</v>
      </c>
      <c r="Y35" s="1050" t="s">
        <v>181</v>
      </c>
    </row>
    <row r="36" spans="1:25">
      <c r="A36" s="331" t="s">
        <v>421</v>
      </c>
      <c r="B36" s="356" t="s">
        <v>422</v>
      </c>
      <c r="C36" s="333" t="s">
        <v>24</v>
      </c>
      <c r="D36" s="333" t="s">
        <v>402</v>
      </c>
      <c r="E36" s="333" t="s">
        <v>110</v>
      </c>
      <c r="F36" s="334" t="s">
        <v>184</v>
      </c>
      <c r="H36" s="927">
        <v>181.99799999999999</v>
      </c>
      <c r="I36" s="918" t="s">
        <v>181</v>
      </c>
      <c r="J36" s="917">
        <v>1121.059</v>
      </c>
      <c r="K36" s="918" t="s">
        <v>181</v>
      </c>
      <c r="L36" s="917">
        <v>1475.739</v>
      </c>
      <c r="M36" s="918" t="s">
        <v>181</v>
      </c>
      <c r="N36" s="917">
        <v>1211.01</v>
      </c>
      <c r="O36" s="918" t="s">
        <v>181</v>
      </c>
      <c r="P36" s="919">
        <f t="shared" ref="P36:R36" si="3">(P32+P33)</f>
        <v>0</v>
      </c>
      <c r="Q36" s="425"/>
      <c r="R36" s="919">
        <f t="shared" si="3"/>
        <v>0</v>
      </c>
      <c r="S36" s="425"/>
      <c r="T36" s="919">
        <f>(T32+T33)</f>
        <v>0</v>
      </c>
      <c r="U36" s="425"/>
      <c r="V36" s="919">
        <f>(V32+V33)</f>
        <v>0</v>
      </c>
      <c r="W36" s="158"/>
      <c r="X36" s="1049">
        <f>+H36+J36+L36+N36+P36+R36+T36+V36</f>
        <v>3989.8060000000005</v>
      </c>
      <c r="Y36" s="1050" t="s">
        <v>181</v>
      </c>
    </row>
    <row r="37" spans="1:25">
      <c r="A37" s="331" t="s">
        <v>423</v>
      </c>
      <c r="B37" s="356" t="s">
        <v>424</v>
      </c>
      <c r="C37" s="394" t="s">
        <v>24</v>
      </c>
      <c r="D37" s="394" t="s">
        <v>403</v>
      </c>
      <c r="E37" s="333" t="s">
        <v>117</v>
      </c>
      <c r="F37" s="334" t="s">
        <v>25</v>
      </c>
      <c r="H37" s="929">
        <v>1245</v>
      </c>
      <c r="I37" s="921" t="s">
        <v>52</v>
      </c>
      <c r="J37" s="920">
        <v>1709</v>
      </c>
      <c r="K37" s="404" t="s">
        <v>52</v>
      </c>
      <c r="L37" s="920">
        <v>2621</v>
      </c>
      <c r="M37" s="404" t="s">
        <v>52</v>
      </c>
      <c r="N37" s="920">
        <v>3004</v>
      </c>
      <c r="O37" s="410" t="s">
        <v>52</v>
      </c>
      <c r="P37" s="452"/>
      <c r="Q37" s="410"/>
      <c r="R37" s="452"/>
      <c r="S37" s="410"/>
      <c r="T37" s="452"/>
      <c r="U37" s="410"/>
      <c r="V37" s="452"/>
      <c r="W37" s="48"/>
      <c r="X37" s="1051">
        <f t="shared" si="1"/>
        <v>8579</v>
      </c>
      <c r="Y37" s="1052" t="s">
        <v>52</v>
      </c>
    </row>
    <row r="38" spans="1:25">
      <c r="A38" s="4" t="s">
        <v>425</v>
      </c>
      <c r="B38" s="13" t="s">
        <v>426</v>
      </c>
      <c r="C38" s="394" t="s">
        <v>24</v>
      </c>
      <c r="D38" s="394" t="s">
        <v>405</v>
      </c>
      <c r="E38" s="333" t="s">
        <v>245</v>
      </c>
      <c r="F38" s="334" t="s">
        <v>25</v>
      </c>
      <c r="H38" s="930">
        <v>42.485999999999997</v>
      </c>
      <c r="I38" s="923" t="s">
        <v>52</v>
      </c>
      <c r="J38" s="922">
        <v>76.427000000000007</v>
      </c>
      <c r="K38" s="923" t="s">
        <v>52</v>
      </c>
      <c r="L38" s="922">
        <v>133.20699999999999</v>
      </c>
      <c r="M38" s="923" t="s">
        <v>52</v>
      </c>
      <c r="N38" s="922">
        <v>173.279</v>
      </c>
      <c r="O38" s="923" t="s">
        <v>52</v>
      </c>
      <c r="P38" s="397"/>
      <c r="Q38" s="398"/>
      <c r="R38" s="397"/>
      <c r="S38" s="398"/>
      <c r="T38" s="397"/>
      <c r="U38" s="398"/>
      <c r="V38" s="397"/>
      <c r="W38" s="399"/>
      <c r="X38" s="1053">
        <f t="shared" si="1"/>
        <v>425.399</v>
      </c>
      <c r="Y38" s="1052" t="s">
        <v>52</v>
      </c>
    </row>
    <row r="39" spans="1:25" ht="12.95" thickBot="1">
      <c r="A39" s="338" t="s">
        <v>427</v>
      </c>
      <c r="B39" s="430" t="s">
        <v>428</v>
      </c>
      <c r="C39" s="431" t="s">
        <v>24</v>
      </c>
      <c r="D39" s="431" t="s">
        <v>408</v>
      </c>
      <c r="E39" s="340" t="s">
        <v>117</v>
      </c>
      <c r="F39" s="341" t="s">
        <v>47</v>
      </c>
      <c r="H39" s="931">
        <v>44</v>
      </c>
      <c r="I39" s="543" t="s">
        <v>48</v>
      </c>
      <c r="J39" s="932">
        <v>123</v>
      </c>
      <c r="K39" s="543" t="s">
        <v>48</v>
      </c>
      <c r="L39" s="932">
        <v>33</v>
      </c>
      <c r="M39" s="543" t="s">
        <v>48</v>
      </c>
      <c r="N39" s="932">
        <v>11</v>
      </c>
      <c r="O39" s="543" t="s">
        <v>48</v>
      </c>
      <c r="P39" s="414"/>
      <c r="Q39" s="415"/>
      <c r="R39" s="414"/>
      <c r="S39" s="415"/>
      <c r="T39" s="414"/>
      <c r="U39" s="415"/>
      <c r="V39" s="414"/>
      <c r="W39" s="416"/>
      <c r="X39" s="1054">
        <f t="shared" si="1"/>
        <v>211</v>
      </c>
      <c r="Y39" s="1055" t="s">
        <v>48</v>
      </c>
    </row>
    <row r="40" spans="1:25" ht="12.95" thickBot="1">
      <c r="A40" s="3"/>
      <c r="E40" s="3"/>
    </row>
    <row r="41" spans="1:25" ht="18.600000000000001" thickBot="1">
      <c r="A41" s="432"/>
      <c r="B41" s="278" t="s">
        <v>429</v>
      </c>
      <c r="C41" s="278"/>
      <c r="D41" s="278"/>
      <c r="E41" s="279" t="s">
        <v>56</v>
      </c>
      <c r="F41" s="280"/>
    </row>
    <row r="42" spans="1:25">
      <c r="A42" s="324" t="s">
        <v>430</v>
      </c>
      <c r="B42" s="349" t="s">
        <v>431</v>
      </c>
      <c r="C42" s="433" t="s">
        <v>24</v>
      </c>
      <c r="D42" s="326" t="s">
        <v>411</v>
      </c>
      <c r="E42" s="326" t="s">
        <v>117</v>
      </c>
      <c r="F42" s="327" t="s">
        <v>47</v>
      </c>
      <c r="H42" s="350">
        <v>181</v>
      </c>
      <c r="I42" s="439" t="s">
        <v>181</v>
      </c>
      <c r="J42" s="673">
        <v>184</v>
      </c>
      <c r="K42" s="439" t="s">
        <v>181</v>
      </c>
      <c r="L42" s="673">
        <v>129</v>
      </c>
      <c r="M42" s="439" t="s">
        <v>181</v>
      </c>
      <c r="N42" s="673">
        <v>119</v>
      </c>
      <c r="O42" s="439" t="s">
        <v>181</v>
      </c>
      <c r="P42" s="539"/>
      <c r="Q42" s="442"/>
      <c r="R42" s="539"/>
      <c r="S42" s="442"/>
      <c r="T42" s="539"/>
      <c r="U42" s="442"/>
      <c r="V42" s="539"/>
      <c r="W42" s="146"/>
      <c r="X42" s="1042">
        <f>H42+J42+L42+N42+P42+R42+T42+V42</f>
        <v>613</v>
      </c>
      <c r="Y42" s="319" t="s">
        <v>181</v>
      </c>
    </row>
    <row r="43" spans="1:25" ht="14.45">
      <c r="A43" s="331" t="s">
        <v>432</v>
      </c>
      <c r="B43" s="356" t="s">
        <v>433</v>
      </c>
      <c r="C43" s="394" t="s">
        <v>24</v>
      </c>
      <c r="D43" s="333" t="s">
        <v>414</v>
      </c>
      <c r="E43" s="333" t="s">
        <v>434</v>
      </c>
      <c r="F43" s="334" t="s">
        <v>47</v>
      </c>
      <c r="H43" s="357">
        <v>159932.924</v>
      </c>
      <c r="I43" s="404" t="s">
        <v>188</v>
      </c>
      <c r="J43" s="409">
        <v>577731.47900000005</v>
      </c>
      <c r="K43" s="404" t="s">
        <v>188</v>
      </c>
      <c r="L43" s="409">
        <v>602223.83200000005</v>
      </c>
      <c r="M43" s="404" t="s">
        <v>188</v>
      </c>
      <c r="N43" s="409">
        <v>1028889.461</v>
      </c>
      <c r="O43" s="404" t="s">
        <v>188</v>
      </c>
      <c r="P43" s="452"/>
      <c r="Q43" s="410"/>
      <c r="R43" s="452"/>
      <c r="S43" s="410"/>
      <c r="T43" s="452"/>
      <c r="U43" s="410"/>
      <c r="V43" s="452"/>
      <c r="W43" s="48"/>
      <c r="X43" s="1056">
        <f>H43+J43+L43+N43+P43+R43+T43+V43</f>
        <v>2368777.696</v>
      </c>
      <c r="Y43" s="48" t="s">
        <v>188</v>
      </c>
    </row>
    <row r="44" spans="1:25">
      <c r="A44" s="331" t="s">
        <v>435</v>
      </c>
      <c r="B44" s="356" t="s">
        <v>436</v>
      </c>
      <c r="C44" s="333" t="s">
        <v>437</v>
      </c>
      <c r="D44" s="333" t="s">
        <v>438</v>
      </c>
      <c r="E44" s="333" t="s">
        <v>439</v>
      </c>
      <c r="F44" s="334" t="s">
        <v>47</v>
      </c>
      <c r="H44" s="448">
        <v>3183.77</v>
      </c>
      <c r="I44" s="404" t="s">
        <v>206</v>
      </c>
      <c r="J44" s="449">
        <v>11153.18</v>
      </c>
      <c r="K44" s="404" t="s">
        <v>206</v>
      </c>
      <c r="L44" s="449">
        <v>10488.84</v>
      </c>
      <c r="M44" s="404" t="s">
        <v>206</v>
      </c>
      <c r="N44" s="449">
        <v>17069.63</v>
      </c>
      <c r="O44" s="404" t="s">
        <v>206</v>
      </c>
      <c r="P44" s="450"/>
      <c r="Q44" s="410"/>
      <c r="R44" s="450"/>
      <c r="S44" s="410"/>
      <c r="T44" s="450"/>
      <c r="U44" s="410"/>
      <c r="V44" s="450"/>
      <c r="W44" s="48"/>
      <c r="X44" s="1057">
        <f>H44+J44+L44+N44+P44+R44+T44+V44</f>
        <v>41895.42</v>
      </c>
      <c r="Y44" s="48" t="s">
        <v>206</v>
      </c>
    </row>
    <row r="45" spans="1:25" ht="12.95" thickBot="1">
      <c r="A45" s="338" t="s">
        <v>440</v>
      </c>
      <c r="B45" s="430" t="s">
        <v>441</v>
      </c>
      <c r="C45" s="431" t="s">
        <v>24</v>
      </c>
      <c r="D45" s="340" t="s">
        <v>417</v>
      </c>
      <c r="E45" s="340" t="s">
        <v>284</v>
      </c>
      <c r="F45" s="341" t="s">
        <v>25</v>
      </c>
      <c r="H45" s="912">
        <v>21.449000000000002</v>
      </c>
      <c r="I45" s="412" t="s">
        <v>188</v>
      </c>
      <c r="J45" s="913">
        <v>29.241</v>
      </c>
      <c r="K45" s="412" t="s">
        <v>188</v>
      </c>
      <c r="L45" s="913">
        <v>27.116</v>
      </c>
      <c r="M45" s="412" t="s">
        <v>188</v>
      </c>
      <c r="N45" s="913">
        <v>33.018999999999998</v>
      </c>
      <c r="O45" s="914" t="s">
        <v>188</v>
      </c>
      <c r="P45" s="915"/>
      <c r="Q45" s="415"/>
      <c r="R45" s="915"/>
      <c r="S45" s="415"/>
      <c r="T45" s="915"/>
      <c r="U45" s="415"/>
      <c r="V45" s="915"/>
      <c r="W45" s="416"/>
      <c r="X45" s="912">
        <v>29.866</v>
      </c>
      <c r="Y45" s="916" t="s">
        <v>188</v>
      </c>
    </row>
    <row r="46" spans="1:25" ht="12.95" thickBot="1">
      <c r="A46" s="5"/>
      <c r="B46" s="436"/>
      <c r="C46" s="436"/>
      <c r="D46" s="436"/>
      <c r="E46" s="5"/>
      <c r="F46" s="436"/>
      <c r="H46" s="437"/>
      <c r="I46" s="437"/>
      <c r="J46" s="437"/>
      <c r="K46" s="437"/>
      <c r="L46" s="437"/>
      <c r="M46" s="437"/>
      <c r="N46" s="437"/>
      <c r="O46" s="437"/>
    </row>
    <row r="47" spans="1:25" ht="18.600000000000001" thickBot="1">
      <c r="A47" s="432"/>
      <c r="B47" s="278" t="s">
        <v>442</v>
      </c>
      <c r="C47" s="278"/>
      <c r="D47" s="278"/>
      <c r="E47" s="279" t="s">
        <v>56</v>
      </c>
      <c r="F47" s="280"/>
      <c r="H47" s="437"/>
      <c r="I47" s="437"/>
      <c r="J47" s="437"/>
      <c r="K47" s="437"/>
      <c r="L47" s="437"/>
      <c r="M47" s="437"/>
      <c r="N47" s="437"/>
      <c r="O47" s="437"/>
    </row>
    <row r="48" spans="1:25">
      <c r="A48" s="324" t="s">
        <v>443</v>
      </c>
      <c r="B48" s="349" t="s">
        <v>444</v>
      </c>
      <c r="C48" s="326" t="s">
        <v>445</v>
      </c>
      <c r="D48" s="326" t="s">
        <v>419</v>
      </c>
      <c r="E48" s="326" t="s">
        <v>117</v>
      </c>
      <c r="F48" s="327" t="s">
        <v>47</v>
      </c>
      <c r="H48" s="438">
        <v>400</v>
      </c>
      <c r="I48" s="439" t="s">
        <v>181</v>
      </c>
      <c r="J48" s="440">
        <v>442</v>
      </c>
      <c r="K48" s="439" t="s">
        <v>181</v>
      </c>
      <c r="L48" s="440">
        <v>242</v>
      </c>
      <c r="M48" s="439" t="s">
        <v>181</v>
      </c>
      <c r="N48" s="440">
        <v>217</v>
      </c>
      <c r="O48" s="439" t="s">
        <v>181</v>
      </c>
      <c r="P48" s="441"/>
      <c r="Q48" s="442"/>
      <c r="R48" s="441"/>
      <c r="S48" s="442"/>
      <c r="T48" s="441"/>
      <c r="U48" s="442"/>
      <c r="V48" s="441"/>
      <c r="W48" s="146"/>
      <c r="X48" s="1058">
        <f>H48+J48+L48+N48+P48+R48+T48+V48</f>
        <v>1301</v>
      </c>
      <c r="Y48" s="319" t="s">
        <v>181</v>
      </c>
    </row>
    <row r="49" spans="1:25" ht="12.95" thickBot="1">
      <c r="A49" s="338" t="s">
        <v>446</v>
      </c>
      <c r="B49" s="430" t="s">
        <v>447</v>
      </c>
      <c r="C49" s="340" t="s">
        <v>448</v>
      </c>
      <c r="D49" s="340" t="s">
        <v>421</v>
      </c>
      <c r="E49" s="340" t="s">
        <v>449</v>
      </c>
      <c r="F49" s="341" t="s">
        <v>47</v>
      </c>
      <c r="H49" s="443">
        <v>224.53399999999999</v>
      </c>
      <c r="I49" s="412" t="s">
        <v>181</v>
      </c>
      <c r="J49" s="444">
        <v>1210.364</v>
      </c>
      <c r="K49" s="412" t="s">
        <v>181</v>
      </c>
      <c r="L49" s="444">
        <v>957.21799999999996</v>
      </c>
      <c r="M49" s="412" t="s">
        <v>181</v>
      </c>
      <c r="N49" s="444">
        <v>1573.559</v>
      </c>
      <c r="O49" s="412" t="s">
        <v>181</v>
      </c>
      <c r="P49" s="445"/>
      <c r="Q49" s="415"/>
      <c r="R49" s="445"/>
      <c r="S49" s="415"/>
      <c r="T49" s="445"/>
      <c r="U49" s="415"/>
      <c r="V49" s="445"/>
      <c r="W49" s="416"/>
      <c r="X49" s="1059">
        <f>H49+J49+L49+N49+P49+R49+T49+V49</f>
        <v>3965.6750000000002</v>
      </c>
      <c r="Y49" s="365" t="s">
        <v>181</v>
      </c>
    </row>
    <row r="50" spans="1:25" ht="12.95" thickBot="1">
      <c r="A50" s="5"/>
      <c r="B50" s="436"/>
      <c r="C50" s="5"/>
      <c r="D50" s="5"/>
      <c r="E50" s="5"/>
      <c r="F50" s="5"/>
      <c r="G50" s="3"/>
      <c r="H50" s="437"/>
      <c r="I50" s="437"/>
      <c r="J50" s="437"/>
      <c r="K50" s="437"/>
      <c r="L50" s="437"/>
      <c r="M50" s="437"/>
      <c r="N50" s="437"/>
      <c r="O50" s="437"/>
    </row>
    <row r="51" spans="1:25" ht="18.600000000000001" thickBot="1">
      <c r="A51" s="432"/>
      <c r="B51" s="278" t="s">
        <v>450</v>
      </c>
      <c r="C51" s="278"/>
      <c r="D51" s="278"/>
      <c r="E51" s="279" t="s">
        <v>56</v>
      </c>
      <c r="F51" s="280"/>
      <c r="H51" s="437"/>
      <c r="I51" s="437"/>
      <c r="J51" s="437"/>
      <c r="K51" s="437"/>
      <c r="L51" s="437"/>
      <c r="M51" s="437"/>
      <c r="N51" s="437"/>
      <c r="O51" s="437"/>
    </row>
    <row r="52" spans="1:25">
      <c r="A52" s="324" t="s">
        <v>451</v>
      </c>
      <c r="B52" s="349" t="s">
        <v>452</v>
      </c>
      <c r="C52" s="326" t="s">
        <v>453</v>
      </c>
      <c r="D52" s="326" t="s">
        <v>423</v>
      </c>
      <c r="E52" s="326" t="s">
        <v>117</v>
      </c>
      <c r="F52" s="327" t="s">
        <v>47</v>
      </c>
      <c r="H52" s="438">
        <v>3</v>
      </c>
      <c r="I52" s="439" t="s">
        <v>181</v>
      </c>
      <c r="J52" s="440">
        <v>5</v>
      </c>
      <c r="K52" s="439" t="s">
        <v>181</v>
      </c>
      <c r="L52" s="440">
        <v>6</v>
      </c>
      <c r="M52" s="439" t="s">
        <v>181</v>
      </c>
      <c r="N52" s="440">
        <v>4</v>
      </c>
      <c r="O52" s="439" t="s">
        <v>181</v>
      </c>
      <c r="P52" s="441"/>
      <c r="Q52" s="442"/>
      <c r="R52" s="441"/>
      <c r="S52" s="442"/>
      <c r="T52" s="441"/>
      <c r="U52" s="442"/>
      <c r="V52" s="441"/>
      <c r="W52" s="146"/>
      <c r="X52" s="1058">
        <f>H52+J52+L52+N52+P52+R52+T52+V52</f>
        <v>18</v>
      </c>
      <c r="Y52" s="319" t="s">
        <v>181</v>
      </c>
    </row>
    <row r="53" spans="1:25" ht="12.95" thickBot="1">
      <c r="A53" s="338" t="s">
        <v>454</v>
      </c>
      <c r="B53" s="430" t="s">
        <v>455</v>
      </c>
      <c r="C53" s="340" t="s">
        <v>456</v>
      </c>
      <c r="D53" s="340" t="s">
        <v>425</v>
      </c>
      <c r="E53" s="340" t="s">
        <v>449</v>
      </c>
      <c r="F53" s="341" t="s">
        <v>47</v>
      </c>
      <c r="H53" s="443">
        <v>0.53200000000000003</v>
      </c>
      <c r="I53" s="412" t="s">
        <v>181</v>
      </c>
      <c r="J53" s="444">
        <v>3.613</v>
      </c>
      <c r="K53" s="412" t="s">
        <v>181</v>
      </c>
      <c r="L53" s="444">
        <v>12.544</v>
      </c>
      <c r="M53" s="412" t="s">
        <v>181</v>
      </c>
      <c r="N53" s="444">
        <v>12.577</v>
      </c>
      <c r="O53" s="412" t="s">
        <v>181</v>
      </c>
      <c r="P53" s="445"/>
      <c r="Q53" s="415"/>
      <c r="R53" s="445"/>
      <c r="S53" s="415"/>
      <c r="T53" s="445"/>
      <c r="U53" s="415"/>
      <c r="V53" s="445"/>
      <c r="W53" s="416"/>
      <c r="X53" s="1059">
        <f>H53+J53+L53+N53+P53+R53+T53+V53</f>
        <v>29.265999999999998</v>
      </c>
      <c r="Y53" s="365" t="s">
        <v>181</v>
      </c>
    </row>
    <row r="54" spans="1:25">
      <c r="A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6" spans="1:25">
      <c r="A56" s="178"/>
      <c r="B56" s="179"/>
      <c r="C56" s="179"/>
      <c r="D56" s="180"/>
      <c r="E56" s="180"/>
      <c r="F56" s="181"/>
    </row>
    <row r="57" spans="1:25">
      <c r="A57" s="182" t="s">
        <v>164</v>
      </c>
      <c r="B57" s="183"/>
      <c r="C57" s="183"/>
      <c r="D57" s="184" t="s">
        <v>457</v>
      </c>
      <c r="E57" s="115"/>
      <c r="F57" s="186"/>
    </row>
    <row r="58" spans="1:25">
      <c r="A58" s="187"/>
      <c r="B58" s="183"/>
      <c r="C58" s="183"/>
      <c r="D58" s="188"/>
      <c r="E58" s="115"/>
      <c r="F58" s="186"/>
    </row>
    <row r="59" spans="1:25">
      <c r="A59" s="182" t="s">
        <v>166</v>
      </c>
      <c r="B59" s="183"/>
      <c r="C59" s="183"/>
      <c r="D59" s="184" t="s">
        <v>457</v>
      </c>
      <c r="E59" s="115"/>
      <c r="F59" s="186"/>
    </row>
    <row r="60" spans="1:25">
      <c r="A60" s="187"/>
      <c r="B60" s="183"/>
      <c r="C60" s="183"/>
      <c r="D60" s="188"/>
      <c r="E60" s="115"/>
      <c r="F60" s="186"/>
    </row>
    <row r="61" spans="1:25">
      <c r="A61" s="182" t="s">
        <v>458</v>
      </c>
      <c r="B61" s="183"/>
      <c r="C61" s="183"/>
      <c r="D61" s="184"/>
      <c r="E61" s="115"/>
      <c r="F61" s="189"/>
    </row>
    <row r="62" spans="1:25">
      <c r="A62" s="190"/>
      <c r="B62" s="191"/>
      <c r="C62" s="191"/>
      <c r="D62" s="192"/>
      <c r="E62" s="192"/>
      <c r="F62" s="193"/>
    </row>
    <row r="63" spans="1:25">
      <c r="B63" s="194"/>
      <c r="C63" s="33"/>
      <c r="D63" s="33"/>
      <c r="E63" s="3"/>
      <c r="F63" s="3"/>
    </row>
    <row r="64" spans="1:25">
      <c r="B64" s="194"/>
      <c r="E64" s="3"/>
      <c r="F64" s="3"/>
    </row>
  </sheetData>
  <mergeCells count="24">
    <mergeCell ref="C10:C11"/>
    <mergeCell ref="B10:B11"/>
    <mergeCell ref="A10:A11"/>
    <mergeCell ref="L9:M9"/>
    <mergeCell ref="N9:O9"/>
    <mergeCell ref="F10:F11"/>
    <mergeCell ref="E10:E11"/>
    <mergeCell ref="D10:D11"/>
    <mergeCell ref="X9:Y9"/>
    <mergeCell ref="T9:U9"/>
    <mergeCell ref="V9:W9"/>
    <mergeCell ref="V14:W14"/>
    <mergeCell ref="P14:Q14"/>
    <mergeCell ref="R14:S14"/>
    <mergeCell ref="T14:U14"/>
    <mergeCell ref="R9:S9"/>
    <mergeCell ref="H10:Y10"/>
    <mergeCell ref="H14:I14"/>
    <mergeCell ref="J14:K14"/>
    <mergeCell ref="L14:M14"/>
    <mergeCell ref="N14:O14"/>
    <mergeCell ref="P9:Q9"/>
    <mergeCell ref="H9:I9"/>
    <mergeCell ref="J9:K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73" orientation="landscape" r:id="rId1"/>
  <headerFooter alignWithMargins="0">
    <oddFooter>&amp;L&amp;1#&amp;"Arial"&amp;11&amp;K000000SW Internal Commercial</oddFooter>
  </headerFooter>
  <ignoredErrors>
    <ignoredError sqref="E15:E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72"/>
  <sheetViews>
    <sheetView zoomScale="85" zoomScaleNormal="85" workbookViewId="0">
      <selection sqref="A1:XFD1048576"/>
    </sheetView>
  </sheetViews>
  <sheetFormatPr defaultColWidth="9.42578125" defaultRowHeight="12.6"/>
  <cols>
    <col min="1" max="1" width="9.5703125" style="2" customWidth="1"/>
    <col min="2" max="2" width="56.42578125" style="2" customWidth="1"/>
    <col min="3" max="3" width="10.42578125" style="2" customWidth="1"/>
    <col min="4" max="4" width="15.5703125" style="2" customWidth="1"/>
    <col min="5" max="5" width="10.5703125" style="2" customWidth="1"/>
    <col min="6" max="6" width="7.5703125" style="2" customWidth="1"/>
    <col min="7" max="7" width="2.5703125" style="2" customWidth="1"/>
    <col min="8" max="8" width="10.5703125" style="2" customWidth="1"/>
    <col min="9" max="9" width="3.85546875" style="2" customWidth="1"/>
    <col min="10" max="10" width="10.5703125" style="2" customWidth="1"/>
    <col min="11" max="11" width="3.5703125" style="2" customWidth="1"/>
    <col min="12" max="12" width="8.85546875" style="2" customWidth="1"/>
    <col min="13" max="13" width="4.42578125" style="2" customWidth="1"/>
    <col min="14" max="14" width="9.140625" style="2" customWidth="1"/>
    <col min="15" max="15" width="4.7109375" style="2" customWidth="1"/>
    <col min="16" max="16" width="10.5703125" style="2" hidden="1" customWidth="1"/>
    <col min="17" max="17" width="3.42578125" style="2" hidden="1" customWidth="1"/>
    <col min="18" max="18" width="10.5703125" style="2" hidden="1" customWidth="1"/>
    <col min="19" max="19" width="3.42578125" style="2" hidden="1" customWidth="1"/>
    <col min="20" max="20" width="10.5703125" style="2" hidden="1" customWidth="1"/>
    <col min="21" max="21" width="3.42578125" style="2" hidden="1" customWidth="1"/>
    <col min="22" max="22" width="10.5703125" style="2" hidden="1" customWidth="1"/>
    <col min="23" max="23" width="3.42578125" style="2" hidden="1" customWidth="1"/>
    <col min="24" max="24" width="9.5703125" style="2" customWidth="1"/>
    <col min="25" max="25" width="5" style="2" customWidth="1"/>
    <col min="26" max="16384" width="9.42578125" style="2"/>
  </cols>
  <sheetData>
    <row r="1" spans="1:25" s="1" customFormat="1" ht="20.100000000000001">
      <c r="A1" s="17" t="s">
        <v>0</v>
      </c>
      <c r="B1" s="18"/>
    </row>
    <row r="2" spans="1:25" s="1" customFormat="1" ht="20.100000000000001">
      <c r="A2" s="20"/>
      <c r="B2" s="21"/>
    </row>
    <row r="3" spans="1:25" s="1" customFormat="1" ht="39" customHeight="1">
      <c r="A3" s="17" t="s">
        <v>1</v>
      </c>
      <c r="B3" s="18"/>
    </row>
    <row r="4" spans="1:25" s="1" customFormat="1" ht="20.100000000000001">
      <c r="A4" s="17"/>
      <c r="B4" s="18"/>
    </row>
    <row r="5" spans="1:25" ht="23.1">
      <c r="A5" s="446"/>
      <c r="B5" s="23"/>
    </row>
    <row r="6" spans="1:25" ht="20.100000000000001">
      <c r="A6" s="25" t="s">
        <v>2</v>
      </c>
      <c r="B6" s="26"/>
      <c r="C6" s="27"/>
      <c r="D6" s="27"/>
      <c r="E6" s="27"/>
      <c r="F6" s="27"/>
      <c r="G6" s="27"/>
      <c r="H6" s="27"/>
      <c r="I6" s="391"/>
    </row>
    <row r="7" spans="1:25" ht="20.100000000000001">
      <c r="A7" s="29" t="s">
        <v>459</v>
      </c>
      <c r="B7" s="30"/>
      <c r="C7" s="30"/>
      <c r="D7" s="30"/>
      <c r="E7" s="30"/>
      <c r="F7" s="30"/>
      <c r="G7" s="30"/>
      <c r="H7" s="30"/>
      <c r="I7" s="391"/>
      <c r="L7" s="33"/>
    </row>
    <row r="9" spans="1:25" ht="14.1" customHeight="1"/>
    <row r="10" spans="1:25" ht="14.1" customHeight="1" thickBot="1">
      <c r="H10" s="1109">
        <v>10</v>
      </c>
      <c r="I10" s="1109"/>
      <c r="J10" s="1109">
        <v>20</v>
      </c>
      <c r="K10" s="1109"/>
      <c r="L10" s="1109">
        <v>30</v>
      </c>
      <c r="M10" s="1109"/>
      <c r="N10" s="1109">
        <v>40</v>
      </c>
      <c r="O10" s="1109"/>
      <c r="P10" s="1109">
        <v>50</v>
      </c>
      <c r="Q10" s="1109"/>
      <c r="R10" s="1109">
        <v>60</v>
      </c>
      <c r="S10" s="1109"/>
      <c r="T10" s="1109">
        <v>70</v>
      </c>
      <c r="U10" s="1109"/>
      <c r="V10" s="1109">
        <v>80</v>
      </c>
      <c r="W10" s="1109"/>
      <c r="X10" s="1109">
        <v>199</v>
      </c>
      <c r="Y10" s="1109"/>
    </row>
    <row r="11" spans="1:25" ht="17.100000000000001" customHeight="1" thickBot="1">
      <c r="A11" s="1118" t="s">
        <v>4</v>
      </c>
      <c r="B11" s="1116" t="s">
        <v>5</v>
      </c>
      <c r="C11" s="1114" t="s">
        <v>6</v>
      </c>
      <c r="D11" s="1114" t="s">
        <v>460</v>
      </c>
      <c r="E11" s="1114" t="s">
        <v>8</v>
      </c>
      <c r="F11" s="1120" t="s">
        <v>9</v>
      </c>
      <c r="H11" s="1106" t="s">
        <v>379</v>
      </c>
      <c r="I11" s="1107"/>
      <c r="J11" s="1107"/>
      <c r="K11" s="1107"/>
      <c r="L11" s="1107"/>
      <c r="M11" s="1107"/>
      <c r="N11" s="1107"/>
      <c r="O11" s="1107"/>
      <c r="P11" s="1107"/>
      <c r="Q11" s="1107"/>
      <c r="R11" s="1107"/>
      <c r="S11" s="1107"/>
      <c r="T11" s="1107"/>
      <c r="U11" s="1107"/>
      <c r="V11" s="1107"/>
      <c r="W11" s="1107"/>
      <c r="X11" s="1107"/>
      <c r="Y11" s="1108"/>
    </row>
    <row r="12" spans="1:25" ht="29.45" customHeight="1" thickBot="1">
      <c r="A12" s="1119"/>
      <c r="B12" s="1117"/>
      <c r="C12" s="1115"/>
      <c r="D12" s="1115"/>
      <c r="E12" s="1115"/>
      <c r="F12" s="1121"/>
      <c r="H12" s="939" t="s">
        <v>238</v>
      </c>
      <c r="I12" s="940" t="s">
        <v>11</v>
      </c>
      <c r="J12" s="941" t="s">
        <v>239</v>
      </c>
      <c r="K12" s="940" t="s">
        <v>11</v>
      </c>
      <c r="L12" s="941" t="s">
        <v>240</v>
      </c>
      <c r="M12" s="940" t="s">
        <v>11</v>
      </c>
      <c r="N12" s="941" t="s">
        <v>241</v>
      </c>
      <c r="O12" s="940" t="s">
        <v>11</v>
      </c>
      <c r="P12" s="942" t="s">
        <v>380</v>
      </c>
      <c r="Q12" s="940" t="s">
        <v>11</v>
      </c>
      <c r="R12" s="941" t="s">
        <v>381</v>
      </c>
      <c r="S12" s="940" t="s">
        <v>11</v>
      </c>
      <c r="T12" s="941" t="s">
        <v>382</v>
      </c>
      <c r="U12" s="940" t="s">
        <v>11</v>
      </c>
      <c r="V12" s="941" t="s">
        <v>383</v>
      </c>
      <c r="W12" s="940" t="s">
        <v>11</v>
      </c>
      <c r="X12" s="941" t="s">
        <v>265</v>
      </c>
      <c r="Y12" s="943" t="s">
        <v>11</v>
      </c>
    </row>
    <row r="13" spans="1:25" ht="15" customHeight="1" thickBot="1">
      <c r="B13" s="33"/>
      <c r="N13" s="317"/>
    </row>
    <row r="14" spans="1:25" ht="18.600000000000001" thickBot="1">
      <c r="A14" s="220"/>
      <c r="B14" s="278" t="s">
        <v>384</v>
      </c>
      <c r="C14" s="278"/>
      <c r="D14" s="278"/>
      <c r="E14" s="279"/>
      <c r="F14" s="280"/>
    </row>
    <row r="15" spans="1:25" ht="13.35" customHeight="1" thickBot="1">
      <c r="A15" s="37" t="s">
        <v>461</v>
      </c>
      <c r="B15" s="15" t="s">
        <v>23</v>
      </c>
      <c r="C15" s="281" t="s">
        <v>24</v>
      </c>
      <c r="D15" s="281" t="s">
        <v>461</v>
      </c>
      <c r="E15" s="281" t="s">
        <v>23</v>
      </c>
      <c r="F15" s="40" t="s">
        <v>25</v>
      </c>
      <c r="H15" s="1122" t="s">
        <v>248</v>
      </c>
      <c r="I15" s="1123"/>
      <c r="J15" s="1124" t="s">
        <v>249</v>
      </c>
      <c r="K15" s="1123"/>
      <c r="L15" s="1124" t="s">
        <v>250</v>
      </c>
      <c r="M15" s="1123"/>
      <c r="N15" s="1124" t="s">
        <v>251</v>
      </c>
      <c r="O15" s="1123"/>
      <c r="P15" s="1124"/>
      <c r="Q15" s="1123"/>
      <c r="R15" s="1157"/>
      <c r="S15" s="1158"/>
      <c r="T15" s="1157"/>
      <c r="U15" s="1158"/>
      <c r="V15" s="1157"/>
      <c r="W15" s="1159"/>
      <c r="X15" s="391"/>
    </row>
    <row r="16" spans="1:25">
      <c r="A16" s="4" t="s">
        <v>462</v>
      </c>
      <c r="B16" s="13" t="s">
        <v>45</v>
      </c>
      <c r="C16" s="11" t="s">
        <v>463</v>
      </c>
      <c r="D16" s="11" t="s">
        <v>462</v>
      </c>
      <c r="E16" s="290" t="s">
        <v>46</v>
      </c>
      <c r="F16" s="45" t="s">
        <v>47</v>
      </c>
      <c r="G16" s="2" t="s">
        <v>56</v>
      </c>
      <c r="H16" s="359">
        <v>219.428</v>
      </c>
      <c r="I16" s="404" t="s">
        <v>48</v>
      </c>
      <c r="J16" s="405">
        <v>1238.7090000000001</v>
      </c>
      <c r="K16" s="404" t="s">
        <v>48</v>
      </c>
      <c r="L16" s="405">
        <v>1733.989</v>
      </c>
      <c r="M16" s="404" t="s">
        <v>48</v>
      </c>
      <c r="N16" s="405">
        <v>1795.1079999999999</v>
      </c>
      <c r="O16" s="404" t="s">
        <v>48</v>
      </c>
      <c r="P16" s="450"/>
      <c r="Q16" s="410"/>
      <c r="R16" s="450"/>
      <c r="S16" s="410"/>
      <c r="T16" s="450"/>
      <c r="U16" s="410"/>
      <c r="V16" s="450"/>
      <c r="W16" s="48"/>
      <c r="X16" s="1024">
        <f>H16+J16+L16+N16+P16+R16+T16+V16</f>
        <v>4987.2340000000004</v>
      </c>
      <c r="Y16" s="447" t="s">
        <v>48</v>
      </c>
    </row>
    <row r="17" spans="1:25">
      <c r="A17" s="4" t="s">
        <v>464</v>
      </c>
      <c r="B17" s="13" t="s">
        <v>465</v>
      </c>
      <c r="C17" s="11" t="s">
        <v>466</v>
      </c>
      <c r="D17" s="11" t="s">
        <v>464</v>
      </c>
      <c r="E17" s="290" t="s">
        <v>46</v>
      </c>
      <c r="F17" s="45" t="s">
        <v>47</v>
      </c>
      <c r="H17" s="448">
        <v>24.431999999999999</v>
      </c>
      <c r="I17" s="404" t="s">
        <v>52</v>
      </c>
      <c r="J17" s="449">
        <v>28.94</v>
      </c>
      <c r="K17" s="404" t="s">
        <v>52</v>
      </c>
      <c r="L17" s="449">
        <v>20.21</v>
      </c>
      <c r="M17" s="404" t="s">
        <v>52</v>
      </c>
      <c r="N17" s="449">
        <v>16.733000000000001</v>
      </c>
      <c r="O17" s="404" t="s">
        <v>52</v>
      </c>
      <c r="P17" s="450"/>
      <c r="Q17" s="410"/>
      <c r="R17" s="450"/>
      <c r="S17" s="410"/>
      <c r="T17" s="450"/>
      <c r="U17" s="410"/>
      <c r="V17" s="450"/>
      <c r="W17" s="48"/>
      <c r="X17" s="1025">
        <f>H17+J17+L17+N17+P17+R17+T17+V17</f>
        <v>90.314999999999998</v>
      </c>
      <c r="Y17" s="451" t="s">
        <v>52</v>
      </c>
    </row>
    <row r="18" spans="1:25">
      <c r="A18" s="4" t="s">
        <v>467</v>
      </c>
      <c r="B18" s="13" t="s">
        <v>468</v>
      </c>
      <c r="C18" s="11" t="s">
        <v>469</v>
      </c>
      <c r="D18" s="11" t="s">
        <v>467</v>
      </c>
      <c r="E18" s="11" t="s">
        <v>245</v>
      </c>
      <c r="F18" s="45" t="s">
        <v>47</v>
      </c>
      <c r="H18" s="448">
        <v>198.30500000000001</v>
      </c>
      <c r="I18" s="404" t="s">
        <v>280</v>
      </c>
      <c r="J18" s="449">
        <v>791.70899999999995</v>
      </c>
      <c r="K18" s="404" t="s">
        <v>280</v>
      </c>
      <c r="L18" s="449">
        <v>1156.0540000000001</v>
      </c>
      <c r="M18" s="404" t="s">
        <v>280</v>
      </c>
      <c r="N18" s="449">
        <v>1180.558</v>
      </c>
      <c r="O18" s="404" t="s">
        <v>280</v>
      </c>
      <c r="P18" s="450"/>
      <c r="Q18" s="410"/>
      <c r="R18" s="450"/>
      <c r="S18" s="410"/>
      <c r="T18" s="450"/>
      <c r="U18" s="410"/>
      <c r="V18" s="450"/>
      <c r="W18" s="48"/>
      <c r="X18" s="1025">
        <f>H18+J18+L18+N18+P18+R18+T18+V18</f>
        <v>3326.6260000000002</v>
      </c>
      <c r="Y18" s="451" t="s">
        <v>280</v>
      </c>
    </row>
    <row r="19" spans="1:25">
      <c r="A19" s="4" t="s">
        <v>470</v>
      </c>
      <c r="B19" s="13" t="s">
        <v>388</v>
      </c>
      <c r="C19" s="11" t="s">
        <v>471</v>
      </c>
      <c r="D19" s="11" t="s">
        <v>470</v>
      </c>
      <c r="E19" s="11" t="s">
        <v>117</v>
      </c>
      <c r="F19" s="45" t="s">
        <v>47</v>
      </c>
      <c r="H19" s="357">
        <v>124967</v>
      </c>
      <c r="I19" s="404" t="s">
        <v>52</v>
      </c>
      <c r="J19" s="409">
        <v>656838</v>
      </c>
      <c r="K19" s="404" t="s">
        <v>52</v>
      </c>
      <c r="L19" s="409">
        <v>875979</v>
      </c>
      <c r="M19" s="404" t="s">
        <v>52</v>
      </c>
      <c r="N19" s="409">
        <v>943915</v>
      </c>
      <c r="O19" s="404" t="s">
        <v>52</v>
      </c>
      <c r="P19" s="452"/>
      <c r="Q19" s="410"/>
      <c r="R19" s="452"/>
      <c r="S19" s="410"/>
      <c r="T19" s="452"/>
      <c r="U19" s="410"/>
      <c r="V19" s="452"/>
      <c r="W19" s="48"/>
      <c r="X19" s="1025">
        <f t="shared" ref="X19" si="0">H19+J19+L19+N19+P19+R19+T19+V19</f>
        <v>2601699</v>
      </c>
      <c r="Y19" s="451" t="s">
        <v>52</v>
      </c>
    </row>
    <row r="20" spans="1:25" ht="12" customHeight="1">
      <c r="A20" s="4" t="s">
        <v>472</v>
      </c>
      <c r="B20" s="13" t="s">
        <v>473</v>
      </c>
      <c r="C20" s="11" t="s">
        <v>474</v>
      </c>
      <c r="D20" s="11" t="s">
        <v>472</v>
      </c>
      <c r="E20" s="11" t="s">
        <v>475</v>
      </c>
      <c r="F20" s="45" t="s">
        <v>47</v>
      </c>
      <c r="H20" s="357">
        <v>35215.285000000003</v>
      </c>
      <c r="I20" s="404" t="s">
        <v>49</v>
      </c>
      <c r="J20" s="409">
        <v>20402.986000000001</v>
      </c>
      <c r="K20" s="404" t="s">
        <v>49</v>
      </c>
      <c r="L20" s="409">
        <v>15475.715</v>
      </c>
      <c r="M20" s="404" t="s">
        <v>49</v>
      </c>
      <c r="N20" s="409">
        <v>8744.4210000000003</v>
      </c>
      <c r="O20" s="404" t="s">
        <v>49</v>
      </c>
      <c r="P20" s="452"/>
      <c r="Q20" s="410"/>
      <c r="R20" s="452"/>
      <c r="S20" s="410"/>
      <c r="T20" s="452"/>
      <c r="U20" s="410"/>
      <c r="V20" s="452"/>
      <c r="W20" s="48"/>
      <c r="X20" s="1026">
        <f>H20+J20+L20+N20+P20+R20+T20+V20</f>
        <v>79838.407000000007</v>
      </c>
      <c r="Y20" s="451" t="s">
        <v>49</v>
      </c>
    </row>
    <row r="21" spans="1:25">
      <c r="A21" s="331" t="s">
        <v>476</v>
      </c>
      <c r="B21" s="356" t="s">
        <v>477</v>
      </c>
      <c r="C21" s="333" t="s">
        <v>24</v>
      </c>
      <c r="D21" s="333" t="s">
        <v>476</v>
      </c>
      <c r="E21" s="333" t="s">
        <v>478</v>
      </c>
      <c r="F21" s="334" t="s">
        <v>47</v>
      </c>
      <c r="H21" s="359">
        <v>158.071</v>
      </c>
      <c r="I21" s="404" t="s">
        <v>49</v>
      </c>
      <c r="J21" s="405">
        <v>530.702</v>
      </c>
      <c r="K21" s="404" t="s">
        <v>49</v>
      </c>
      <c r="L21" s="405">
        <v>628.13199999999995</v>
      </c>
      <c r="M21" s="404" t="s">
        <v>49</v>
      </c>
      <c r="N21" s="405">
        <v>649.11300000000006</v>
      </c>
      <c r="O21" s="404" t="s">
        <v>49</v>
      </c>
      <c r="P21" s="452"/>
      <c r="Q21" s="410"/>
      <c r="R21" s="452"/>
      <c r="S21" s="410"/>
      <c r="T21" s="452"/>
      <c r="U21" s="410"/>
      <c r="V21" s="452"/>
      <c r="W21" s="48"/>
      <c r="X21" s="1026">
        <f>H21+J21+L21+N21+P21+R21+T21+V21</f>
        <v>1966.018</v>
      </c>
      <c r="Y21" s="451" t="s">
        <v>49</v>
      </c>
    </row>
    <row r="22" spans="1:25" ht="12.95" thickBot="1">
      <c r="A22" s="453" t="s">
        <v>479</v>
      </c>
      <c r="B22" s="454" t="s">
        <v>480</v>
      </c>
      <c r="C22" s="455" t="s">
        <v>24</v>
      </c>
      <c r="D22" s="455" t="s">
        <v>479</v>
      </c>
      <c r="E22" s="455" t="s">
        <v>481</v>
      </c>
      <c r="F22" s="456" t="s">
        <v>25</v>
      </c>
      <c r="G22" s="457"/>
      <c r="H22" s="458">
        <v>1430</v>
      </c>
      <c r="I22" s="459" t="s">
        <v>280</v>
      </c>
      <c r="J22" s="460">
        <v>1172</v>
      </c>
      <c r="K22" s="461" t="s">
        <v>280</v>
      </c>
      <c r="L22" s="460">
        <v>1361</v>
      </c>
      <c r="M22" s="461" t="s">
        <v>280</v>
      </c>
      <c r="N22" s="460">
        <v>1613</v>
      </c>
      <c r="O22" s="461" t="s">
        <v>280</v>
      </c>
      <c r="P22" s="463"/>
      <c r="Q22" s="462"/>
      <c r="R22" s="463"/>
      <c r="S22" s="462"/>
      <c r="T22" s="463"/>
      <c r="U22" s="462"/>
      <c r="V22" s="463"/>
      <c r="W22" s="933"/>
      <c r="X22" s="1027">
        <v>1392</v>
      </c>
      <c r="Y22" s="464" t="s">
        <v>280</v>
      </c>
    </row>
    <row r="23" spans="1:25" ht="12.95" thickBot="1">
      <c r="A23" s="113"/>
      <c r="C23" s="3"/>
      <c r="D23" s="3"/>
      <c r="F23" s="3"/>
    </row>
    <row r="24" spans="1:25" ht="18.600000000000001" thickBot="1">
      <c r="A24" s="67"/>
      <c r="B24" s="465" t="s">
        <v>107</v>
      </c>
      <c r="C24" s="465"/>
      <c r="D24" s="465"/>
      <c r="E24" s="466" t="s">
        <v>56</v>
      </c>
      <c r="F24" s="467"/>
      <c r="H24" s="468"/>
      <c r="I24" s="468"/>
      <c r="J24" s="468"/>
      <c r="K24" s="468"/>
      <c r="L24" s="468"/>
      <c r="M24" s="468"/>
      <c r="N24" s="468"/>
    </row>
    <row r="25" spans="1:25">
      <c r="A25" s="68" t="s">
        <v>482</v>
      </c>
      <c r="B25" s="469" t="s">
        <v>108</v>
      </c>
      <c r="C25" s="470" t="s">
        <v>483</v>
      </c>
      <c r="D25" s="470" t="s">
        <v>482</v>
      </c>
      <c r="E25" s="69" t="s">
        <v>110</v>
      </c>
      <c r="F25" s="471" t="s">
        <v>47</v>
      </c>
      <c r="H25" s="350">
        <v>3818.4290000000001</v>
      </c>
      <c r="I25" s="439" t="s">
        <v>48</v>
      </c>
      <c r="J25" s="673">
        <v>14162.607</v>
      </c>
      <c r="K25" s="439" t="s">
        <v>48</v>
      </c>
      <c r="L25" s="673">
        <v>18299.64</v>
      </c>
      <c r="M25" s="439" t="s">
        <v>48</v>
      </c>
      <c r="N25" s="673">
        <v>17187.746999999999</v>
      </c>
      <c r="O25" s="439" t="s">
        <v>48</v>
      </c>
      <c r="P25" s="539"/>
      <c r="Q25" s="442"/>
      <c r="R25" s="539"/>
      <c r="S25" s="442"/>
      <c r="T25" s="539"/>
      <c r="U25" s="442"/>
      <c r="V25" s="539"/>
      <c r="W25" s="1028"/>
      <c r="X25" s="1035">
        <f t="shared" ref="X25:X31" si="1">H25+J25+L25+N25+P25+R25+T25+V25</f>
        <v>53468.422999999995</v>
      </c>
      <c r="Y25" s="319" t="s">
        <v>48</v>
      </c>
    </row>
    <row r="26" spans="1:25">
      <c r="A26" s="472" t="s">
        <v>484</v>
      </c>
      <c r="B26" s="473" t="s">
        <v>485</v>
      </c>
      <c r="C26" s="474" t="s">
        <v>24</v>
      </c>
      <c r="D26" s="474" t="s">
        <v>484</v>
      </c>
      <c r="E26" s="474" t="s">
        <v>110</v>
      </c>
      <c r="F26" s="475" t="s">
        <v>47</v>
      </c>
      <c r="H26" s="357">
        <v>1001.399</v>
      </c>
      <c r="I26" s="404" t="s">
        <v>48</v>
      </c>
      <c r="J26" s="409">
        <v>4997.2139999999999</v>
      </c>
      <c r="K26" s="404" t="s">
        <v>48</v>
      </c>
      <c r="L26" s="409">
        <v>6696.4979999999996</v>
      </c>
      <c r="M26" s="404" t="s">
        <v>48</v>
      </c>
      <c r="N26" s="409">
        <v>7072.09</v>
      </c>
      <c r="O26" s="404" t="s">
        <v>48</v>
      </c>
      <c r="P26" s="452"/>
      <c r="Q26" s="410"/>
      <c r="R26" s="452"/>
      <c r="S26" s="410"/>
      <c r="T26" s="452"/>
      <c r="U26" s="410"/>
      <c r="V26" s="452"/>
      <c r="W26" s="254"/>
      <c r="X26" s="1026">
        <f>H26+J26+L26+N26+P26+R26+T26+V26</f>
        <v>19767.201000000001</v>
      </c>
      <c r="Y26" s="358" t="s">
        <v>48</v>
      </c>
    </row>
    <row r="27" spans="1:25">
      <c r="A27" s="472" t="s">
        <v>486</v>
      </c>
      <c r="B27" s="473" t="s">
        <v>487</v>
      </c>
      <c r="C27" s="474" t="s">
        <v>24</v>
      </c>
      <c r="D27" s="474" t="s">
        <v>486</v>
      </c>
      <c r="E27" s="474" t="s">
        <v>110</v>
      </c>
      <c r="F27" s="475" t="s">
        <v>47</v>
      </c>
      <c r="H27" s="357">
        <v>1468.854</v>
      </c>
      <c r="I27" s="404" t="s">
        <v>48</v>
      </c>
      <c r="J27" s="409">
        <v>4419.54</v>
      </c>
      <c r="K27" s="404" t="s">
        <v>48</v>
      </c>
      <c r="L27" s="409">
        <v>5486.0780000000004</v>
      </c>
      <c r="M27" s="404" t="s">
        <v>48</v>
      </c>
      <c r="N27" s="409">
        <v>6188.0569999999998</v>
      </c>
      <c r="O27" s="404" t="s">
        <v>48</v>
      </c>
      <c r="P27" s="452"/>
      <c r="Q27" s="410"/>
      <c r="R27" s="452"/>
      <c r="S27" s="410"/>
      <c r="T27" s="452"/>
      <c r="U27" s="410"/>
      <c r="V27" s="452"/>
      <c r="W27" s="254"/>
      <c r="X27" s="1026">
        <f>H27+J27+L27+N27+P27+R27+T27+V27</f>
        <v>17562.529000000002</v>
      </c>
      <c r="Y27" s="358" t="s">
        <v>48</v>
      </c>
    </row>
    <row r="28" spans="1:25">
      <c r="A28" s="472" t="s">
        <v>488</v>
      </c>
      <c r="B28" s="473" t="s">
        <v>489</v>
      </c>
      <c r="C28" s="474" t="s">
        <v>24</v>
      </c>
      <c r="D28" s="474" t="s">
        <v>488</v>
      </c>
      <c r="E28" s="474" t="s">
        <v>110</v>
      </c>
      <c r="F28" s="475" t="s">
        <v>47</v>
      </c>
      <c r="H28" s="357">
        <v>557.26599999999996</v>
      </c>
      <c r="I28" s="404" t="s">
        <v>48</v>
      </c>
      <c r="J28" s="409">
        <v>2484.9180000000001</v>
      </c>
      <c r="K28" s="404" t="s">
        <v>48</v>
      </c>
      <c r="L28" s="409">
        <v>3263.2919999999999</v>
      </c>
      <c r="M28" s="404" t="s">
        <v>48</v>
      </c>
      <c r="N28" s="409">
        <v>2190.1469999999999</v>
      </c>
      <c r="O28" s="404" t="s">
        <v>48</v>
      </c>
      <c r="P28" s="452"/>
      <c r="Q28" s="410"/>
      <c r="R28" s="452"/>
      <c r="S28" s="410"/>
      <c r="T28" s="452"/>
      <c r="U28" s="410"/>
      <c r="V28" s="452"/>
      <c r="W28" s="254"/>
      <c r="X28" s="1026">
        <f>H28+J28+L28+N28+P28+R28+T28+V28</f>
        <v>8495.6229999999996</v>
      </c>
      <c r="Y28" s="358" t="s">
        <v>48</v>
      </c>
    </row>
    <row r="29" spans="1:25">
      <c r="A29" s="472" t="s">
        <v>490</v>
      </c>
      <c r="B29" s="473" t="s">
        <v>491</v>
      </c>
      <c r="C29" s="474" t="s">
        <v>24</v>
      </c>
      <c r="D29" s="474" t="s">
        <v>490</v>
      </c>
      <c r="E29" s="474" t="s">
        <v>110</v>
      </c>
      <c r="F29" s="475" t="s">
        <v>47</v>
      </c>
      <c r="H29" s="357">
        <v>14.978999999999999</v>
      </c>
      <c r="I29" s="404" t="s">
        <v>48</v>
      </c>
      <c r="J29" s="409">
        <v>163.571</v>
      </c>
      <c r="K29" s="404" t="s">
        <v>48</v>
      </c>
      <c r="L29" s="409">
        <v>265.178</v>
      </c>
      <c r="M29" s="404" t="s">
        <v>48</v>
      </c>
      <c r="N29" s="409">
        <v>412.34399999999999</v>
      </c>
      <c r="O29" s="404" t="s">
        <v>48</v>
      </c>
      <c r="P29" s="452"/>
      <c r="Q29" s="410"/>
      <c r="R29" s="452"/>
      <c r="S29" s="410"/>
      <c r="T29" s="452"/>
      <c r="U29" s="410"/>
      <c r="V29" s="452"/>
      <c r="W29" s="254"/>
      <c r="X29" s="1026">
        <f t="shared" si="1"/>
        <v>856.072</v>
      </c>
      <c r="Y29" s="358" t="s">
        <v>48</v>
      </c>
    </row>
    <row r="30" spans="1:25" ht="15" customHeight="1">
      <c r="A30" s="476"/>
      <c r="B30" s="477"/>
      <c r="C30" s="478"/>
      <c r="D30" s="478"/>
      <c r="E30" s="478"/>
      <c r="F30" s="479"/>
      <c r="G30" s="480"/>
      <c r="H30" s="937"/>
      <c r="I30" s="481"/>
      <c r="J30" s="934"/>
      <c r="K30" s="481"/>
      <c r="L30" s="934"/>
      <c r="M30" s="481"/>
      <c r="N30" s="934"/>
      <c r="O30" s="481"/>
      <c r="P30" s="935"/>
      <c r="Q30" s="936"/>
      <c r="R30" s="935"/>
      <c r="S30" s="936"/>
      <c r="T30" s="935"/>
      <c r="U30" s="936"/>
      <c r="V30" s="935"/>
      <c r="W30" s="1029"/>
      <c r="X30" s="1036"/>
      <c r="Y30" s="1014"/>
    </row>
    <row r="31" spans="1:25" ht="19.5" customHeight="1" thickBot="1">
      <c r="A31" s="482" t="s">
        <v>492</v>
      </c>
      <c r="B31" s="483" t="s">
        <v>493</v>
      </c>
      <c r="C31" s="484" t="s">
        <v>24</v>
      </c>
      <c r="D31" s="484" t="s">
        <v>492</v>
      </c>
      <c r="E31" s="484" t="s">
        <v>117</v>
      </c>
      <c r="F31" s="485" t="s">
        <v>47</v>
      </c>
      <c r="H31" s="541">
        <v>22</v>
      </c>
      <c r="I31" s="412"/>
      <c r="J31" s="542">
        <v>303</v>
      </c>
      <c r="K31" s="412"/>
      <c r="L31" s="542">
        <v>575</v>
      </c>
      <c r="M31" s="412"/>
      <c r="N31" s="542">
        <v>455</v>
      </c>
      <c r="O31" s="412"/>
      <c r="P31" s="544"/>
      <c r="Q31" s="543"/>
      <c r="R31" s="544"/>
      <c r="S31" s="543"/>
      <c r="T31" s="544"/>
      <c r="U31" s="543"/>
      <c r="V31" s="544"/>
      <c r="W31" s="1030"/>
      <c r="X31" s="1037">
        <f t="shared" si="1"/>
        <v>1355</v>
      </c>
      <c r="Y31" s="365" t="s">
        <v>145</v>
      </c>
    </row>
    <row r="32" spans="1:25" ht="12.95" thickBot="1">
      <c r="A32" s="5"/>
      <c r="B32" s="436"/>
      <c r="C32" s="5"/>
      <c r="D32" s="5"/>
      <c r="E32" s="5"/>
      <c r="F32" s="5"/>
    </row>
    <row r="33" spans="1:25" ht="18.600000000000001" thickBot="1">
      <c r="A33" s="220"/>
      <c r="B33" s="278" t="s">
        <v>494</v>
      </c>
      <c r="C33" s="278"/>
      <c r="D33" s="278"/>
      <c r="E33" s="279" t="s">
        <v>56</v>
      </c>
      <c r="F33" s="280"/>
    </row>
    <row r="34" spans="1:25">
      <c r="A34" s="37" t="s">
        <v>495</v>
      </c>
      <c r="B34" s="486" t="s">
        <v>289</v>
      </c>
      <c r="C34" s="487" t="s">
        <v>496</v>
      </c>
      <c r="D34" s="487" t="s">
        <v>497</v>
      </c>
      <c r="E34" s="221" t="s">
        <v>174</v>
      </c>
      <c r="F34" s="488" t="s">
        <v>47</v>
      </c>
      <c r="H34" s="328">
        <v>1.1439999999999999</v>
      </c>
      <c r="I34" s="417" t="s">
        <v>181</v>
      </c>
      <c r="J34" s="417">
        <v>2.7240000000000002</v>
      </c>
      <c r="K34" s="417" t="s">
        <v>181</v>
      </c>
      <c r="L34" s="417">
        <v>2.5510000000000002</v>
      </c>
      <c r="M34" s="417" t="s">
        <v>181</v>
      </c>
      <c r="N34" s="417">
        <v>4.2530000000000001</v>
      </c>
      <c r="O34" s="417" t="s">
        <v>181</v>
      </c>
      <c r="P34" s="1016"/>
      <c r="Q34" s="1017"/>
      <c r="R34" s="1016"/>
      <c r="S34" s="1017"/>
      <c r="T34" s="1016"/>
      <c r="U34" s="1017"/>
      <c r="V34" s="1016"/>
      <c r="W34" s="1031"/>
      <c r="X34" s="1038">
        <f>H34+J34+L34+N34+P34+R34+T34+V34</f>
        <v>10.672000000000001</v>
      </c>
      <c r="Y34" s="493" t="s">
        <v>181</v>
      </c>
    </row>
    <row r="35" spans="1:25">
      <c r="A35" s="4" t="s">
        <v>498</v>
      </c>
      <c r="B35" s="494" t="s">
        <v>293</v>
      </c>
      <c r="C35" s="474" t="s">
        <v>499</v>
      </c>
      <c r="D35" s="474" t="s">
        <v>500</v>
      </c>
      <c r="E35" s="474" t="s">
        <v>174</v>
      </c>
      <c r="F35" s="495" t="s">
        <v>47</v>
      </c>
      <c r="H35" s="380">
        <v>0.312</v>
      </c>
      <c r="I35" s="422" t="s">
        <v>181</v>
      </c>
      <c r="J35" s="422">
        <v>0.92400000000000004</v>
      </c>
      <c r="K35" s="422" t="s">
        <v>181</v>
      </c>
      <c r="L35" s="422">
        <v>1.0170000000000001</v>
      </c>
      <c r="M35" s="422" t="s">
        <v>181</v>
      </c>
      <c r="N35" s="422">
        <v>1.026</v>
      </c>
      <c r="O35" s="422" t="s">
        <v>181</v>
      </c>
      <c r="P35" s="288"/>
      <c r="Q35" s="1015"/>
      <c r="R35" s="288"/>
      <c r="S35" s="1015"/>
      <c r="T35" s="288"/>
      <c r="U35" s="1015"/>
      <c r="V35" s="288"/>
      <c r="W35" s="1032"/>
      <c r="X35" s="1007">
        <f>H35+J35+L35+N35+P35+R35+T35+V35</f>
        <v>3.2789999999999999</v>
      </c>
      <c r="Y35" s="500" t="s">
        <v>181</v>
      </c>
    </row>
    <row r="36" spans="1:25">
      <c r="A36" s="4" t="s">
        <v>501</v>
      </c>
      <c r="B36" s="494" t="s">
        <v>297</v>
      </c>
      <c r="C36" s="474" t="s">
        <v>502</v>
      </c>
      <c r="D36" s="474" t="s">
        <v>503</v>
      </c>
      <c r="E36" s="474" t="s">
        <v>174</v>
      </c>
      <c r="F36" s="495" t="s">
        <v>184</v>
      </c>
      <c r="H36" s="380">
        <v>4.1639999999999997</v>
      </c>
      <c r="I36" s="422" t="s">
        <v>181</v>
      </c>
      <c r="J36" s="422">
        <v>9.3230000000000004</v>
      </c>
      <c r="K36" s="422" t="s">
        <v>181</v>
      </c>
      <c r="L36" s="422">
        <v>11.102</v>
      </c>
      <c r="M36" s="422" t="s">
        <v>181</v>
      </c>
      <c r="N36" s="422">
        <v>12.991</v>
      </c>
      <c r="O36" s="422" t="s">
        <v>181</v>
      </c>
      <c r="P36" s="288"/>
      <c r="Q36" s="1015"/>
      <c r="R36" s="288"/>
      <c r="S36" s="1015"/>
      <c r="T36" s="288"/>
      <c r="U36" s="1015"/>
      <c r="V36" s="288"/>
      <c r="W36" s="1032"/>
      <c r="X36" s="1007">
        <f>H36+J36+L36+N36+P36+R36+T36+V36</f>
        <v>37.58</v>
      </c>
      <c r="Y36" s="505" t="s">
        <v>181</v>
      </c>
    </row>
    <row r="37" spans="1:25">
      <c r="A37" s="4" t="s">
        <v>504</v>
      </c>
      <c r="B37" s="506" t="s">
        <v>301</v>
      </c>
      <c r="C37" s="507" t="s">
        <v>505</v>
      </c>
      <c r="D37" s="507" t="s">
        <v>506</v>
      </c>
      <c r="E37" s="507" t="s">
        <v>174</v>
      </c>
      <c r="F37" s="508" t="s">
        <v>47</v>
      </c>
      <c r="H37" s="380">
        <v>2.5620000000000003</v>
      </c>
      <c r="I37" s="422" t="s">
        <v>181</v>
      </c>
      <c r="J37" s="422">
        <v>4.1210000000000004</v>
      </c>
      <c r="K37" s="422" t="s">
        <v>181</v>
      </c>
      <c r="L37" s="422">
        <v>3.1989999999999998</v>
      </c>
      <c r="M37" s="422" t="s">
        <v>181</v>
      </c>
      <c r="N37" s="422">
        <v>3.1989999999999998</v>
      </c>
      <c r="O37" s="422" t="s">
        <v>181</v>
      </c>
      <c r="P37" s="288"/>
      <c r="Q37" s="1015"/>
      <c r="R37" s="288"/>
      <c r="S37" s="1015"/>
      <c r="T37" s="288"/>
      <c r="U37" s="1015"/>
      <c r="V37" s="288"/>
      <c r="W37" s="1032"/>
      <c r="X37" s="1007">
        <f>H37+J37+L37+N37+P37+R37+T37+V37</f>
        <v>13.081000000000001</v>
      </c>
      <c r="Y37" s="505" t="s">
        <v>181</v>
      </c>
    </row>
    <row r="38" spans="1:25" ht="12.95" thickBot="1">
      <c r="A38" s="160" t="s">
        <v>507</v>
      </c>
      <c r="B38" s="509" t="s">
        <v>305</v>
      </c>
      <c r="C38" s="510" t="s">
        <v>508</v>
      </c>
      <c r="D38" s="510" t="s">
        <v>509</v>
      </c>
      <c r="E38" s="510" t="s">
        <v>174</v>
      </c>
      <c r="F38" s="511" t="s">
        <v>184</v>
      </c>
      <c r="H38" s="1018">
        <f>+H36+H37</f>
        <v>6.726</v>
      </c>
      <c r="I38" s="427" t="s">
        <v>181</v>
      </c>
      <c r="J38" s="1019">
        <f>+J36+J37</f>
        <v>13.444000000000001</v>
      </c>
      <c r="K38" s="427" t="s">
        <v>181</v>
      </c>
      <c r="L38" s="1019">
        <f>+L36+L37</f>
        <v>14.301</v>
      </c>
      <c r="M38" s="427" t="s">
        <v>181</v>
      </c>
      <c r="N38" s="1019">
        <f>+N36+N37</f>
        <v>16.189999999999998</v>
      </c>
      <c r="O38" s="427" t="s">
        <v>181</v>
      </c>
      <c r="P38" s="1020"/>
      <c r="Q38" s="1021"/>
      <c r="R38" s="1020"/>
      <c r="S38" s="1021"/>
      <c r="T38" s="1020"/>
      <c r="U38" s="1021"/>
      <c r="V38" s="1020"/>
      <c r="W38" s="1033"/>
      <c r="X38" s="1039">
        <f>H38+J38+L38+N38+P38+R38+T38+V38</f>
        <v>50.661000000000001</v>
      </c>
      <c r="Y38" s="62" t="s">
        <v>181</v>
      </c>
    </row>
    <row r="39" spans="1:25" ht="12.95" thickBot="1">
      <c r="E39" s="3"/>
    </row>
    <row r="40" spans="1:25" ht="18.600000000000001" thickBot="1">
      <c r="A40" s="220"/>
      <c r="B40" s="278" t="s">
        <v>429</v>
      </c>
      <c r="C40" s="278"/>
      <c r="D40" s="278"/>
      <c r="E40" s="279" t="s">
        <v>56</v>
      </c>
      <c r="F40" s="280"/>
    </row>
    <row r="41" spans="1:25">
      <c r="A41" s="518" t="s">
        <v>510</v>
      </c>
      <c r="B41" s="519" t="s">
        <v>431</v>
      </c>
      <c r="C41" s="487" t="s">
        <v>24</v>
      </c>
      <c r="D41" s="487" t="s">
        <v>495</v>
      </c>
      <c r="E41" s="487" t="s">
        <v>117</v>
      </c>
      <c r="F41" s="520" t="s">
        <v>47</v>
      </c>
      <c r="H41" s="350">
        <v>529</v>
      </c>
      <c r="I41" s="439" t="s">
        <v>206</v>
      </c>
      <c r="J41" s="673">
        <v>819</v>
      </c>
      <c r="K41" s="439" t="s">
        <v>206</v>
      </c>
      <c r="L41" s="673">
        <v>455</v>
      </c>
      <c r="M41" s="439" t="s">
        <v>206</v>
      </c>
      <c r="N41" s="673">
        <v>474</v>
      </c>
      <c r="O41" s="439" t="s">
        <v>206</v>
      </c>
      <c r="P41" s="539"/>
      <c r="Q41" s="442"/>
      <c r="R41" s="539"/>
      <c r="S41" s="442"/>
      <c r="T41" s="539"/>
      <c r="U41" s="442"/>
      <c r="V41" s="539"/>
      <c r="W41" s="1028"/>
      <c r="X41" s="1035">
        <f>H41+J41+L41+N41+P41+R41+T41+V41</f>
        <v>2277</v>
      </c>
      <c r="Y41" s="447" t="s">
        <v>206</v>
      </c>
    </row>
    <row r="42" spans="1:25" ht="14.45">
      <c r="A42" s="522" t="s">
        <v>511</v>
      </c>
      <c r="B42" s="523" t="s">
        <v>512</v>
      </c>
      <c r="C42" s="507" t="s">
        <v>24</v>
      </c>
      <c r="D42" s="507" t="s">
        <v>498</v>
      </c>
      <c r="E42" s="507" t="s">
        <v>434</v>
      </c>
      <c r="F42" s="524" t="s">
        <v>47</v>
      </c>
      <c r="H42" s="357">
        <v>2031213</v>
      </c>
      <c r="I42" s="404" t="s">
        <v>188</v>
      </c>
      <c r="J42" s="1022">
        <v>4019690</v>
      </c>
      <c r="K42" s="404" t="s">
        <v>188</v>
      </c>
      <c r="L42" s="409">
        <v>3407944</v>
      </c>
      <c r="M42" s="404" t="s">
        <v>188</v>
      </c>
      <c r="N42" s="1022">
        <v>6889286</v>
      </c>
      <c r="O42" s="404" t="s">
        <v>188</v>
      </c>
      <c r="P42" s="452"/>
      <c r="Q42" s="410"/>
      <c r="R42" s="452"/>
      <c r="S42" s="410"/>
      <c r="T42" s="452"/>
      <c r="U42" s="410"/>
      <c r="V42" s="452"/>
      <c r="W42" s="254"/>
      <c r="X42" s="1040">
        <f>H42+J42+L42+N42+P42+R42+T42+V42</f>
        <v>16348133</v>
      </c>
      <c r="Y42" s="451" t="s">
        <v>188</v>
      </c>
    </row>
    <row r="43" spans="1:25">
      <c r="A43" s="522" t="s">
        <v>513</v>
      </c>
      <c r="B43" s="523" t="s">
        <v>514</v>
      </c>
      <c r="C43" s="526" t="s">
        <v>24</v>
      </c>
      <c r="D43" s="526" t="s">
        <v>515</v>
      </c>
      <c r="E43" s="526" t="s">
        <v>439</v>
      </c>
      <c r="F43" s="527" t="s">
        <v>47</v>
      </c>
      <c r="H43" s="357">
        <v>11697</v>
      </c>
      <c r="I43" s="404" t="s">
        <v>206</v>
      </c>
      <c r="J43" s="409">
        <v>26749</v>
      </c>
      <c r="K43" s="404" t="s">
        <v>206</v>
      </c>
      <c r="L43" s="409">
        <v>16755</v>
      </c>
      <c r="M43" s="404" t="s">
        <v>206</v>
      </c>
      <c r="N43" s="409">
        <v>40863</v>
      </c>
      <c r="O43" s="404" t="s">
        <v>206</v>
      </c>
      <c r="P43" s="452"/>
      <c r="Q43" s="410"/>
      <c r="R43" s="452"/>
      <c r="S43" s="410"/>
      <c r="T43" s="452"/>
      <c r="U43" s="410"/>
      <c r="V43" s="452"/>
      <c r="W43" s="254"/>
      <c r="X43" s="1040">
        <f>H43+J43+L43+N43+P43+R43+T43+V43</f>
        <v>96064</v>
      </c>
      <c r="Y43" s="529" t="s">
        <v>206</v>
      </c>
    </row>
    <row r="44" spans="1:25">
      <c r="A44" s="522" t="s">
        <v>516</v>
      </c>
      <c r="B44" s="523" t="s">
        <v>441</v>
      </c>
      <c r="C44" s="526" t="s">
        <v>24</v>
      </c>
      <c r="D44" s="526" t="s">
        <v>501</v>
      </c>
      <c r="E44" s="526" t="s">
        <v>517</v>
      </c>
      <c r="F44" s="527" t="s">
        <v>25</v>
      </c>
      <c r="H44" s="448">
        <v>66.099999999999994</v>
      </c>
      <c r="I44" s="404" t="s">
        <v>518</v>
      </c>
      <c r="J44" s="449">
        <v>33.700000000000003</v>
      </c>
      <c r="K44" s="404" t="s">
        <v>518</v>
      </c>
      <c r="L44" s="449">
        <v>18.5</v>
      </c>
      <c r="M44" s="404" t="s">
        <v>518</v>
      </c>
      <c r="N44" s="449">
        <v>39.200000000000003</v>
      </c>
      <c r="O44" s="404" t="s">
        <v>518</v>
      </c>
      <c r="P44" s="450"/>
      <c r="Q44" s="410"/>
      <c r="R44" s="450"/>
      <c r="S44" s="410"/>
      <c r="T44" s="450"/>
      <c r="U44" s="410"/>
      <c r="V44" s="450"/>
      <c r="W44" s="254"/>
      <c r="X44" s="54">
        <v>29.75</v>
      </c>
      <c r="Y44" s="529" t="s">
        <v>518</v>
      </c>
    </row>
    <row r="45" spans="1:25" ht="13.5" customHeight="1">
      <c r="A45" s="522" t="s">
        <v>519</v>
      </c>
      <c r="B45" s="530" t="s">
        <v>520</v>
      </c>
      <c r="C45" s="507" t="s">
        <v>24</v>
      </c>
      <c r="D45" s="507" t="s">
        <v>504</v>
      </c>
      <c r="E45" s="507" t="s">
        <v>117</v>
      </c>
      <c r="F45" s="524" t="s">
        <v>47</v>
      </c>
      <c r="H45" s="357">
        <v>314</v>
      </c>
      <c r="I45" s="404" t="s">
        <v>206</v>
      </c>
      <c r="J45" s="1023">
        <v>461</v>
      </c>
      <c r="K45" s="404" t="s">
        <v>206</v>
      </c>
      <c r="L45" s="409">
        <v>262</v>
      </c>
      <c r="M45" s="404" t="s">
        <v>206</v>
      </c>
      <c r="N45" s="1023">
        <v>292</v>
      </c>
      <c r="O45" s="404" t="s">
        <v>206</v>
      </c>
      <c r="P45" s="452"/>
      <c r="Q45" s="410"/>
      <c r="R45" s="452"/>
      <c r="S45" s="410"/>
      <c r="T45" s="452"/>
      <c r="U45" s="410"/>
      <c r="V45" s="452"/>
      <c r="W45" s="254"/>
      <c r="X45" s="1040">
        <f t="shared" ref="X45:X49" si="2">H45+J45+L45+N45+P45+R45+T45+V45</f>
        <v>1329</v>
      </c>
      <c r="Y45" s="451" t="s">
        <v>206</v>
      </c>
    </row>
    <row r="46" spans="1:25">
      <c r="A46" s="522" t="s">
        <v>521</v>
      </c>
      <c r="B46" s="523" t="s">
        <v>522</v>
      </c>
      <c r="C46" s="507" t="s">
        <v>24</v>
      </c>
      <c r="D46" s="507" t="s">
        <v>507</v>
      </c>
      <c r="E46" s="507" t="s">
        <v>523</v>
      </c>
      <c r="F46" s="524" t="s">
        <v>47</v>
      </c>
      <c r="H46" s="357">
        <v>1489867</v>
      </c>
      <c r="I46" s="404" t="s">
        <v>188</v>
      </c>
      <c r="J46" s="1023">
        <v>3028348</v>
      </c>
      <c r="K46" s="404" t="s">
        <v>188</v>
      </c>
      <c r="L46" s="409">
        <v>2646949</v>
      </c>
      <c r="M46" s="404" t="s">
        <v>188</v>
      </c>
      <c r="N46" s="1023">
        <v>4970591</v>
      </c>
      <c r="O46" s="404" t="s">
        <v>188</v>
      </c>
      <c r="P46" s="452"/>
      <c r="Q46" s="410"/>
      <c r="R46" s="452"/>
      <c r="S46" s="410"/>
      <c r="T46" s="452"/>
      <c r="U46" s="410"/>
      <c r="V46" s="452"/>
      <c r="W46" s="254"/>
      <c r="X46" s="1040">
        <f t="shared" si="2"/>
        <v>12135755</v>
      </c>
      <c r="Y46" s="451" t="s">
        <v>188</v>
      </c>
    </row>
    <row r="47" spans="1:25">
      <c r="A47" s="522" t="s">
        <v>524</v>
      </c>
      <c r="B47" s="531" t="s">
        <v>525</v>
      </c>
      <c r="C47" s="507" t="s">
        <v>24</v>
      </c>
      <c r="D47" s="507" t="s">
        <v>510</v>
      </c>
      <c r="E47" s="507" t="s">
        <v>117</v>
      </c>
      <c r="F47" s="524" t="s">
        <v>47</v>
      </c>
      <c r="H47" s="357">
        <v>16</v>
      </c>
      <c r="I47" s="404" t="s">
        <v>206</v>
      </c>
      <c r="J47" s="409">
        <v>17</v>
      </c>
      <c r="K47" s="404" t="s">
        <v>206</v>
      </c>
      <c r="L47" s="409">
        <v>6</v>
      </c>
      <c r="M47" s="404" t="s">
        <v>206</v>
      </c>
      <c r="N47" s="409">
        <v>10</v>
      </c>
      <c r="O47" s="404" t="s">
        <v>206</v>
      </c>
      <c r="P47" s="452"/>
      <c r="Q47" s="410"/>
      <c r="R47" s="452"/>
      <c r="S47" s="410"/>
      <c r="T47" s="452"/>
      <c r="U47" s="410"/>
      <c r="V47" s="452"/>
      <c r="W47" s="254"/>
      <c r="X47" s="1040">
        <f t="shared" si="2"/>
        <v>49</v>
      </c>
      <c r="Y47" s="451" t="s">
        <v>206</v>
      </c>
    </row>
    <row r="48" spans="1:25">
      <c r="A48" s="522" t="s">
        <v>526</v>
      </c>
      <c r="B48" s="523" t="s">
        <v>527</v>
      </c>
      <c r="C48" s="507" t="s">
        <v>24</v>
      </c>
      <c r="D48" s="507" t="s">
        <v>511</v>
      </c>
      <c r="E48" s="507" t="s">
        <v>523</v>
      </c>
      <c r="F48" s="524" t="s">
        <v>47</v>
      </c>
      <c r="H48" s="357">
        <v>103688</v>
      </c>
      <c r="I48" s="404" t="s">
        <v>188</v>
      </c>
      <c r="J48" s="1023">
        <v>177389</v>
      </c>
      <c r="K48" s="404" t="s">
        <v>188</v>
      </c>
      <c r="L48" s="409">
        <v>32921</v>
      </c>
      <c r="M48" s="404" t="s">
        <v>188</v>
      </c>
      <c r="N48" s="1023">
        <v>360009</v>
      </c>
      <c r="O48" s="404" t="s">
        <v>188</v>
      </c>
      <c r="P48" s="452"/>
      <c r="Q48" s="410"/>
      <c r="R48" s="452"/>
      <c r="S48" s="410"/>
      <c r="T48" s="452"/>
      <c r="U48" s="410"/>
      <c r="V48" s="452"/>
      <c r="W48" s="254"/>
      <c r="X48" s="1040">
        <f>H48+J48+L48+N48+P48+R48+T48+V48</f>
        <v>674007</v>
      </c>
      <c r="Y48" s="451" t="s">
        <v>188</v>
      </c>
    </row>
    <row r="49" spans="1:25" ht="15" customHeight="1">
      <c r="A49" s="532" t="s">
        <v>528</v>
      </c>
      <c r="B49" s="523" t="s">
        <v>529</v>
      </c>
      <c r="C49" s="507" t="s">
        <v>24</v>
      </c>
      <c r="D49" s="507" t="s">
        <v>513</v>
      </c>
      <c r="E49" s="507" t="s">
        <v>117</v>
      </c>
      <c r="F49" s="524" t="s">
        <v>47</v>
      </c>
      <c r="H49" s="357">
        <v>351</v>
      </c>
      <c r="I49" s="404" t="s">
        <v>206</v>
      </c>
      <c r="J49" s="409">
        <v>768</v>
      </c>
      <c r="K49" s="404" t="s">
        <v>206</v>
      </c>
      <c r="L49" s="409">
        <v>943</v>
      </c>
      <c r="M49" s="404" t="s">
        <v>206</v>
      </c>
      <c r="N49" s="409">
        <v>1021</v>
      </c>
      <c r="O49" s="404" t="s">
        <v>206</v>
      </c>
      <c r="P49" s="452"/>
      <c r="Q49" s="410"/>
      <c r="R49" s="452"/>
      <c r="S49" s="410"/>
      <c r="T49" s="452"/>
      <c r="U49" s="410"/>
      <c r="V49" s="452"/>
      <c r="W49" s="254"/>
      <c r="X49" s="1040">
        <f t="shared" si="2"/>
        <v>3083</v>
      </c>
      <c r="Y49" s="533" t="s">
        <v>206</v>
      </c>
    </row>
    <row r="50" spans="1:25" ht="12.95" thickBot="1">
      <c r="A50" s="534" t="s">
        <v>530</v>
      </c>
      <c r="B50" s="535" t="s">
        <v>135</v>
      </c>
      <c r="C50" s="510" t="s">
        <v>24</v>
      </c>
      <c r="D50" s="510" t="s">
        <v>516</v>
      </c>
      <c r="E50" s="510" t="s">
        <v>117</v>
      </c>
      <c r="F50" s="536" t="s">
        <v>47</v>
      </c>
      <c r="H50" s="411">
        <v>178</v>
      </c>
      <c r="I50" s="412" t="s">
        <v>206</v>
      </c>
      <c r="J50" s="413">
        <v>232</v>
      </c>
      <c r="K50" s="412" t="s">
        <v>206</v>
      </c>
      <c r="L50" s="413">
        <v>320</v>
      </c>
      <c r="M50" s="412" t="s">
        <v>206</v>
      </c>
      <c r="N50" s="413">
        <v>455</v>
      </c>
      <c r="O50" s="412" t="s">
        <v>206</v>
      </c>
      <c r="P50" s="414"/>
      <c r="Q50" s="415"/>
      <c r="R50" s="414"/>
      <c r="S50" s="415"/>
      <c r="T50" s="414"/>
      <c r="U50" s="415"/>
      <c r="V50" s="414"/>
      <c r="W50" s="1034"/>
      <c r="X50" s="1041">
        <f>H50+J50+L50+N50+P50+R50+T50+V50</f>
        <v>1185</v>
      </c>
      <c r="Y50" s="537" t="s">
        <v>206</v>
      </c>
    </row>
    <row r="51" spans="1:25" ht="12.95" thickBot="1">
      <c r="E51" s="3"/>
    </row>
    <row r="52" spans="1:25" ht="18.600000000000001" thickBot="1">
      <c r="A52" s="220"/>
      <c r="B52" s="278" t="s">
        <v>531</v>
      </c>
      <c r="C52" s="278"/>
      <c r="D52" s="278"/>
      <c r="E52" s="279" t="s">
        <v>56</v>
      </c>
      <c r="F52" s="280"/>
    </row>
    <row r="53" spans="1:25">
      <c r="A53" s="538" t="s">
        <v>532</v>
      </c>
      <c r="B53" s="349" t="s">
        <v>533</v>
      </c>
      <c r="C53" s="326" t="s">
        <v>24</v>
      </c>
      <c r="D53" s="326" t="s">
        <v>24</v>
      </c>
      <c r="E53" s="326" t="s">
        <v>117</v>
      </c>
      <c r="F53" s="327" t="s">
        <v>47</v>
      </c>
      <c r="H53" s="350">
        <v>561</v>
      </c>
      <c r="I53" s="439" t="s">
        <v>181</v>
      </c>
      <c r="J53" s="673">
        <v>585</v>
      </c>
      <c r="K53" s="439" t="s">
        <v>181</v>
      </c>
      <c r="L53" s="673">
        <v>488</v>
      </c>
      <c r="M53" s="439" t="s">
        <v>181</v>
      </c>
      <c r="N53" s="673">
        <v>203</v>
      </c>
      <c r="O53" s="439" t="s">
        <v>181</v>
      </c>
      <c r="P53" s="539"/>
      <c r="Q53" s="442"/>
      <c r="R53" s="539"/>
      <c r="S53" s="442"/>
      <c r="T53" s="539"/>
      <c r="U53" s="442"/>
      <c r="V53" s="539"/>
      <c r="W53" s="1028"/>
      <c r="X53" s="1042">
        <f>H53+J53+L53+N53+P53+R53+T53+V53</f>
        <v>1837</v>
      </c>
      <c r="Y53" s="540" t="s">
        <v>181</v>
      </c>
    </row>
    <row r="54" spans="1:25" ht="12.95" thickBot="1">
      <c r="A54" s="160" t="s">
        <v>534</v>
      </c>
      <c r="B54" s="14" t="s">
        <v>535</v>
      </c>
      <c r="C54" s="340" t="s">
        <v>24</v>
      </c>
      <c r="D54" s="340" t="s">
        <v>24</v>
      </c>
      <c r="E54" s="340" t="s">
        <v>536</v>
      </c>
      <c r="F54" s="341" t="s">
        <v>47</v>
      </c>
      <c r="H54" s="541">
        <v>12929</v>
      </c>
      <c r="I54" s="412" t="s">
        <v>52</v>
      </c>
      <c r="J54" s="542">
        <v>44843</v>
      </c>
      <c r="K54" s="412" t="s">
        <v>52</v>
      </c>
      <c r="L54" s="542">
        <v>67902</v>
      </c>
      <c r="M54" s="412" t="s">
        <v>52</v>
      </c>
      <c r="N54" s="542">
        <v>89162</v>
      </c>
      <c r="O54" s="412" t="s">
        <v>52</v>
      </c>
      <c r="P54" s="544"/>
      <c r="Q54" s="543"/>
      <c r="R54" s="544"/>
      <c r="S54" s="543"/>
      <c r="T54" s="544"/>
      <c r="U54" s="543"/>
      <c r="V54" s="544"/>
      <c r="W54" s="1030"/>
      <c r="X54" s="674">
        <f>H54+J54+L54+N54+P54+R54+T54+V54</f>
        <v>214836</v>
      </c>
      <c r="Y54" s="537" t="s">
        <v>52</v>
      </c>
    </row>
    <row r="55" spans="1:25" ht="12.95" thickBot="1">
      <c r="A55" s="5"/>
      <c r="B55" s="436"/>
      <c r="C55" s="5"/>
      <c r="D55" s="5"/>
      <c r="E55" s="5"/>
      <c r="F55" s="5"/>
    </row>
    <row r="56" spans="1:25" ht="18">
      <c r="A56" s="138"/>
      <c r="B56" s="545" t="s">
        <v>537</v>
      </c>
      <c r="C56" s="546"/>
      <c r="D56" s="278"/>
      <c r="E56" s="279" t="s">
        <v>56</v>
      </c>
      <c r="F56" s="280"/>
    </row>
    <row r="57" spans="1:25">
      <c r="A57" s="139" t="s">
        <v>538</v>
      </c>
      <c r="B57" s="547" t="s">
        <v>289</v>
      </c>
      <c r="C57" s="474" t="s">
        <v>496</v>
      </c>
      <c r="D57" s="470" t="s">
        <v>497</v>
      </c>
      <c r="E57" s="548" t="s">
        <v>174</v>
      </c>
      <c r="F57" s="471" t="s">
        <v>47</v>
      </c>
      <c r="H57" s="328">
        <v>2.0070000000000001</v>
      </c>
      <c r="I57" s="329" t="s">
        <v>181</v>
      </c>
      <c r="J57" s="329">
        <v>4.5590000000000002</v>
      </c>
      <c r="K57" s="329" t="s">
        <v>181</v>
      </c>
      <c r="L57" s="329">
        <v>7.5659999999999998</v>
      </c>
      <c r="M57" s="329" t="s">
        <v>181</v>
      </c>
      <c r="N57" s="329">
        <v>6.9139999999999997</v>
      </c>
      <c r="O57" s="329" t="s">
        <v>181</v>
      </c>
      <c r="P57" s="489"/>
      <c r="Q57" s="490"/>
      <c r="R57" s="489"/>
      <c r="S57" s="490"/>
      <c r="T57" s="489"/>
      <c r="U57" s="491"/>
      <c r="V57" s="492"/>
      <c r="W57" s="491"/>
      <c r="X57" s="1038">
        <f>H57+J57+L57+N57+P57+R57+T57+V57</f>
        <v>21.045999999999999</v>
      </c>
      <c r="Y57" s="493" t="s">
        <v>181</v>
      </c>
    </row>
    <row r="58" spans="1:25">
      <c r="A58" s="474" t="s">
        <v>539</v>
      </c>
      <c r="B58" s="494" t="s">
        <v>293</v>
      </c>
      <c r="C58" s="474" t="s">
        <v>499</v>
      </c>
      <c r="D58" s="549" t="s">
        <v>500</v>
      </c>
      <c r="E58" s="11" t="s">
        <v>174</v>
      </c>
      <c r="F58" s="524" t="s">
        <v>47</v>
      </c>
      <c r="H58" s="335">
        <v>0.90400000000000003</v>
      </c>
      <c r="I58" s="336" t="s">
        <v>181</v>
      </c>
      <c r="J58" s="336">
        <v>1.7410000000000001</v>
      </c>
      <c r="K58" s="336" t="s">
        <v>181</v>
      </c>
      <c r="L58" s="336">
        <v>2.0609999999999999</v>
      </c>
      <c r="M58" s="336" t="s">
        <v>181</v>
      </c>
      <c r="N58" s="336">
        <v>1.44</v>
      </c>
      <c r="O58" s="336" t="s">
        <v>181</v>
      </c>
      <c r="P58" s="496"/>
      <c r="Q58" s="497"/>
      <c r="R58" s="496"/>
      <c r="S58" s="497"/>
      <c r="T58" s="496"/>
      <c r="U58" s="498"/>
      <c r="V58" s="499"/>
      <c r="W58" s="498"/>
      <c r="X58" s="1007">
        <f>H58+J58+L58+N58+P58+R58+T58+V58</f>
        <v>6.145999999999999</v>
      </c>
      <c r="Y58" s="500" t="s">
        <v>181</v>
      </c>
    </row>
    <row r="59" spans="1:25">
      <c r="A59" s="474" t="s">
        <v>540</v>
      </c>
      <c r="B59" s="494" t="s">
        <v>297</v>
      </c>
      <c r="C59" s="474" t="s">
        <v>502</v>
      </c>
      <c r="D59" s="549" t="s">
        <v>503</v>
      </c>
      <c r="E59" s="11" t="s">
        <v>174</v>
      </c>
      <c r="F59" s="524" t="s">
        <v>47</v>
      </c>
      <c r="H59" s="335">
        <v>7.6070000000000002</v>
      </c>
      <c r="I59" s="336" t="s">
        <v>181</v>
      </c>
      <c r="J59" s="336">
        <v>14.602</v>
      </c>
      <c r="K59" s="336" t="s">
        <v>181</v>
      </c>
      <c r="L59" s="336">
        <v>18.679000000000002</v>
      </c>
      <c r="M59" s="336" t="s">
        <v>181</v>
      </c>
      <c r="N59" s="336">
        <v>15.68</v>
      </c>
      <c r="O59" s="336" t="s">
        <v>181</v>
      </c>
      <c r="P59" s="501"/>
      <c r="Q59" s="502"/>
      <c r="R59" s="501"/>
      <c r="S59" s="502"/>
      <c r="T59" s="501"/>
      <c r="U59" s="503"/>
      <c r="V59" s="504"/>
      <c r="W59" s="503"/>
      <c r="X59" s="1007">
        <f>H59+J59+L59+N59+P59+R59+T59+V59</f>
        <v>56.568000000000005</v>
      </c>
      <c r="Y59" s="505" t="s">
        <v>181</v>
      </c>
    </row>
    <row r="60" spans="1:25">
      <c r="A60" s="526" t="s">
        <v>541</v>
      </c>
      <c r="B60" s="506" t="s">
        <v>301</v>
      </c>
      <c r="C60" s="507" t="s">
        <v>505</v>
      </c>
      <c r="D60" s="550" t="s">
        <v>506</v>
      </c>
      <c r="E60" s="11" t="s">
        <v>174</v>
      </c>
      <c r="F60" s="524" t="s">
        <v>47</v>
      </c>
      <c r="H60" s="335">
        <v>1.5609999999999999</v>
      </c>
      <c r="I60" s="336" t="s">
        <v>181</v>
      </c>
      <c r="J60" s="336">
        <v>2.8879999999999999</v>
      </c>
      <c r="K60" s="336" t="s">
        <v>181</v>
      </c>
      <c r="L60" s="336">
        <v>3.2879999999999998</v>
      </c>
      <c r="M60" s="336" t="s">
        <v>181</v>
      </c>
      <c r="N60" s="336">
        <v>3.5</v>
      </c>
      <c r="O60" s="336" t="s">
        <v>181</v>
      </c>
      <c r="P60" s="501"/>
      <c r="Q60" s="502"/>
      <c r="R60" s="501"/>
      <c r="S60" s="502"/>
      <c r="T60" s="501"/>
      <c r="U60" s="503"/>
      <c r="V60" s="504"/>
      <c r="W60" s="503"/>
      <c r="X60" s="1007">
        <f>H60+J60+L60+N60+P60+R60+T60+V60</f>
        <v>11.237</v>
      </c>
      <c r="Y60" s="505" t="s">
        <v>181</v>
      </c>
    </row>
    <row r="61" spans="1:25" ht="12.95" thickBot="1">
      <c r="A61" s="551" t="s">
        <v>542</v>
      </c>
      <c r="B61" s="483" t="s">
        <v>305</v>
      </c>
      <c r="C61" s="484" t="s">
        <v>508</v>
      </c>
      <c r="D61" s="484" t="s">
        <v>509</v>
      </c>
      <c r="E61" s="552" t="s">
        <v>174</v>
      </c>
      <c r="F61" s="485" t="s">
        <v>47</v>
      </c>
      <c r="H61" s="512">
        <f>SUM(H59:H60)</f>
        <v>9.1679999999999993</v>
      </c>
      <c r="I61" s="513" t="s">
        <v>181</v>
      </c>
      <c r="J61" s="553">
        <f>SUM(J59:J60)</f>
        <v>17.490000000000002</v>
      </c>
      <c r="K61" s="513" t="s">
        <v>181</v>
      </c>
      <c r="L61" s="553">
        <f>SUM(L59:L60)</f>
        <v>21.967000000000002</v>
      </c>
      <c r="M61" s="513" t="s">
        <v>181</v>
      </c>
      <c r="N61" s="553">
        <f>SUM(N59:N60)</f>
        <v>19.18</v>
      </c>
      <c r="O61" s="513" t="s">
        <v>181</v>
      </c>
      <c r="P61" s="514"/>
      <c r="Q61" s="515"/>
      <c r="R61" s="514"/>
      <c r="S61" s="515"/>
      <c r="T61" s="514"/>
      <c r="U61" s="516"/>
      <c r="V61" s="517"/>
      <c r="W61" s="516"/>
      <c r="X61" s="1039">
        <f>H61+J61+L61+N61+P61+R61+T61+V61</f>
        <v>67.805000000000007</v>
      </c>
      <c r="Y61" s="62" t="s">
        <v>181</v>
      </c>
    </row>
    <row r="64" spans="1:25">
      <c r="A64" s="178"/>
      <c r="B64" s="179"/>
      <c r="C64" s="179"/>
      <c r="D64" s="180"/>
      <c r="E64" s="180"/>
      <c r="F64" s="181"/>
    </row>
    <row r="65" spans="1:6">
      <c r="A65" s="182" t="s">
        <v>164</v>
      </c>
      <c r="B65" s="183"/>
      <c r="C65" s="183"/>
      <c r="D65" s="184" t="s">
        <v>457</v>
      </c>
      <c r="E65" s="115"/>
      <c r="F65" s="186"/>
    </row>
    <row r="66" spans="1:6">
      <c r="A66" s="187"/>
      <c r="B66" s="183"/>
      <c r="C66" s="183"/>
      <c r="D66" s="188"/>
      <c r="E66" s="115"/>
      <c r="F66" s="186"/>
    </row>
    <row r="67" spans="1:6">
      <c r="A67" s="182" t="s">
        <v>166</v>
      </c>
      <c r="B67" s="183"/>
      <c r="C67" s="183"/>
      <c r="D67" s="184" t="s">
        <v>457</v>
      </c>
      <c r="E67" s="115"/>
      <c r="F67" s="186"/>
    </row>
    <row r="68" spans="1:6">
      <c r="A68" s="187"/>
      <c r="B68" s="183"/>
      <c r="C68" s="183"/>
      <c r="D68" s="188"/>
      <c r="E68" s="115"/>
      <c r="F68" s="186"/>
    </row>
    <row r="69" spans="1:6">
      <c r="A69" s="182" t="s">
        <v>458</v>
      </c>
      <c r="B69" s="183"/>
      <c r="C69" s="183"/>
      <c r="D69" s="184"/>
      <c r="E69" s="115"/>
      <c r="F69" s="189"/>
    </row>
    <row r="70" spans="1:6">
      <c r="A70" s="190"/>
      <c r="B70" s="191"/>
      <c r="C70" s="191"/>
      <c r="D70" s="192"/>
      <c r="E70" s="192"/>
      <c r="F70" s="193"/>
    </row>
    <row r="71" spans="1:6">
      <c r="B71" s="194"/>
      <c r="C71" s="33"/>
      <c r="D71" s="33"/>
      <c r="E71" s="3"/>
      <c r="F71" s="3"/>
    </row>
    <row r="72" spans="1:6">
      <c r="B72" s="194"/>
      <c r="E72" s="3"/>
      <c r="F72" s="3"/>
    </row>
  </sheetData>
  <customSheetViews>
    <customSheetView guid="{63252C20-BB08-11D4-B6B1-F59BE5D29623}" scale="75" showPageBreaks="1" fitToPage="1" printArea="1" showRuler="0" topLeftCell="G1">
      <selection activeCell="I5" sqref="I5"/>
      <pageMargins left="0" right="0" top="0" bottom="0" header="0" footer="0"/>
      <pageSetup paperSize="9" scale="45" orientation="portrait" r:id="rId1"/>
      <headerFooter alignWithMargins="0">
        <oddFooter>&amp;L&amp;"CG Omega,Regular"Table 5 of 9&amp;R&amp;"CG Omega,Regular"Printed Date: &amp;D
Version: 1.1</oddFooter>
      </headerFooter>
    </customSheetView>
  </customSheetViews>
  <mergeCells count="24">
    <mergeCell ref="H11:Y11"/>
    <mergeCell ref="X10:Y10"/>
    <mergeCell ref="P10:Q10"/>
    <mergeCell ref="R10:S10"/>
    <mergeCell ref="A11:A12"/>
    <mergeCell ref="F11:F12"/>
    <mergeCell ref="E11:E12"/>
    <mergeCell ref="D11:D12"/>
    <mergeCell ref="C11:C12"/>
    <mergeCell ref="B11:B12"/>
    <mergeCell ref="V15:W15"/>
    <mergeCell ref="H15:I15"/>
    <mergeCell ref="J15:K15"/>
    <mergeCell ref="L15:M15"/>
    <mergeCell ref="N15:O15"/>
    <mergeCell ref="P15:Q15"/>
    <mergeCell ref="R15:S15"/>
    <mergeCell ref="T15:U15"/>
    <mergeCell ref="T10:U10"/>
    <mergeCell ref="V10:W10"/>
    <mergeCell ref="H10:I10"/>
    <mergeCell ref="J10:K10"/>
    <mergeCell ref="L10:M10"/>
    <mergeCell ref="N10:O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7" orientation="landscape" r:id="rId2"/>
  <headerFooter alignWithMargins="0">
    <oddFooter>&amp;L&amp;1#&amp;"Arial"&amp;11&amp;K000000SW Internal Commercial</oddFooter>
  </headerFooter>
  <ignoredErrors>
    <ignoredError sqref="E16:E17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zoomScale="88" zoomScaleNormal="88" workbookViewId="0">
      <selection sqref="A1:XFD1048576"/>
    </sheetView>
  </sheetViews>
  <sheetFormatPr defaultColWidth="9.42578125" defaultRowHeight="12.6"/>
  <cols>
    <col min="1" max="1" width="10.42578125" style="2" customWidth="1"/>
    <col min="2" max="2" width="52.42578125" style="2" customWidth="1"/>
    <col min="3" max="3" width="11.85546875" style="2" customWidth="1"/>
    <col min="4" max="4" width="14.42578125" style="2" customWidth="1"/>
    <col min="5" max="5" width="11.42578125" style="2" customWidth="1"/>
    <col min="6" max="6" width="6.5703125" style="2" customWidth="1"/>
    <col min="7" max="7" width="1.5703125" style="2" customWidth="1"/>
    <col min="8" max="8" width="14.42578125" style="2" customWidth="1"/>
    <col min="9" max="9" width="6.5703125" style="2" customWidth="1"/>
    <col min="10" max="10" width="12.5703125" style="2" customWidth="1"/>
    <col min="11" max="11" width="6.5703125" style="2" customWidth="1"/>
    <col min="12" max="12" width="12.5703125" style="2" customWidth="1"/>
    <col min="13" max="13" width="6.5703125" style="2" customWidth="1"/>
    <col min="14" max="14" width="12.5703125" style="2" customWidth="1"/>
    <col min="15" max="15" width="6.5703125" style="2" customWidth="1"/>
    <col min="16" max="16" width="13.85546875" style="2" customWidth="1"/>
    <col min="17" max="17" width="6.5703125" style="2" customWidth="1"/>
    <col min="18" max="18" width="13.85546875" style="2" customWidth="1"/>
    <col min="19" max="19" width="3.7109375" style="2" bestFit="1" customWidth="1"/>
    <col min="20" max="20" width="13.5703125" style="2" customWidth="1"/>
    <col min="21" max="21" width="6.5703125" style="2" customWidth="1"/>
    <col min="22" max="22" width="13.5703125" style="2" customWidth="1"/>
    <col min="23" max="23" width="6.5703125" style="2" customWidth="1"/>
    <col min="24" max="24" width="12.5703125" style="2" customWidth="1"/>
    <col min="25" max="25" width="6.5703125" style="2" customWidth="1"/>
    <col min="26" max="26" width="12.5703125" style="2" customWidth="1"/>
    <col min="27" max="27" width="6.5703125" style="2" customWidth="1"/>
    <col min="28" max="28" width="12.5703125" style="2" customWidth="1"/>
    <col min="29" max="29" width="6.5703125" style="2" customWidth="1"/>
    <col min="30" max="30" width="15.85546875" style="2" customWidth="1"/>
    <col min="31" max="31" width="6.5703125" style="2" customWidth="1"/>
    <col min="32" max="32" width="5" style="2" customWidth="1"/>
    <col min="33" max="16384" width="9.42578125" style="2"/>
  </cols>
  <sheetData>
    <row r="1" spans="1:32" s="1" customFormat="1" ht="20.100000000000001">
      <c r="A1" s="17" t="s">
        <v>0</v>
      </c>
      <c r="B1" s="18"/>
    </row>
    <row r="2" spans="1:32" s="1" customFormat="1" ht="20.100000000000001">
      <c r="A2" s="20"/>
      <c r="B2" s="21"/>
    </row>
    <row r="3" spans="1:32" s="1" customFormat="1" ht="38.25" customHeight="1">
      <c r="A3" s="17" t="s">
        <v>1</v>
      </c>
      <c r="B3" s="18"/>
    </row>
    <row r="4" spans="1:32" s="1" customFormat="1" ht="20.100000000000001">
      <c r="A4" s="17"/>
      <c r="B4" s="18"/>
    </row>
    <row r="5" spans="1:32" ht="23.1">
      <c r="A5" s="446"/>
      <c r="B5" s="23"/>
      <c r="P5" s="1"/>
      <c r="Q5" s="1"/>
      <c r="R5" s="1"/>
      <c r="S5" s="1"/>
      <c r="T5" s="1"/>
      <c r="U5" s="1"/>
    </row>
    <row r="6" spans="1:32" ht="20.100000000000001">
      <c r="A6" s="25" t="s">
        <v>2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6"/>
    </row>
    <row r="7" spans="1:32" ht="20.100000000000001">
      <c r="A7" s="29" t="s">
        <v>543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554"/>
    </row>
    <row r="9" spans="1:32" ht="12.95" thickBot="1">
      <c r="H9" s="1127">
        <v>10</v>
      </c>
      <c r="I9" s="1128"/>
      <c r="J9" s="1127">
        <v>20</v>
      </c>
      <c r="K9" s="1128"/>
      <c r="L9" s="1127">
        <v>30</v>
      </c>
      <c r="M9" s="1128"/>
      <c r="N9" s="1127">
        <v>40</v>
      </c>
      <c r="O9" s="1128"/>
      <c r="P9" s="1127">
        <v>50</v>
      </c>
      <c r="Q9" s="1128"/>
      <c r="R9" s="1127">
        <v>60</v>
      </c>
      <c r="S9" s="1128"/>
      <c r="T9" s="1127">
        <v>70</v>
      </c>
      <c r="U9" s="1128"/>
      <c r="V9" s="1127">
        <v>80</v>
      </c>
      <c r="W9" s="1128"/>
      <c r="X9" s="1127">
        <v>90</v>
      </c>
      <c r="Y9" s="1128"/>
      <c r="Z9" s="1127">
        <v>100</v>
      </c>
      <c r="AA9" s="1128"/>
      <c r="AB9" s="1127">
        <v>110</v>
      </c>
      <c r="AC9" s="1128"/>
      <c r="AD9" s="1127">
        <v>199</v>
      </c>
      <c r="AE9" s="1128"/>
    </row>
    <row r="10" spans="1:32" ht="15.6">
      <c r="A10" s="1118" t="s">
        <v>4</v>
      </c>
      <c r="B10" s="1116" t="s">
        <v>5</v>
      </c>
      <c r="C10" s="1114" t="s">
        <v>544</v>
      </c>
      <c r="D10" s="1114" t="s">
        <v>545</v>
      </c>
      <c r="E10" s="1114" t="s">
        <v>8</v>
      </c>
      <c r="F10" s="1120" t="s">
        <v>9</v>
      </c>
      <c r="H10" s="1129" t="s">
        <v>546</v>
      </c>
      <c r="I10" s="1130"/>
      <c r="J10" s="1130"/>
      <c r="K10" s="1130"/>
      <c r="L10" s="1130"/>
      <c r="M10" s="1130"/>
      <c r="N10" s="1130"/>
      <c r="O10" s="1130"/>
      <c r="P10" s="1130"/>
      <c r="Q10" s="1130"/>
      <c r="R10" s="1130"/>
      <c r="S10" s="1130"/>
      <c r="T10" s="1130"/>
      <c r="U10" s="1130"/>
      <c r="V10" s="1130"/>
      <c r="W10" s="1130"/>
      <c r="X10" s="1130"/>
      <c r="Y10" s="1130"/>
      <c r="Z10" s="1130"/>
      <c r="AA10" s="1130"/>
      <c r="AB10" s="1130"/>
      <c r="AC10" s="1130"/>
      <c r="AD10" s="1131" t="s">
        <v>20</v>
      </c>
      <c r="AE10" s="1133" t="s">
        <v>11</v>
      </c>
    </row>
    <row r="11" spans="1:32" ht="39.6" thickBot="1">
      <c r="A11" s="1119"/>
      <c r="B11" s="1117"/>
      <c r="C11" s="1115"/>
      <c r="D11" s="1115"/>
      <c r="E11" s="1115"/>
      <c r="F11" s="1121"/>
      <c r="H11" s="997" t="s">
        <v>547</v>
      </c>
      <c r="I11" s="998" t="s">
        <v>11</v>
      </c>
      <c r="J11" s="999" t="s">
        <v>92</v>
      </c>
      <c r="K11" s="998" t="s">
        <v>11</v>
      </c>
      <c r="L11" s="1000" t="s">
        <v>548</v>
      </c>
      <c r="M11" s="998" t="s">
        <v>11</v>
      </c>
      <c r="N11" s="1001" t="s">
        <v>549</v>
      </c>
      <c r="O11" s="998" t="s">
        <v>11</v>
      </c>
      <c r="P11" s="1002" t="s">
        <v>99</v>
      </c>
      <c r="Q11" s="998" t="s">
        <v>11</v>
      </c>
      <c r="R11" s="1002" t="s">
        <v>101</v>
      </c>
      <c r="S11" s="998" t="s">
        <v>11</v>
      </c>
      <c r="T11" s="1002" t="s">
        <v>103</v>
      </c>
      <c r="U11" s="998" t="s">
        <v>11</v>
      </c>
      <c r="V11" s="1003" t="s">
        <v>105</v>
      </c>
      <c r="W11" s="998" t="s">
        <v>11</v>
      </c>
      <c r="X11" s="1004" t="s">
        <v>550</v>
      </c>
      <c r="Y11" s="998" t="s">
        <v>11</v>
      </c>
      <c r="Z11" s="1001" t="s">
        <v>551</v>
      </c>
      <c r="AA11" s="998" t="s">
        <v>11</v>
      </c>
      <c r="AB11" s="1004" t="s">
        <v>552</v>
      </c>
      <c r="AC11" s="1005" t="s">
        <v>11</v>
      </c>
      <c r="AD11" s="1132"/>
      <c r="AE11" s="1134"/>
    </row>
    <row r="12" spans="1:32" ht="15.95" thickBot="1">
      <c r="A12" s="968"/>
      <c r="B12" s="969"/>
      <c r="C12" s="970"/>
      <c r="D12" s="970"/>
      <c r="E12" s="971"/>
      <c r="F12" s="970"/>
      <c r="H12" s="972"/>
      <c r="I12" s="973"/>
      <c r="J12" s="972"/>
      <c r="K12" s="973"/>
      <c r="L12" s="974"/>
      <c r="M12" s="973"/>
      <c r="N12" s="974"/>
      <c r="O12" s="973"/>
      <c r="P12" s="975"/>
      <c r="Q12" s="973"/>
      <c r="R12" s="975"/>
      <c r="S12" s="973"/>
      <c r="T12" s="975"/>
      <c r="U12" s="973"/>
      <c r="V12" s="975"/>
      <c r="W12" s="973"/>
      <c r="X12" s="974"/>
      <c r="Y12" s="973"/>
      <c r="Z12" s="974"/>
      <c r="AA12" s="973"/>
      <c r="AB12" s="974"/>
      <c r="AC12" s="973"/>
      <c r="AD12" s="975"/>
      <c r="AE12" s="303"/>
    </row>
    <row r="13" spans="1:32" ht="18.600000000000001" thickBot="1">
      <c r="A13" s="67"/>
      <c r="B13" s="465" t="s">
        <v>553</v>
      </c>
      <c r="C13" s="465"/>
      <c r="D13" s="465"/>
      <c r="E13" s="466" t="s">
        <v>56</v>
      </c>
      <c r="F13" s="467"/>
      <c r="AF13" s="7"/>
    </row>
    <row r="14" spans="1:32">
      <c r="A14" s="83" t="s">
        <v>554</v>
      </c>
      <c r="B14" s="469" t="s">
        <v>555</v>
      </c>
      <c r="C14" s="69" t="s">
        <v>24</v>
      </c>
      <c r="D14" s="69" t="s">
        <v>554</v>
      </c>
      <c r="E14" s="69" t="s">
        <v>117</v>
      </c>
      <c r="F14" s="471" t="s">
        <v>47</v>
      </c>
      <c r="G14" s="2" t="s">
        <v>56</v>
      </c>
      <c r="H14" s="434">
        <v>982</v>
      </c>
      <c r="I14" s="557" t="s">
        <v>52</v>
      </c>
      <c r="J14" s="434">
        <v>3</v>
      </c>
      <c r="K14" s="557" t="s">
        <v>52</v>
      </c>
      <c r="L14" s="521">
        <v>11</v>
      </c>
      <c r="M14" s="447" t="s">
        <v>52</v>
      </c>
      <c r="N14" s="949">
        <v>101</v>
      </c>
      <c r="O14" s="557" t="s">
        <v>52</v>
      </c>
      <c r="P14" s="521">
        <v>8</v>
      </c>
      <c r="Q14" s="447" t="s">
        <v>52</v>
      </c>
      <c r="R14" s="521">
        <v>1</v>
      </c>
      <c r="S14" s="447" t="s">
        <v>52</v>
      </c>
      <c r="T14" s="521">
        <v>9</v>
      </c>
      <c r="U14" s="447" t="s">
        <v>52</v>
      </c>
      <c r="V14" s="521">
        <v>2</v>
      </c>
      <c r="W14" s="447" t="s">
        <v>52</v>
      </c>
      <c r="X14" s="350">
        <v>0</v>
      </c>
      <c r="Y14" s="319" t="s">
        <v>556</v>
      </c>
      <c r="Z14" s="350">
        <v>0</v>
      </c>
      <c r="AA14" s="319" t="s">
        <v>556</v>
      </c>
      <c r="AB14" s="960">
        <v>6</v>
      </c>
      <c r="AC14" s="319" t="s">
        <v>52</v>
      </c>
      <c r="AD14" s="669">
        <f>H14+J14+L14+N14+P14+R14+T14+V14+X14+Z14+AB14</f>
        <v>1123</v>
      </c>
      <c r="AE14" s="559" t="s">
        <v>52</v>
      </c>
      <c r="AF14" s="560"/>
    </row>
    <row r="15" spans="1:32">
      <c r="A15" s="83" t="s">
        <v>557</v>
      </c>
      <c r="B15" s="547" t="s">
        <v>558</v>
      </c>
      <c r="C15" s="51" t="s">
        <v>559</v>
      </c>
      <c r="D15" s="51" t="s">
        <v>557</v>
      </c>
      <c r="E15" s="51" t="s">
        <v>117</v>
      </c>
      <c r="F15" s="561" t="s">
        <v>47</v>
      </c>
      <c r="H15" s="562">
        <v>110</v>
      </c>
      <c r="I15" s="563" t="s">
        <v>52</v>
      </c>
      <c r="J15" s="562">
        <v>8</v>
      </c>
      <c r="K15" s="563" t="s">
        <v>52</v>
      </c>
      <c r="L15" s="954">
        <v>17</v>
      </c>
      <c r="M15" s="955" t="s">
        <v>52</v>
      </c>
      <c r="N15" s="950">
        <v>47</v>
      </c>
      <c r="O15" s="563" t="s">
        <v>52</v>
      </c>
      <c r="P15" s="954">
        <v>5</v>
      </c>
      <c r="Q15" s="955" t="s">
        <v>52</v>
      </c>
      <c r="R15" s="954">
        <v>5</v>
      </c>
      <c r="S15" s="955" t="s">
        <v>52</v>
      </c>
      <c r="T15" s="954">
        <v>9</v>
      </c>
      <c r="U15" s="955" t="s">
        <v>52</v>
      </c>
      <c r="V15" s="954">
        <v>1</v>
      </c>
      <c r="W15" s="955" t="s">
        <v>52</v>
      </c>
      <c r="X15" s="357">
        <v>0</v>
      </c>
      <c r="Y15" s="358" t="s">
        <v>556</v>
      </c>
      <c r="Z15" s="357">
        <v>0</v>
      </c>
      <c r="AA15" s="358" t="s">
        <v>556</v>
      </c>
      <c r="AB15" s="961">
        <v>0</v>
      </c>
      <c r="AC15" s="358" t="s">
        <v>556</v>
      </c>
      <c r="AD15" s="670">
        <f>H15+J15+L15+N15+P15+R15+T15+V15+X15+Z15+AB15</f>
        <v>202</v>
      </c>
      <c r="AE15" s="564" t="s">
        <v>52</v>
      </c>
      <c r="AF15" s="560"/>
    </row>
    <row r="16" spans="1:32">
      <c r="A16" s="83" t="s">
        <v>560</v>
      </c>
      <c r="B16" s="565" t="s">
        <v>561</v>
      </c>
      <c r="C16" s="84" t="s">
        <v>562</v>
      </c>
      <c r="D16" s="84" t="s">
        <v>560</v>
      </c>
      <c r="E16" s="84" t="s">
        <v>117</v>
      </c>
      <c r="F16" s="566" t="s">
        <v>47</v>
      </c>
      <c r="H16" s="435">
        <v>57</v>
      </c>
      <c r="I16" s="567" t="s">
        <v>52</v>
      </c>
      <c r="J16" s="435">
        <v>7</v>
      </c>
      <c r="K16" s="567" t="s">
        <v>52</v>
      </c>
      <c r="L16" s="525">
        <v>24</v>
      </c>
      <c r="M16" s="451" t="s">
        <v>52</v>
      </c>
      <c r="N16" s="951">
        <v>42</v>
      </c>
      <c r="O16" s="567" t="s">
        <v>52</v>
      </c>
      <c r="P16" s="525">
        <v>2</v>
      </c>
      <c r="Q16" s="451" t="s">
        <v>52</v>
      </c>
      <c r="R16" s="525">
        <v>2</v>
      </c>
      <c r="S16" s="451" t="s">
        <v>52</v>
      </c>
      <c r="T16" s="525">
        <v>10</v>
      </c>
      <c r="U16" s="451" t="s">
        <v>52</v>
      </c>
      <c r="V16" s="525">
        <v>3</v>
      </c>
      <c r="W16" s="451" t="s">
        <v>52</v>
      </c>
      <c r="X16" s="357">
        <v>0</v>
      </c>
      <c r="Y16" s="358" t="s">
        <v>556</v>
      </c>
      <c r="Z16" s="357">
        <v>0</v>
      </c>
      <c r="AA16" s="358" t="s">
        <v>556</v>
      </c>
      <c r="AB16" s="961">
        <v>0</v>
      </c>
      <c r="AC16" s="358" t="s">
        <v>556</v>
      </c>
      <c r="AD16" s="670">
        <f>H16+J16+L16+N16+P16+R16+T16+V16+X16+Z16+AB16</f>
        <v>147</v>
      </c>
      <c r="AE16" s="568" t="s">
        <v>52</v>
      </c>
      <c r="AF16" s="560"/>
    </row>
    <row r="17" spans="1:32">
      <c r="A17" s="83" t="s">
        <v>563</v>
      </c>
      <c r="B17" s="565" t="s">
        <v>564</v>
      </c>
      <c r="C17" s="84" t="s">
        <v>565</v>
      </c>
      <c r="D17" s="84" t="s">
        <v>563</v>
      </c>
      <c r="E17" s="84" t="s">
        <v>117</v>
      </c>
      <c r="F17" s="566" t="s">
        <v>47</v>
      </c>
      <c r="H17" s="435">
        <v>31</v>
      </c>
      <c r="I17" s="567" t="s">
        <v>52</v>
      </c>
      <c r="J17" s="435">
        <v>12</v>
      </c>
      <c r="K17" s="567" t="s">
        <v>52</v>
      </c>
      <c r="L17" s="525">
        <v>38</v>
      </c>
      <c r="M17" s="451" t="s">
        <v>52</v>
      </c>
      <c r="N17" s="951">
        <v>65</v>
      </c>
      <c r="O17" s="567" t="s">
        <v>52</v>
      </c>
      <c r="P17" s="525">
        <v>7</v>
      </c>
      <c r="Q17" s="451" t="s">
        <v>52</v>
      </c>
      <c r="R17" s="525">
        <v>4</v>
      </c>
      <c r="S17" s="451" t="s">
        <v>52</v>
      </c>
      <c r="T17" s="525">
        <v>18</v>
      </c>
      <c r="U17" s="451" t="s">
        <v>52</v>
      </c>
      <c r="V17" s="525">
        <v>5</v>
      </c>
      <c r="W17" s="451" t="s">
        <v>52</v>
      </c>
      <c r="X17" s="357">
        <v>0</v>
      </c>
      <c r="Y17" s="358" t="s">
        <v>556</v>
      </c>
      <c r="Z17" s="357">
        <v>3</v>
      </c>
      <c r="AA17" s="358" t="s">
        <v>52</v>
      </c>
      <c r="AB17" s="961">
        <v>0</v>
      </c>
      <c r="AC17" s="358" t="s">
        <v>556</v>
      </c>
      <c r="AD17" s="670">
        <f t="shared" ref="AD17:AD23" si="0">H17+J17+L17+N17+P17+R17+T17+V17+X17+Z17+AB17</f>
        <v>183</v>
      </c>
      <c r="AE17" s="568" t="s">
        <v>52</v>
      </c>
      <c r="AF17" s="560"/>
    </row>
    <row r="18" spans="1:32">
      <c r="A18" s="83" t="s">
        <v>566</v>
      </c>
      <c r="B18" s="565" t="s">
        <v>567</v>
      </c>
      <c r="C18" s="84" t="s">
        <v>568</v>
      </c>
      <c r="D18" s="84" t="s">
        <v>566</v>
      </c>
      <c r="E18" s="84" t="s">
        <v>117</v>
      </c>
      <c r="F18" s="566" t="s">
        <v>47</v>
      </c>
      <c r="H18" s="435">
        <v>0</v>
      </c>
      <c r="I18" s="567" t="s">
        <v>556</v>
      </c>
      <c r="J18" s="435">
        <v>8</v>
      </c>
      <c r="K18" s="567" t="s">
        <v>52</v>
      </c>
      <c r="L18" s="525">
        <v>46</v>
      </c>
      <c r="M18" s="451" t="s">
        <v>52</v>
      </c>
      <c r="N18" s="951">
        <v>38</v>
      </c>
      <c r="O18" s="567" t="s">
        <v>52</v>
      </c>
      <c r="P18" s="525">
        <v>8</v>
      </c>
      <c r="Q18" s="451" t="s">
        <v>52</v>
      </c>
      <c r="R18" s="525">
        <v>3</v>
      </c>
      <c r="S18" s="451" t="s">
        <v>52</v>
      </c>
      <c r="T18" s="525">
        <v>9</v>
      </c>
      <c r="U18" s="451" t="s">
        <v>52</v>
      </c>
      <c r="V18" s="525">
        <v>2</v>
      </c>
      <c r="W18" s="451" t="s">
        <v>52</v>
      </c>
      <c r="X18" s="357">
        <v>8</v>
      </c>
      <c r="Y18" s="358" t="s">
        <v>52</v>
      </c>
      <c r="Z18" s="357">
        <v>0</v>
      </c>
      <c r="AA18" s="358" t="s">
        <v>556</v>
      </c>
      <c r="AB18" s="961">
        <v>0</v>
      </c>
      <c r="AC18" s="358" t="s">
        <v>556</v>
      </c>
      <c r="AD18" s="670">
        <f t="shared" si="0"/>
        <v>122</v>
      </c>
      <c r="AE18" s="568" t="s">
        <v>52</v>
      </c>
      <c r="AF18" s="560"/>
    </row>
    <row r="19" spans="1:32" ht="15" customHeight="1">
      <c r="A19" s="83" t="s">
        <v>569</v>
      </c>
      <c r="B19" s="565" t="s">
        <v>570</v>
      </c>
      <c r="C19" s="84" t="s">
        <v>571</v>
      </c>
      <c r="D19" s="84" t="s">
        <v>569</v>
      </c>
      <c r="E19" s="84" t="s">
        <v>117</v>
      </c>
      <c r="F19" s="566" t="s">
        <v>47</v>
      </c>
      <c r="H19" s="435">
        <v>0</v>
      </c>
      <c r="I19" s="567" t="s">
        <v>556</v>
      </c>
      <c r="J19" s="435">
        <v>1</v>
      </c>
      <c r="K19" s="567" t="s">
        <v>52</v>
      </c>
      <c r="L19" s="525">
        <v>22</v>
      </c>
      <c r="M19" s="451" t="s">
        <v>52</v>
      </c>
      <c r="N19" s="951">
        <v>3</v>
      </c>
      <c r="O19" s="567" t="s">
        <v>52</v>
      </c>
      <c r="P19" s="525">
        <v>5</v>
      </c>
      <c r="Q19" s="451" t="s">
        <v>52</v>
      </c>
      <c r="R19" s="525">
        <v>4</v>
      </c>
      <c r="S19" s="451" t="s">
        <v>52</v>
      </c>
      <c r="T19" s="525">
        <v>3</v>
      </c>
      <c r="U19" s="451" t="s">
        <v>52</v>
      </c>
      <c r="V19" s="525">
        <v>1</v>
      </c>
      <c r="W19" s="451" t="s">
        <v>52</v>
      </c>
      <c r="X19" s="357">
        <v>0</v>
      </c>
      <c r="Y19" s="358" t="s">
        <v>556</v>
      </c>
      <c r="Z19" s="357">
        <v>0</v>
      </c>
      <c r="AA19" s="358" t="s">
        <v>556</v>
      </c>
      <c r="AB19" s="961">
        <v>0</v>
      </c>
      <c r="AC19" s="358" t="s">
        <v>556</v>
      </c>
      <c r="AD19" s="670">
        <f t="shared" si="0"/>
        <v>39</v>
      </c>
      <c r="AE19" s="568" t="s">
        <v>52</v>
      </c>
      <c r="AF19" s="560"/>
    </row>
    <row r="20" spans="1:32">
      <c r="A20" s="569" t="s">
        <v>572</v>
      </c>
      <c r="B20" s="570" t="s">
        <v>573</v>
      </c>
      <c r="C20" s="571" t="s">
        <v>574</v>
      </c>
      <c r="D20" s="571" t="s">
        <v>572</v>
      </c>
      <c r="E20" s="571" t="s">
        <v>117</v>
      </c>
      <c r="F20" s="572" t="s">
        <v>47</v>
      </c>
      <c r="H20" s="435">
        <v>0</v>
      </c>
      <c r="I20" s="567" t="s">
        <v>556</v>
      </c>
      <c r="J20" s="435">
        <v>0</v>
      </c>
      <c r="K20" s="567" t="s">
        <v>556</v>
      </c>
      <c r="L20" s="525">
        <v>18</v>
      </c>
      <c r="M20" s="451" t="s">
        <v>52</v>
      </c>
      <c r="N20" s="964">
        <v>1</v>
      </c>
      <c r="O20" s="567" t="s">
        <v>52</v>
      </c>
      <c r="P20" s="525">
        <v>1</v>
      </c>
      <c r="Q20" s="529" t="s">
        <v>52</v>
      </c>
      <c r="R20" s="528">
        <v>0</v>
      </c>
      <c r="S20" s="529" t="s">
        <v>556</v>
      </c>
      <c r="T20" s="528">
        <v>1</v>
      </c>
      <c r="U20" s="529" t="s">
        <v>52</v>
      </c>
      <c r="V20" s="528">
        <v>0</v>
      </c>
      <c r="W20" s="529" t="s">
        <v>556</v>
      </c>
      <c r="X20" s="357">
        <v>0</v>
      </c>
      <c r="Y20" s="358" t="s">
        <v>556</v>
      </c>
      <c r="Z20" s="357">
        <v>0</v>
      </c>
      <c r="AA20" s="358" t="s">
        <v>556</v>
      </c>
      <c r="AB20" s="961">
        <v>0</v>
      </c>
      <c r="AC20" s="358" t="s">
        <v>556</v>
      </c>
      <c r="AD20" s="671">
        <f>H20+J20+L20+N20+P20+R20+T20+V20+X20+Z20+AB20</f>
        <v>21</v>
      </c>
      <c r="AE20" s="573" t="s">
        <v>52</v>
      </c>
      <c r="AF20" s="560"/>
    </row>
    <row r="21" spans="1:32" ht="12.95" thickBot="1">
      <c r="A21" s="83" t="s">
        <v>575</v>
      </c>
      <c r="B21" s="565" t="s">
        <v>576</v>
      </c>
      <c r="C21" s="84" t="s">
        <v>577</v>
      </c>
      <c r="D21" s="84" t="s">
        <v>575</v>
      </c>
      <c r="E21" s="84" t="s">
        <v>117</v>
      </c>
      <c r="F21" s="566" t="s">
        <v>184</v>
      </c>
      <c r="H21" s="946">
        <f>SUM(H14:H20)</f>
        <v>1180</v>
      </c>
      <c r="I21" s="945" t="s">
        <v>52</v>
      </c>
      <c r="J21" s="947">
        <f>SUM(J14:J20)</f>
        <v>39</v>
      </c>
      <c r="K21" s="948" t="s">
        <v>52</v>
      </c>
      <c r="L21" s="947">
        <f>SUM(L14:L20)</f>
        <v>176</v>
      </c>
      <c r="M21" s="945" t="s">
        <v>52</v>
      </c>
      <c r="N21" s="965">
        <f>SUM(N14:N20)</f>
        <v>297</v>
      </c>
      <c r="O21" s="948" t="s">
        <v>52</v>
      </c>
      <c r="P21" s="947">
        <f>SUM(P14:P20)</f>
        <v>36</v>
      </c>
      <c r="Q21" s="945" t="s">
        <v>52</v>
      </c>
      <c r="R21" s="947">
        <f>SUM(R14:R20)</f>
        <v>19</v>
      </c>
      <c r="S21" s="945" t="s">
        <v>52</v>
      </c>
      <c r="T21" s="947">
        <f>SUM(T14:T20)</f>
        <v>59</v>
      </c>
      <c r="U21" s="945" t="s">
        <v>52</v>
      </c>
      <c r="V21" s="947">
        <f>SUM(V14:V20)</f>
        <v>14</v>
      </c>
      <c r="W21" s="945" t="s">
        <v>52</v>
      </c>
      <c r="X21" s="674">
        <f>SUM(X14:X20)</f>
        <v>8</v>
      </c>
      <c r="Y21" s="165" t="s">
        <v>52</v>
      </c>
      <c r="Z21" s="674">
        <f>SUM(Z14:Z20)</f>
        <v>3</v>
      </c>
      <c r="AA21" s="165" t="s">
        <v>52</v>
      </c>
      <c r="AB21" s="938">
        <f>SUM(AB14:AB20)</f>
        <v>6</v>
      </c>
      <c r="AC21" s="165" t="s">
        <v>52</v>
      </c>
      <c r="AD21" s="672">
        <f>SUM(AD14:AD20)</f>
        <v>1837</v>
      </c>
      <c r="AE21" s="574" t="s">
        <v>52</v>
      </c>
      <c r="AF21" s="560"/>
    </row>
    <row r="22" spans="1:32">
      <c r="A22" s="83" t="s">
        <v>578</v>
      </c>
      <c r="B22" s="565" t="s">
        <v>579</v>
      </c>
      <c r="C22" s="84" t="s">
        <v>580</v>
      </c>
      <c r="D22" s="84" t="s">
        <v>578</v>
      </c>
      <c r="E22" s="84" t="s">
        <v>117</v>
      </c>
      <c r="F22" s="566" t="s">
        <v>47</v>
      </c>
      <c r="H22" s="521">
        <v>0</v>
      </c>
      <c r="I22" s="576" t="s">
        <v>556</v>
      </c>
      <c r="J22" s="577">
        <v>0</v>
      </c>
      <c r="K22" s="576" t="s">
        <v>556</v>
      </c>
      <c r="L22" s="521">
        <v>12</v>
      </c>
      <c r="M22" s="447" t="s">
        <v>49</v>
      </c>
      <c r="N22" s="966">
        <v>28</v>
      </c>
      <c r="O22" s="576" t="s">
        <v>49</v>
      </c>
      <c r="P22" s="521">
        <v>4</v>
      </c>
      <c r="Q22" s="447" t="s">
        <v>49</v>
      </c>
      <c r="R22" s="521">
        <v>0</v>
      </c>
      <c r="S22" s="447" t="s">
        <v>49</v>
      </c>
      <c r="T22" s="521">
        <v>4</v>
      </c>
      <c r="U22" s="447" t="s">
        <v>49</v>
      </c>
      <c r="V22" s="521">
        <v>0</v>
      </c>
      <c r="W22" s="447" t="s">
        <v>556</v>
      </c>
      <c r="X22" s="954">
        <v>0</v>
      </c>
      <c r="Y22" s="955" t="s">
        <v>556</v>
      </c>
      <c r="Z22" s="954">
        <v>0</v>
      </c>
      <c r="AA22" s="955" t="s">
        <v>556</v>
      </c>
      <c r="AB22" s="950">
        <v>0</v>
      </c>
      <c r="AC22" s="563" t="s">
        <v>556</v>
      </c>
      <c r="AD22" s="558">
        <f t="shared" si="0"/>
        <v>48</v>
      </c>
      <c r="AE22" s="578" t="s">
        <v>49</v>
      </c>
      <c r="AF22" s="560"/>
    </row>
    <row r="23" spans="1:32" ht="12.95" thickBot="1">
      <c r="A23" s="579" t="s">
        <v>581</v>
      </c>
      <c r="B23" s="580" t="s">
        <v>582</v>
      </c>
      <c r="C23" s="581" t="s">
        <v>583</v>
      </c>
      <c r="D23" s="581" t="s">
        <v>581</v>
      </c>
      <c r="E23" s="581" t="s">
        <v>117</v>
      </c>
      <c r="F23" s="582" t="s">
        <v>47</v>
      </c>
      <c r="H23" s="583">
        <v>0</v>
      </c>
      <c r="I23" s="584" t="s">
        <v>556</v>
      </c>
      <c r="J23" s="585">
        <v>0</v>
      </c>
      <c r="K23" s="584" t="s">
        <v>556</v>
      </c>
      <c r="L23" s="583">
        <v>21</v>
      </c>
      <c r="M23" s="957" t="s">
        <v>49</v>
      </c>
      <c r="N23" s="967">
        <v>17</v>
      </c>
      <c r="O23" s="584" t="s">
        <v>49</v>
      </c>
      <c r="P23" s="583">
        <v>13</v>
      </c>
      <c r="Q23" s="957" t="s">
        <v>49</v>
      </c>
      <c r="R23" s="583">
        <v>3</v>
      </c>
      <c r="S23" s="957" t="s">
        <v>49</v>
      </c>
      <c r="T23" s="583">
        <v>13</v>
      </c>
      <c r="U23" s="957" t="s">
        <v>49</v>
      </c>
      <c r="V23" s="583">
        <v>5</v>
      </c>
      <c r="W23" s="957" t="s">
        <v>49</v>
      </c>
      <c r="X23" s="583">
        <v>0</v>
      </c>
      <c r="Y23" s="957" t="s">
        <v>556</v>
      </c>
      <c r="Z23" s="583">
        <v>0</v>
      </c>
      <c r="AA23" s="957" t="s">
        <v>556</v>
      </c>
      <c r="AB23" s="967">
        <v>0</v>
      </c>
      <c r="AC23" s="584" t="s">
        <v>556</v>
      </c>
      <c r="AD23" s="586">
        <f t="shared" si="0"/>
        <v>72</v>
      </c>
      <c r="AE23" s="587" t="s">
        <v>49</v>
      </c>
      <c r="AF23" s="560"/>
    </row>
    <row r="24" spans="1:32" ht="14.45" customHeight="1">
      <c r="A24" s="3"/>
      <c r="E24" s="3"/>
      <c r="F24" s="3"/>
      <c r="AF24" s="560"/>
    </row>
    <row r="25" spans="1:32" ht="33.75" customHeight="1" thickBot="1">
      <c r="A25" s="67"/>
      <c r="B25" s="465" t="s">
        <v>584</v>
      </c>
      <c r="C25" s="465"/>
      <c r="D25" s="465"/>
      <c r="E25" s="466" t="s">
        <v>56</v>
      </c>
      <c r="F25" s="467"/>
      <c r="AD25" s="1125" t="s">
        <v>585</v>
      </c>
      <c r="AE25" s="1126"/>
      <c r="AF25" s="560"/>
    </row>
    <row r="26" spans="1:32">
      <c r="A26" s="83" t="s">
        <v>586</v>
      </c>
      <c r="B26" s="469" t="s">
        <v>555</v>
      </c>
      <c r="C26" s="69" t="s">
        <v>24</v>
      </c>
      <c r="D26" s="69" t="s">
        <v>586</v>
      </c>
      <c r="E26" s="69" t="s">
        <v>536</v>
      </c>
      <c r="F26" s="471" t="s">
        <v>47</v>
      </c>
      <c r="G26" s="2" t="s">
        <v>56</v>
      </c>
      <c r="H26" s="434">
        <v>1629</v>
      </c>
      <c r="I26" s="557" t="s">
        <v>52</v>
      </c>
      <c r="J26" s="434">
        <v>12</v>
      </c>
      <c r="K26" s="557" t="s">
        <v>52</v>
      </c>
      <c r="L26" s="521">
        <v>50</v>
      </c>
      <c r="M26" s="447" t="s">
        <v>52</v>
      </c>
      <c r="N26" s="949">
        <v>267</v>
      </c>
      <c r="O26" s="557" t="s">
        <v>52</v>
      </c>
      <c r="P26" s="521">
        <v>38</v>
      </c>
      <c r="Q26" s="447" t="s">
        <v>52</v>
      </c>
      <c r="R26" s="521">
        <v>2</v>
      </c>
      <c r="S26" s="447" t="s">
        <v>52</v>
      </c>
      <c r="T26" s="521">
        <v>32</v>
      </c>
      <c r="U26" s="447" t="s">
        <v>52</v>
      </c>
      <c r="V26" s="949">
        <v>9</v>
      </c>
      <c r="W26" s="557" t="s">
        <v>52</v>
      </c>
      <c r="X26" s="350">
        <v>0</v>
      </c>
      <c r="Y26" s="319" t="s">
        <v>556</v>
      </c>
      <c r="Z26" s="960">
        <v>0</v>
      </c>
      <c r="AA26" s="958" t="s">
        <v>556</v>
      </c>
      <c r="AB26" s="350">
        <v>11</v>
      </c>
      <c r="AC26" s="319" t="s">
        <v>52</v>
      </c>
      <c r="AD26" s="676">
        <f>J26+L26+N26+P26+R26+T26+V26+X26+Z26+AB26</f>
        <v>421</v>
      </c>
      <c r="AE26" s="578" t="s">
        <v>52</v>
      </c>
      <c r="AF26" s="560"/>
    </row>
    <row r="27" spans="1:32">
      <c r="A27" s="83" t="s">
        <v>587</v>
      </c>
      <c r="B27" s="547" t="s">
        <v>558</v>
      </c>
      <c r="C27" s="51" t="s">
        <v>588</v>
      </c>
      <c r="D27" s="51" t="s">
        <v>587</v>
      </c>
      <c r="E27" s="51" t="s">
        <v>536</v>
      </c>
      <c r="F27" s="561" t="s">
        <v>47</v>
      </c>
      <c r="H27" s="562">
        <v>1188</v>
      </c>
      <c r="I27" s="563" t="s">
        <v>52</v>
      </c>
      <c r="J27" s="562">
        <v>81</v>
      </c>
      <c r="K27" s="563" t="s">
        <v>52</v>
      </c>
      <c r="L27" s="954">
        <v>175</v>
      </c>
      <c r="M27" s="955" t="s">
        <v>52</v>
      </c>
      <c r="N27" s="950">
        <v>519</v>
      </c>
      <c r="O27" s="563" t="s">
        <v>52</v>
      </c>
      <c r="P27" s="954">
        <v>56</v>
      </c>
      <c r="Q27" s="955" t="s">
        <v>52</v>
      </c>
      <c r="R27" s="954">
        <v>57</v>
      </c>
      <c r="S27" s="955" t="s">
        <v>52</v>
      </c>
      <c r="T27" s="954">
        <v>101</v>
      </c>
      <c r="U27" s="955" t="s">
        <v>52</v>
      </c>
      <c r="V27" s="950">
        <v>9</v>
      </c>
      <c r="W27" s="563" t="s">
        <v>52</v>
      </c>
      <c r="X27" s="357">
        <v>0</v>
      </c>
      <c r="Y27" s="358" t="s">
        <v>556</v>
      </c>
      <c r="Z27" s="961">
        <v>0</v>
      </c>
      <c r="AA27" s="406" t="s">
        <v>556</v>
      </c>
      <c r="AB27" s="357">
        <v>0</v>
      </c>
      <c r="AC27" s="358" t="s">
        <v>556</v>
      </c>
      <c r="AD27" s="677">
        <f t="shared" ref="AD27:AD34" si="1">J27+L27+N27+P27+R27+T27+V27+X27+Z27+AB27</f>
        <v>998</v>
      </c>
      <c r="AE27" s="564" t="s">
        <v>52</v>
      </c>
      <c r="AF27" s="560"/>
    </row>
    <row r="28" spans="1:32">
      <c r="A28" s="83" t="s">
        <v>589</v>
      </c>
      <c r="B28" s="565" t="s">
        <v>561</v>
      </c>
      <c r="C28" s="84" t="s">
        <v>590</v>
      </c>
      <c r="D28" s="84" t="s">
        <v>589</v>
      </c>
      <c r="E28" s="84" t="s">
        <v>536</v>
      </c>
      <c r="F28" s="566" t="s">
        <v>47</v>
      </c>
      <c r="H28" s="435">
        <v>1246</v>
      </c>
      <c r="I28" s="567" t="s">
        <v>52</v>
      </c>
      <c r="J28" s="435">
        <v>193</v>
      </c>
      <c r="K28" s="567" t="s">
        <v>52</v>
      </c>
      <c r="L28" s="525">
        <v>573</v>
      </c>
      <c r="M28" s="451" t="s">
        <v>52</v>
      </c>
      <c r="N28" s="951">
        <v>990</v>
      </c>
      <c r="O28" s="567" t="s">
        <v>52</v>
      </c>
      <c r="P28" s="525">
        <v>55</v>
      </c>
      <c r="Q28" s="451" t="s">
        <v>52</v>
      </c>
      <c r="R28" s="525">
        <v>45</v>
      </c>
      <c r="S28" s="451" t="s">
        <v>52</v>
      </c>
      <c r="T28" s="525">
        <v>226</v>
      </c>
      <c r="U28" s="451" t="s">
        <v>52</v>
      </c>
      <c r="V28" s="951">
        <v>59</v>
      </c>
      <c r="W28" s="567" t="s">
        <v>52</v>
      </c>
      <c r="X28" s="357">
        <v>0</v>
      </c>
      <c r="Y28" s="358" t="s">
        <v>556</v>
      </c>
      <c r="Z28" s="961">
        <v>0</v>
      </c>
      <c r="AA28" s="406" t="s">
        <v>556</v>
      </c>
      <c r="AB28" s="357">
        <v>0</v>
      </c>
      <c r="AC28" s="358" t="s">
        <v>556</v>
      </c>
      <c r="AD28" s="678">
        <f>J28+L28+N28+P28+R28+T28+V28+X28+Z28+AB28</f>
        <v>2141</v>
      </c>
      <c r="AE28" s="568" t="s">
        <v>52</v>
      </c>
      <c r="AF28" s="560"/>
    </row>
    <row r="29" spans="1:32">
      <c r="A29" s="83" t="s">
        <v>591</v>
      </c>
      <c r="B29" s="565" t="s">
        <v>564</v>
      </c>
      <c r="C29" s="84" t="s">
        <v>592</v>
      </c>
      <c r="D29" s="84" t="s">
        <v>591</v>
      </c>
      <c r="E29" s="84" t="s">
        <v>536</v>
      </c>
      <c r="F29" s="566" t="s">
        <v>47</v>
      </c>
      <c r="H29" s="435">
        <v>1728</v>
      </c>
      <c r="I29" s="567" t="s">
        <v>52</v>
      </c>
      <c r="J29" s="435">
        <v>747</v>
      </c>
      <c r="K29" s="567" t="s">
        <v>52</v>
      </c>
      <c r="L29" s="525">
        <v>2822</v>
      </c>
      <c r="M29" s="451" t="s">
        <v>52</v>
      </c>
      <c r="N29" s="951">
        <v>4429</v>
      </c>
      <c r="O29" s="567" t="s">
        <v>52</v>
      </c>
      <c r="P29" s="525">
        <v>560</v>
      </c>
      <c r="Q29" s="451" t="s">
        <v>52</v>
      </c>
      <c r="R29" s="525">
        <v>273</v>
      </c>
      <c r="S29" s="451" t="s">
        <v>52</v>
      </c>
      <c r="T29" s="525">
        <v>1078</v>
      </c>
      <c r="U29" s="451" t="s">
        <v>52</v>
      </c>
      <c r="V29" s="951">
        <v>396</v>
      </c>
      <c r="W29" s="567" t="s">
        <v>52</v>
      </c>
      <c r="X29" s="357">
        <v>0</v>
      </c>
      <c r="Y29" s="358" t="s">
        <v>556</v>
      </c>
      <c r="Z29" s="961">
        <v>196</v>
      </c>
      <c r="AA29" s="406" t="s">
        <v>52</v>
      </c>
      <c r="AB29" s="357">
        <v>0</v>
      </c>
      <c r="AC29" s="358" t="s">
        <v>556</v>
      </c>
      <c r="AD29" s="678">
        <f t="shared" si="1"/>
        <v>10501</v>
      </c>
      <c r="AE29" s="568" t="s">
        <v>52</v>
      </c>
      <c r="AF29" s="560"/>
    </row>
    <row r="30" spans="1:32">
      <c r="A30" s="83" t="s">
        <v>593</v>
      </c>
      <c r="B30" s="565" t="s">
        <v>567</v>
      </c>
      <c r="C30" s="84" t="s">
        <v>594</v>
      </c>
      <c r="D30" s="84" t="s">
        <v>593</v>
      </c>
      <c r="E30" s="84" t="s">
        <v>536</v>
      </c>
      <c r="F30" s="566" t="s">
        <v>47</v>
      </c>
      <c r="H30" s="435">
        <v>0</v>
      </c>
      <c r="I30" s="567" t="s">
        <v>556</v>
      </c>
      <c r="J30" s="435">
        <v>1866</v>
      </c>
      <c r="K30" s="567" t="s">
        <v>52</v>
      </c>
      <c r="L30" s="525">
        <v>14716</v>
      </c>
      <c r="M30" s="451" t="s">
        <v>52</v>
      </c>
      <c r="N30" s="951">
        <v>10833</v>
      </c>
      <c r="O30" s="567" t="s">
        <v>52</v>
      </c>
      <c r="P30" s="525">
        <v>2318</v>
      </c>
      <c r="Q30" s="451" t="s">
        <v>52</v>
      </c>
      <c r="R30" s="525">
        <v>598</v>
      </c>
      <c r="S30" s="451" t="s">
        <v>52</v>
      </c>
      <c r="T30" s="525">
        <v>2422</v>
      </c>
      <c r="U30" s="451" t="s">
        <v>52</v>
      </c>
      <c r="V30" s="951">
        <v>445</v>
      </c>
      <c r="W30" s="567" t="s">
        <v>52</v>
      </c>
      <c r="X30" s="357">
        <v>1800</v>
      </c>
      <c r="Y30" s="358" t="s">
        <v>52</v>
      </c>
      <c r="Z30" s="961">
        <v>0</v>
      </c>
      <c r="AA30" s="406" t="s">
        <v>556</v>
      </c>
      <c r="AB30" s="357">
        <v>0</v>
      </c>
      <c r="AC30" s="358" t="s">
        <v>556</v>
      </c>
      <c r="AD30" s="679">
        <f t="shared" si="1"/>
        <v>34998</v>
      </c>
      <c r="AE30" s="568" t="s">
        <v>52</v>
      </c>
      <c r="AF30" s="560"/>
    </row>
    <row r="31" spans="1:32">
      <c r="A31" s="83" t="s">
        <v>595</v>
      </c>
      <c r="B31" s="565" t="s">
        <v>570</v>
      </c>
      <c r="C31" s="84" t="s">
        <v>596</v>
      </c>
      <c r="D31" s="84" t="s">
        <v>595</v>
      </c>
      <c r="E31" s="84" t="s">
        <v>536</v>
      </c>
      <c r="F31" s="566" t="s">
        <v>47</v>
      </c>
      <c r="H31" s="435">
        <v>0</v>
      </c>
      <c r="I31" s="567" t="s">
        <v>556</v>
      </c>
      <c r="J31" s="435">
        <v>676</v>
      </c>
      <c r="K31" s="567" t="s">
        <v>52</v>
      </c>
      <c r="L31" s="525">
        <v>19377</v>
      </c>
      <c r="M31" s="451" t="s">
        <v>52</v>
      </c>
      <c r="N31" s="951">
        <v>2496</v>
      </c>
      <c r="O31" s="567" t="s">
        <v>52</v>
      </c>
      <c r="P31" s="525">
        <v>4730</v>
      </c>
      <c r="Q31" s="451" t="s">
        <v>52</v>
      </c>
      <c r="R31" s="525">
        <v>3328</v>
      </c>
      <c r="S31" s="451" t="s">
        <v>52</v>
      </c>
      <c r="T31" s="525">
        <v>2688</v>
      </c>
      <c r="U31" s="451" t="s">
        <v>52</v>
      </c>
      <c r="V31" s="951">
        <v>794</v>
      </c>
      <c r="W31" s="567" t="s">
        <v>52</v>
      </c>
      <c r="X31" s="357">
        <v>0</v>
      </c>
      <c r="Y31" s="358" t="s">
        <v>556</v>
      </c>
      <c r="Z31" s="961">
        <v>0</v>
      </c>
      <c r="AA31" s="406" t="s">
        <v>556</v>
      </c>
      <c r="AB31" s="357">
        <v>0</v>
      </c>
      <c r="AC31" s="358" t="s">
        <v>556</v>
      </c>
      <c r="AD31" s="679">
        <f t="shared" si="1"/>
        <v>34089</v>
      </c>
      <c r="AE31" s="568" t="s">
        <v>52</v>
      </c>
      <c r="AF31" s="560"/>
    </row>
    <row r="32" spans="1:32">
      <c r="A32" s="83" t="s">
        <v>597</v>
      </c>
      <c r="B32" s="565" t="s">
        <v>598</v>
      </c>
      <c r="C32" s="84" t="s">
        <v>599</v>
      </c>
      <c r="D32" s="84" t="s">
        <v>597</v>
      </c>
      <c r="E32" s="84" t="s">
        <v>536</v>
      </c>
      <c r="F32" s="566" t="s">
        <v>47</v>
      </c>
      <c r="H32" s="435">
        <v>0</v>
      </c>
      <c r="I32" s="567" t="s">
        <v>75</v>
      </c>
      <c r="J32" s="435">
        <v>0</v>
      </c>
      <c r="K32" s="567" t="s">
        <v>556</v>
      </c>
      <c r="L32" s="525">
        <v>103186</v>
      </c>
      <c r="M32" s="451" t="s">
        <v>52</v>
      </c>
      <c r="N32" s="951">
        <v>3586</v>
      </c>
      <c r="O32" s="567" t="s">
        <v>52</v>
      </c>
      <c r="P32" s="525">
        <v>17588</v>
      </c>
      <c r="Q32" s="451" t="s">
        <v>52</v>
      </c>
      <c r="R32" s="525">
        <v>0</v>
      </c>
      <c r="S32" s="451" t="s">
        <v>556</v>
      </c>
      <c r="T32" s="525">
        <v>1537</v>
      </c>
      <c r="U32" s="451" t="s">
        <v>52</v>
      </c>
      <c r="V32" s="951">
        <v>0</v>
      </c>
      <c r="W32" s="567" t="s">
        <v>556</v>
      </c>
      <c r="X32" s="357">
        <v>0</v>
      </c>
      <c r="Y32" s="358" t="s">
        <v>556</v>
      </c>
      <c r="Z32" s="961">
        <v>0</v>
      </c>
      <c r="AA32" s="406" t="s">
        <v>556</v>
      </c>
      <c r="AB32" s="357">
        <v>0</v>
      </c>
      <c r="AC32" s="358" t="s">
        <v>556</v>
      </c>
      <c r="AD32" s="680">
        <f>J32+L32+N32+P32+R32+T32+V32+X32+Z32+AB32</f>
        <v>125897</v>
      </c>
      <c r="AE32" s="573" t="s">
        <v>52</v>
      </c>
      <c r="AF32" s="560"/>
    </row>
    <row r="33" spans="1:32" ht="12.95" thickBot="1">
      <c r="A33" s="579" t="s">
        <v>600</v>
      </c>
      <c r="B33" s="588" t="s">
        <v>601</v>
      </c>
      <c r="C33" s="99" t="s">
        <v>602</v>
      </c>
      <c r="D33" s="99" t="s">
        <v>600</v>
      </c>
      <c r="E33" s="99" t="s">
        <v>536</v>
      </c>
      <c r="F33" s="589" t="s">
        <v>184</v>
      </c>
      <c r="H33" s="590">
        <f>SUM(H26:H32)</f>
        <v>5791</v>
      </c>
      <c r="I33" s="591" t="s">
        <v>52</v>
      </c>
      <c r="J33" s="590">
        <f>SUM(J26:J32)</f>
        <v>3575</v>
      </c>
      <c r="K33" s="675" t="s">
        <v>52</v>
      </c>
      <c r="L33" s="956">
        <f>SUM(L26:L32)</f>
        <v>140899</v>
      </c>
      <c r="M33" s="591" t="s">
        <v>52</v>
      </c>
      <c r="N33" s="952">
        <f>SUM(N26:N32)</f>
        <v>23120</v>
      </c>
      <c r="O33" s="675" t="s">
        <v>52</v>
      </c>
      <c r="P33" s="956">
        <f>SUM(P26:P32)</f>
        <v>25345</v>
      </c>
      <c r="Q33" s="591" t="s">
        <v>52</v>
      </c>
      <c r="R33" s="956">
        <f>SUM(R26:R32)</f>
        <v>4303</v>
      </c>
      <c r="S33" s="591" t="s">
        <v>52</v>
      </c>
      <c r="T33" s="956">
        <f>SUM(T26:T32)</f>
        <v>8084</v>
      </c>
      <c r="U33" s="591" t="s">
        <v>52</v>
      </c>
      <c r="V33" s="952">
        <f>SUM(V26:V32)</f>
        <v>1712</v>
      </c>
      <c r="W33" s="675" t="s">
        <v>52</v>
      </c>
      <c r="X33" s="674">
        <f>SUM(X26:X32)</f>
        <v>1800</v>
      </c>
      <c r="Y33" s="165" t="s">
        <v>52</v>
      </c>
      <c r="Z33" s="938">
        <f>SUM(Z26:Z32)</f>
        <v>196</v>
      </c>
      <c r="AA33" s="959" t="s">
        <v>52</v>
      </c>
      <c r="AB33" s="674">
        <f>SUM(AB26:AB32)</f>
        <v>11</v>
      </c>
      <c r="AC33" s="165" t="s">
        <v>52</v>
      </c>
      <c r="AD33" s="575">
        <f>SUM(AD26:AD32)</f>
        <v>209045</v>
      </c>
      <c r="AE33" s="592" t="s">
        <v>52</v>
      </c>
      <c r="AF33" s="560"/>
    </row>
    <row r="34" spans="1:32">
      <c r="A34" s="83" t="s">
        <v>603</v>
      </c>
      <c r="B34" s="565" t="s">
        <v>579</v>
      </c>
      <c r="C34" s="84" t="s">
        <v>604</v>
      </c>
      <c r="D34" s="84" t="s">
        <v>603</v>
      </c>
      <c r="E34" s="84" t="s">
        <v>536</v>
      </c>
      <c r="F34" s="566" t="s">
        <v>47</v>
      </c>
      <c r="H34" s="435">
        <v>0</v>
      </c>
      <c r="I34" s="567" t="s">
        <v>556</v>
      </c>
      <c r="J34" s="435">
        <v>0</v>
      </c>
      <c r="K34" s="567" t="s">
        <v>556</v>
      </c>
      <c r="L34" s="525">
        <v>2744</v>
      </c>
      <c r="M34" s="451" t="s">
        <v>49</v>
      </c>
      <c r="N34" s="951">
        <v>2162</v>
      </c>
      <c r="O34" s="567" t="s">
        <v>49</v>
      </c>
      <c r="P34" s="525">
        <v>2030</v>
      </c>
      <c r="Q34" s="451" t="s">
        <v>49</v>
      </c>
      <c r="R34" s="525">
        <v>0</v>
      </c>
      <c r="S34" s="451" t="s">
        <v>556</v>
      </c>
      <c r="T34" s="525">
        <v>249</v>
      </c>
      <c r="U34" s="451" t="s">
        <v>49</v>
      </c>
      <c r="V34" s="951">
        <v>0</v>
      </c>
      <c r="W34" s="567" t="s">
        <v>556</v>
      </c>
      <c r="X34" s="954">
        <v>0</v>
      </c>
      <c r="Y34" s="955" t="s">
        <v>556</v>
      </c>
      <c r="Z34" s="950">
        <v>0</v>
      </c>
      <c r="AA34" s="563" t="s">
        <v>556</v>
      </c>
      <c r="AB34" s="954">
        <v>0</v>
      </c>
      <c r="AC34" s="955" t="s">
        <v>556</v>
      </c>
      <c r="AD34" s="962">
        <f t="shared" si="1"/>
        <v>7185</v>
      </c>
      <c r="AE34" s="593" t="s">
        <v>49</v>
      </c>
      <c r="AF34" s="560"/>
    </row>
    <row r="35" spans="1:32">
      <c r="A35" s="98" t="s">
        <v>605</v>
      </c>
      <c r="B35" s="588" t="s">
        <v>582</v>
      </c>
      <c r="C35" s="99" t="s">
        <v>606</v>
      </c>
      <c r="D35" s="99" t="s">
        <v>605</v>
      </c>
      <c r="E35" s="99" t="s">
        <v>536</v>
      </c>
      <c r="F35" s="589" t="s">
        <v>47</v>
      </c>
      <c r="H35" s="594">
        <v>0</v>
      </c>
      <c r="I35" s="595" t="s">
        <v>556</v>
      </c>
      <c r="J35" s="594">
        <v>0</v>
      </c>
      <c r="K35" s="595" t="s">
        <v>556</v>
      </c>
      <c r="L35" s="583">
        <v>20976</v>
      </c>
      <c r="M35" s="957" t="s">
        <v>49</v>
      </c>
      <c r="N35" s="953">
        <v>2346</v>
      </c>
      <c r="O35" s="595" t="s">
        <v>49</v>
      </c>
      <c r="P35" s="583">
        <v>19440</v>
      </c>
      <c r="Q35" s="957" t="s">
        <v>49</v>
      </c>
      <c r="R35" s="583">
        <v>2527</v>
      </c>
      <c r="S35" s="957" t="s">
        <v>49</v>
      </c>
      <c r="T35" s="583">
        <v>2381</v>
      </c>
      <c r="U35" s="957" t="s">
        <v>49</v>
      </c>
      <c r="V35" s="953">
        <v>1425</v>
      </c>
      <c r="W35" s="595" t="s">
        <v>49</v>
      </c>
      <c r="X35" s="583">
        <v>0</v>
      </c>
      <c r="Y35" s="957" t="s">
        <v>556</v>
      </c>
      <c r="Z35" s="953">
        <v>0</v>
      </c>
      <c r="AA35" s="595" t="s">
        <v>556</v>
      </c>
      <c r="AB35" s="583">
        <v>0</v>
      </c>
      <c r="AC35" s="957" t="s">
        <v>556</v>
      </c>
      <c r="AD35" s="963">
        <f>J35+L35+N35+P35+R35+T35+V35+X35+Z35+AB35</f>
        <v>49095</v>
      </c>
      <c r="AE35" s="596" t="s">
        <v>49</v>
      </c>
      <c r="AF35" s="560"/>
    </row>
    <row r="36" spans="1:32" ht="15" customHeight="1">
      <c r="E36" s="3"/>
      <c r="AF36" s="560"/>
    </row>
    <row r="37" spans="1:32" ht="18.600000000000001" thickBot="1">
      <c r="A37" s="67"/>
      <c r="B37" s="465" t="s">
        <v>607</v>
      </c>
      <c r="C37" s="465"/>
      <c r="D37" s="465"/>
      <c r="E37" s="466" t="s">
        <v>56</v>
      </c>
      <c r="F37" s="467"/>
      <c r="AF37" s="560"/>
    </row>
    <row r="38" spans="1:32">
      <c r="A38" s="83" t="s">
        <v>608</v>
      </c>
      <c r="B38" s="469" t="s">
        <v>555</v>
      </c>
      <c r="C38" s="69" t="s">
        <v>24</v>
      </c>
      <c r="D38" s="69" t="s">
        <v>608</v>
      </c>
      <c r="E38" s="69" t="s">
        <v>89</v>
      </c>
      <c r="F38" s="471" t="s">
        <v>25</v>
      </c>
      <c r="G38" s="2" t="s">
        <v>56</v>
      </c>
      <c r="J38" s="597">
        <v>1</v>
      </c>
      <c r="K38" s="598" t="s">
        <v>48</v>
      </c>
      <c r="L38" s="597">
        <v>1</v>
      </c>
      <c r="M38" s="599" t="s">
        <v>48</v>
      </c>
      <c r="N38" s="597">
        <v>1</v>
      </c>
      <c r="O38" s="628" t="s">
        <v>48</v>
      </c>
      <c r="P38" s="660">
        <v>1</v>
      </c>
      <c r="Q38" s="661" t="s">
        <v>48</v>
      </c>
      <c r="R38" s="660">
        <v>1</v>
      </c>
      <c r="S38" s="661" t="s">
        <v>48</v>
      </c>
      <c r="T38" s="660">
        <v>1</v>
      </c>
      <c r="U38" s="661" t="s">
        <v>48</v>
      </c>
      <c r="V38" s="660">
        <v>1</v>
      </c>
      <c r="W38" s="661" t="s">
        <v>48</v>
      </c>
      <c r="X38" s="600">
        <v>0</v>
      </c>
      <c r="Y38" s="598" t="s">
        <v>556</v>
      </c>
      <c r="Z38" s="601">
        <v>0</v>
      </c>
      <c r="AA38" s="602" t="s">
        <v>556</v>
      </c>
      <c r="AB38" s="603">
        <v>1</v>
      </c>
      <c r="AC38" s="604" t="s">
        <v>48</v>
      </c>
      <c r="AF38" s="560"/>
    </row>
    <row r="39" spans="1:32">
      <c r="A39" s="83" t="s">
        <v>609</v>
      </c>
      <c r="B39" s="547" t="s">
        <v>558</v>
      </c>
      <c r="C39" s="51" t="s">
        <v>24</v>
      </c>
      <c r="D39" s="51" t="s">
        <v>609</v>
      </c>
      <c r="E39" s="51" t="s">
        <v>89</v>
      </c>
      <c r="F39" s="561" t="s">
        <v>47</v>
      </c>
      <c r="J39" s="605">
        <v>1</v>
      </c>
      <c r="K39" s="606" t="s">
        <v>48</v>
      </c>
      <c r="L39" s="605">
        <v>1</v>
      </c>
      <c r="M39" s="607" t="s">
        <v>48</v>
      </c>
      <c r="N39" s="605">
        <v>0.97872340400000002</v>
      </c>
      <c r="O39" s="606" t="s">
        <v>48</v>
      </c>
      <c r="P39" s="662">
        <v>1</v>
      </c>
      <c r="Q39" s="663" t="s">
        <v>48</v>
      </c>
      <c r="R39" s="662">
        <v>1</v>
      </c>
      <c r="S39" s="663" t="s">
        <v>48</v>
      </c>
      <c r="T39" s="662">
        <v>1</v>
      </c>
      <c r="U39" s="663" t="s">
        <v>48</v>
      </c>
      <c r="V39" s="662">
        <v>1</v>
      </c>
      <c r="W39" s="663" t="s">
        <v>48</v>
      </c>
      <c r="X39" s="608">
        <v>0</v>
      </c>
      <c r="Y39" s="606" t="s">
        <v>556</v>
      </c>
      <c r="Z39" s="609">
        <v>0</v>
      </c>
      <c r="AA39" s="606" t="s">
        <v>556</v>
      </c>
      <c r="AB39" s="610">
        <v>0</v>
      </c>
      <c r="AC39" s="611" t="s">
        <v>556</v>
      </c>
      <c r="AF39" s="560"/>
    </row>
    <row r="40" spans="1:32">
      <c r="A40" s="83" t="s">
        <v>610</v>
      </c>
      <c r="B40" s="565" t="s">
        <v>561</v>
      </c>
      <c r="C40" s="84" t="s">
        <v>24</v>
      </c>
      <c r="D40" s="84" t="s">
        <v>610</v>
      </c>
      <c r="E40" s="84" t="s">
        <v>89</v>
      </c>
      <c r="F40" s="566" t="s">
        <v>47</v>
      </c>
      <c r="J40" s="612">
        <v>1</v>
      </c>
      <c r="K40" s="613" t="s">
        <v>48</v>
      </c>
      <c r="L40" s="612">
        <v>1</v>
      </c>
      <c r="M40" s="614" t="s">
        <v>48</v>
      </c>
      <c r="N40" s="612">
        <v>1</v>
      </c>
      <c r="O40" s="613" t="s">
        <v>48</v>
      </c>
      <c r="P40" s="662">
        <v>1</v>
      </c>
      <c r="Q40" s="663" t="s">
        <v>48</v>
      </c>
      <c r="R40" s="662">
        <v>1</v>
      </c>
      <c r="S40" s="663" t="s">
        <v>48</v>
      </c>
      <c r="T40" s="662">
        <v>1</v>
      </c>
      <c r="U40" s="663" t="s">
        <v>48</v>
      </c>
      <c r="V40" s="662">
        <v>1</v>
      </c>
      <c r="W40" s="663" t="s">
        <v>48</v>
      </c>
      <c r="X40" s="615">
        <v>0</v>
      </c>
      <c r="Y40" s="613" t="s">
        <v>556</v>
      </c>
      <c r="Z40" s="616">
        <v>0</v>
      </c>
      <c r="AA40" s="606" t="s">
        <v>556</v>
      </c>
      <c r="AB40" s="610">
        <v>0</v>
      </c>
      <c r="AC40" s="611" t="s">
        <v>556</v>
      </c>
      <c r="AF40" s="560"/>
    </row>
    <row r="41" spans="1:32">
      <c r="A41" s="83" t="s">
        <v>611</v>
      </c>
      <c r="B41" s="565" t="s">
        <v>564</v>
      </c>
      <c r="C41" s="84" t="s">
        <v>24</v>
      </c>
      <c r="D41" s="84" t="s">
        <v>611</v>
      </c>
      <c r="E41" s="84" t="s">
        <v>89</v>
      </c>
      <c r="F41" s="566" t="s">
        <v>47</v>
      </c>
      <c r="J41" s="612">
        <v>1</v>
      </c>
      <c r="K41" s="613" t="s">
        <v>48</v>
      </c>
      <c r="L41" s="612">
        <v>1</v>
      </c>
      <c r="M41" s="614" t="s">
        <v>48</v>
      </c>
      <c r="N41" s="612">
        <v>1</v>
      </c>
      <c r="O41" s="613" t="s">
        <v>48</v>
      </c>
      <c r="P41" s="662">
        <v>1</v>
      </c>
      <c r="Q41" s="663" t="s">
        <v>48</v>
      </c>
      <c r="R41" s="662">
        <v>1</v>
      </c>
      <c r="S41" s="663" t="s">
        <v>48</v>
      </c>
      <c r="T41" s="662">
        <v>1</v>
      </c>
      <c r="U41" s="663" t="s">
        <v>48</v>
      </c>
      <c r="V41" s="662">
        <v>1</v>
      </c>
      <c r="W41" s="663" t="s">
        <v>48</v>
      </c>
      <c r="X41" s="615">
        <v>0</v>
      </c>
      <c r="Y41" s="613" t="s">
        <v>556</v>
      </c>
      <c r="Z41" s="616">
        <v>1</v>
      </c>
      <c r="AA41" s="606" t="s">
        <v>48</v>
      </c>
      <c r="AB41" s="610">
        <v>0</v>
      </c>
      <c r="AC41" s="611" t="s">
        <v>556</v>
      </c>
      <c r="AF41" s="560"/>
    </row>
    <row r="42" spans="1:32">
      <c r="A42" s="83" t="s">
        <v>612</v>
      </c>
      <c r="B42" s="565" t="s">
        <v>567</v>
      </c>
      <c r="C42" s="84" t="s">
        <v>24</v>
      </c>
      <c r="D42" s="84" t="s">
        <v>612</v>
      </c>
      <c r="E42" s="84" t="s">
        <v>89</v>
      </c>
      <c r="F42" s="566" t="s">
        <v>47</v>
      </c>
      <c r="J42" s="612">
        <v>1</v>
      </c>
      <c r="K42" s="613" t="s">
        <v>48</v>
      </c>
      <c r="L42" s="612">
        <v>1</v>
      </c>
      <c r="M42" s="614" t="s">
        <v>48</v>
      </c>
      <c r="N42" s="612">
        <v>1</v>
      </c>
      <c r="O42" s="613" t="s">
        <v>48</v>
      </c>
      <c r="P42" s="662">
        <v>1</v>
      </c>
      <c r="Q42" s="663" t="s">
        <v>48</v>
      </c>
      <c r="R42" s="662">
        <v>1</v>
      </c>
      <c r="S42" s="663" t="s">
        <v>48</v>
      </c>
      <c r="T42" s="662">
        <v>1</v>
      </c>
      <c r="U42" s="663" t="s">
        <v>48</v>
      </c>
      <c r="V42" s="662">
        <v>1</v>
      </c>
      <c r="W42" s="663" t="s">
        <v>48</v>
      </c>
      <c r="X42" s="615">
        <v>1</v>
      </c>
      <c r="Y42" s="613" t="s">
        <v>48</v>
      </c>
      <c r="Z42" s="616">
        <v>0</v>
      </c>
      <c r="AA42" s="613" t="s">
        <v>556</v>
      </c>
      <c r="AB42" s="610">
        <v>0</v>
      </c>
      <c r="AC42" s="611" t="s">
        <v>556</v>
      </c>
      <c r="AF42" s="560"/>
    </row>
    <row r="43" spans="1:32">
      <c r="A43" s="83" t="s">
        <v>613</v>
      </c>
      <c r="B43" s="565" t="s">
        <v>570</v>
      </c>
      <c r="C43" s="84" t="s">
        <v>24</v>
      </c>
      <c r="D43" s="84" t="s">
        <v>613</v>
      </c>
      <c r="E43" s="84" t="s">
        <v>89</v>
      </c>
      <c r="F43" s="566" t="s">
        <v>47</v>
      </c>
      <c r="J43" s="612">
        <v>1</v>
      </c>
      <c r="K43" s="613" t="s">
        <v>48</v>
      </c>
      <c r="L43" s="612">
        <v>0.95454545499999999</v>
      </c>
      <c r="M43" s="614" t="s">
        <v>48</v>
      </c>
      <c r="N43" s="612">
        <v>1</v>
      </c>
      <c r="O43" s="613" t="s">
        <v>48</v>
      </c>
      <c r="P43" s="662">
        <v>1</v>
      </c>
      <c r="Q43" s="663" t="s">
        <v>48</v>
      </c>
      <c r="R43" s="662">
        <v>1</v>
      </c>
      <c r="S43" s="663" t="s">
        <v>48</v>
      </c>
      <c r="T43" s="662">
        <v>1</v>
      </c>
      <c r="U43" s="663" t="s">
        <v>48</v>
      </c>
      <c r="V43" s="662">
        <v>1</v>
      </c>
      <c r="W43" s="663" t="s">
        <v>48</v>
      </c>
      <c r="X43" s="615">
        <v>0</v>
      </c>
      <c r="Y43" s="613" t="s">
        <v>556</v>
      </c>
      <c r="Z43" s="616">
        <v>0</v>
      </c>
      <c r="AA43" s="613" t="s">
        <v>556</v>
      </c>
      <c r="AB43" s="610">
        <v>0</v>
      </c>
      <c r="AC43" s="611" t="s">
        <v>556</v>
      </c>
      <c r="AF43" s="560"/>
    </row>
    <row r="44" spans="1:32">
      <c r="A44" s="569" t="s">
        <v>614</v>
      </c>
      <c r="B44" s="570" t="s">
        <v>598</v>
      </c>
      <c r="C44" s="571" t="s">
        <v>24</v>
      </c>
      <c r="D44" s="571" t="s">
        <v>614</v>
      </c>
      <c r="E44" s="571" t="s">
        <v>89</v>
      </c>
      <c r="F44" s="572" t="s">
        <v>47</v>
      </c>
      <c r="J44" s="612">
        <v>0</v>
      </c>
      <c r="K44" s="613" t="s">
        <v>556</v>
      </c>
      <c r="L44" s="612">
        <v>1</v>
      </c>
      <c r="M44" s="614" t="s">
        <v>48</v>
      </c>
      <c r="N44" s="612">
        <v>1</v>
      </c>
      <c r="O44" s="617" t="s">
        <v>48</v>
      </c>
      <c r="P44" s="662">
        <v>1</v>
      </c>
      <c r="Q44" s="663" t="s">
        <v>48</v>
      </c>
      <c r="R44" s="662">
        <v>0</v>
      </c>
      <c r="S44" s="663" t="s">
        <v>556</v>
      </c>
      <c r="T44" s="662">
        <v>1</v>
      </c>
      <c r="U44" s="663" t="s">
        <v>48</v>
      </c>
      <c r="V44" s="662">
        <v>0</v>
      </c>
      <c r="W44" s="663" t="s">
        <v>556</v>
      </c>
      <c r="X44" s="615">
        <v>0</v>
      </c>
      <c r="Y44" s="613" t="s">
        <v>556</v>
      </c>
      <c r="Z44" s="616">
        <v>0</v>
      </c>
      <c r="AA44" s="617" t="s">
        <v>556</v>
      </c>
      <c r="AB44" s="610">
        <v>0</v>
      </c>
      <c r="AC44" s="611" t="s">
        <v>556</v>
      </c>
      <c r="AF44" s="560"/>
    </row>
    <row r="45" spans="1:32" ht="12.95" thickBot="1">
      <c r="A45" s="83" t="s">
        <v>615</v>
      </c>
      <c r="B45" s="565" t="s">
        <v>616</v>
      </c>
      <c r="C45" s="84" t="s">
        <v>24</v>
      </c>
      <c r="D45" s="84" t="s">
        <v>615</v>
      </c>
      <c r="E45" s="84" t="s">
        <v>89</v>
      </c>
      <c r="F45" s="566" t="s">
        <v>47</v>
      </c>
      <c r="J45" s="618">
        <v>1</v>
      </c>
      <c r="K45" s="619" t="s">
        <v>48</v>
      </c>
      <c r="L45" s="618">
        <v>0.99431818199999999</v>
      </c>
      <c r="M45" s="620" t="s">
        <v>48</v>
      </c>
      <c r="N45" s="658">
        <v>0.99663299699999996</v>
      </c>
      <c r="O45" s="659" t="s">
        <v>48</v>
      </c>
      <c r="P45" s="664">
        <v>1</v>
      </c>
      <c r="Q45" s="668" t="s">
        <v>48</v>
      </c>
      <c r="R45" s="664">
        <v>1</v>
      </c>
      <c r="S45" s="668" t="s">
        <v>48</v>
      </c>
      <c r="T45" s="664">
        <v>1</v>
      </c>
      <c r="U45" s="668" t="s">
        <v>48</v>
      </c>
      <c r="V45" s="664">
        <v>1</v>
      </c>
      <c r="W45" s="668" t="s">
        <v>48</v>
      </c>
      <c r="X45" s="621">
        <v>1</v>
      </c>
      <c r="Y45" s="622" t="s">
        <v>48</v>
      </c>
      <c r="Z45" s="623">
        <v>1</v>
      </c>
      <c r="AA45" s="624" t="s">
        <v>48</v>
      </c>
      <c r="AB45" s="625">
        <v>0</v>
      </c>
      <c r="AC45" s="626" t="s">
        <v>556</v>
      </c>
      <c r="AF45" s="560"/>
    </row>
    <row r="46" spans="1:32">
      <c r="A46" s="83" t="s">
        <v>617</v>
      </c>
      <c r="B46" s="565" t="s">
        <v>579</v>
      </c>
      <c r="C46" s="84" t="s">
        <v>24</v>
      </c>
      <c r="D46" s="84" t="s">
        <v>617</v>
      </c>
      <c r="E46" s="84" t="s">
        <v>89</v>
      </c>
      <c r="F46" s="566" t="s">
        <v>47</v>
      </c>
      <c r="J46" s="597">
        <v>0</v>
      </c>
      <c r="K46" s="613" t="s">
        <v>556</v>
      </c>
      <c r="L46" s="597">
        <v>0.91666666699999999</v>
      </c>
      <c r="M46" s="599" t="s">
        <v>48</v>
      </c>
      <c r="N46" s="597">
        <v>1</v>
      </c>
      <c r="O46" s="628" t="s">
        <v>48</v>
      </c>
      <c r="P46" s="666">
        <v>1</v>
      </c>
      <c r="Q46" s="667" t="s">
        <v>48</v>
      </c>
      <c r="R46" s="666">
        <v>0</v>
      </c>
      <c r="S46" s="667" t="s">
        <v>556</v>
      </c>
      <c r="T46" s="666">
        <v>1</v>
      </c>
      <c r="U46" s="667" t="s">
        <v>48</v>
      </c>
      <c r="V46" s="666">
        <v>0</v>
      </c>
      <c r="W46" s="667" t="s">
        <v>556</v>
      </c>
      <c r="X46" s="627">
        <v>0</v>
      </c>
      <c r="Y46" s="628" t="s">
        <v>556</v>
      </c>
      <c r="Z46" s="605">
        <v>0</v>
      </c>
      <c r="AA46" s="606" t="s">
        <v>556</v>
      </c>
      <c r="AB46" s="603">
        <v>0</v>
      </c>
      <c r="AC46" s="629" t="s">
        <v>556</v>
      </c>
      <c r="AF46" s="560"/>
    </row>
    <row r="47" spans="1:32" ht="12.95" thickBot="1">
      <c r="A47" s="579" t="s">
        <v>618</v>
      </c>
      <c r="B47" s="580" t="s">
        <v>582</v>
      </c>
      <c r="C47" s="581" t="s">
        <v>24</v>
      </c>
      <c r="D47" s="581" t="s">
        <v>618</v>
      </c>
      <c r="E47" s="581" t="s">
        <v>89</v>
      </c>
      <c r="F47" s="582" t="s">
        <v>47</v>
      </c>
      <c r="J47" s="630">
        <v>0</v>
      </c>
      <c r="K47" s="631" t="s">
        <v>556</v>
      </c>
      <c r="L47" s="630">
        <v>1</v>
      </c>
      <c r="M47" s="632" t="s">
        <v>48</v>
      </c>
      <c r="N47" s="630">
        <v>1</v>
      </c>
      <c r="O47" s="634" t="s">
        <v>48</v>
      </c>
      <c r="P47" s="664">
        <v>1</v>
      </c>
      <c r="Q47" s="665" t="s">
        <v>48</v>
      </c>
      <c r="R47" s="664">
        <v>1</v>
      </c>
      <c r="S47" s="665" t="s">
        <v>48</v>
      </c>
      <c r="T47" s="664">
        <v>1</v>
      </c>
      <c r="U47" s="665" t="s">
        <v>48</v>
      </c>
      <c r="V47" s="664">
        <v>1</v>
      </c>
      <c r="W47" s="665" t="s">
        <v>48</v>
      </c>
      <c r="X47" s="633">
        <v>0</v>
      </c>
      <c r="Y47" s="634" t="s">
        <v>556</v>
      </c>
      <c r="Z47" s="630">
        <v>0</v>
      </c>
      <c r="AA47" s="634" t="s">
        <v>556</v>
      </c>
      <c r="AB47" s="635">
        <v>0</v>
      </c>
      <c r="AC47" s="636" t="s">
        <v>556</v>
      </c>
      <c r="AF47" s="560"/>
    </row>
    <row r="48" spans="1:32">
      <c r="A48" s="3"/>
      <c r="C48" s="3"/>
      <c r="D48" s="3"/>
      <c r="E48" s="3"/>
      <c r="F48" s="3"/>
      <c r="AF48" s="560"/>
    </row>
    <row r="49" spans="1:32">
      <c r="A49" s="3"/>
      <c r="C49" s="3"/>
      <c r="D49" s="3"/>
      <c r="E49" s="3"/>
      <c r="F49" s="3"/>
      <c r="AF49" s="560"/>
    </row>
    <row r="50" spans="1:32" ht="18">
      <c r="A50" s="67"/>
      <c r="B50" s="465" t="s">
        <v>619</v>
      </c>
      <c r="C50" s="465"/>
      <c r="D50" s="465"/>
      <c r="E50" s="466" t="s">
        <v>56</v>
      </c>
      <c r="F50" s="467"/>
      <c r="G50" s="3"/>
      <c r="AD50" s="637" t="s">
        <v>265</v>
      </c>
      <c r="AE50" s="638"/>
      <c r="AF50" s="560"/>
    </row>
    <row r="51" spans="1:32">
      <c r="A51" s="37" t="s">
        <v>620</v>
      </c>
      <c r="B51" s="15" t="s">
        <v>621</v>
      </c>
      <c r="C51" s="281" t="s">
        <v>24</v>
      </c>
      <c r="D51" s="281" t="s">
        <v>620</v>
      </c>
      <c r="E51" s="639" t="s">
        <v>622</v>
      </c>
      <c r="F51" s="40" t="s">
        <v>47</v>
      </c>
      <c r="G51" s="3"/>
      <c r="H51" s="640">
        <v>1318.5930000000001</v>
      </c>
      <c r="I51" s="641" t="s">
        <v>181</v>
      </c>
      <c r="J51" s="640">
        <v>6.3890000000000002</v>
      </c>
      <c r="K51" s="641" t="s">
        <v>181</v>
      </c>
      <c r="L51" s="640">
        <v>110.65300000000001</v>
      </c>
      <c r="M51" s="641" t="s">
        <v>181</v>
      </c>
      <c r="N51" s="640">
        <v>545.43600000000004</v>
      </c>
      <c r="O51" s="641" t="s">
        <v>181</v>
      </c>
      <c r="P51" s="640">
        <v>93.120999999999995</v>
      </c>
      <c r="Q51" s="641" t="s">
        <v>181</v>
      </c>
      <c r="R51" s="640">
        <v>4.2430000000000003</v>
      </c>
      <c r="S51" s="641" t="s">
        <v>181</v>
      </c>
      <c r="T51" s="640">
        <v>69.299000000000007</v>
      </c>
      <c r="U51" s="641" t="s">
        <v>181</v>
      </c>
      <c r="V51" s="640">
        <v>26.116</v>
      </c>
      <c r="W51" s="641" t="s">
        <v>181</v>
      </c>
      <c r="X51" s="640">
        <v>0</v>
      </c>
      <c r="Y51" s="641" t="s">
        <v>556</v>
      </c>
      <c r="Z51" s="640">
        <v>0</v>
      </c>
      <c r="AA51" s="641" t="s">
        <v>556</v>
      </c>
      <c r="AB51" s="640">
        <v>2.3420000000000001</v>
      </c>
      <c r="AC51" s="641" t="s">
        <v>181</v>
      </c>
      <c r="AD51" s="642">
        <f t="shared" ref="AD51:AD62" si="2">H51+J51+L51+N51+P51+R51+T51+V51+X51+Z51+AB51</f>
        <v>2176.192</v>
      </c>
      <c r="AE51" s="643" t="s">
        <v>181</v>
      </c>
      <c r="AF51" s="560"/>
    </row>
    <row r="52" spans="1:32">
      <c r="A52" s="4" t="s">
        <v>623</v>
      </c>
      <c r="B52" s="13" t="s">
        <v>624</v>
      </c>
      <c r="C52" s="333" t="s">
        <v>625</v>
      </c>
      <c r="D52" s="11" t="s">
        <v>623</v>
      </c>
      <c r="E52" s="644" t="s">
        <v>622</v>
      </c>
      <c r="F52" s="45" t="s">
        <v>47</v>
      </c>
      <c r="G52" s="3"/>
      <c r="H52" s="645">
        <v>699.65700000000004</v>
      </c>
      <c r="I52" s="646" t="s">
        <v>181</v>
      </c>
      <c r="J52" s="645">
        <v>35.485999999999997</v>
      </c>
      <c r="K52" s="646" t="s">
        <v>181</v>
      </c>
      <c r="L52" s="645">
        <v>297.45600000000002</v>
      </c>
      <c r="M52" s="646" t="s">
        <v>181</v>
      </c>
      <c r="N52" s="645">
        <v>540.46600000000001</v>
      </c>
      <c r="O52" s="646" t="s">
        <v>181</v>
      </c>
      <c r="P52" s="645">
        <v>92.180999999999997</v>
      </c>
      <c r="Q52" s="646" t="s">
        <v>181</v>
      </c>
      <c r="R52" s="645">
        <v>105.071</v>
      </c>
      <c r="S52" s="646" t="s">
        <v>181</v>
      </c>
      <c r="T52" s="645">
        <v>150.15899999999999</v>
      </c>
      <c r="U52" s="646" t="s">
        <v>181</v>
      </c>
      <c r="V52" s="645">
        <v>31.285</v>
      </c>
      <c r="W52" s="646" t="s">
        <v>181</v>
      </c>
      <c r="X52" s="645">
        <v>0</v>
      </c>
      <c r="Y52" s="646" t="s">
        <v>556</v>
      </c>
      <c r="Z52" s="645">
        <v>0</v>
      </c>
      <c r="AA52" s="646" t="s">
        <v>556</v>
      </c>
      <c r="AB52" s="645">
        <v>0</v>
      </c>
      <c r="AC52" s="646" t="s">
        <v>556</v>
      </c>
      <c r="AD52" s="647">
        <f t="shared" si="2"/>
        <v>1951.7610000000002</v>
      </c>
      <c r="AE52" s="648" t="s">
        <v>181</v>
      </c>
      <c r="AF52" s="560"/>
    </row>
    <row r="53" spans="1:32">
      <c r="A53" s="4" t="s">
        <v>626</v>
      </c>
      <c r="B53" s="13" t="s">
        <v>627</v>
      </c>
      <c r="C53" s="333" t="s">
        <v>628</v>
      </c>
      <c r="D53" s="11" t="s">
        <v>626</v>
      </c>
      <c r="E53" s="644" t="s">
        <v>622</v>
      </c>
      <c r="F53" s="45" t="s">
        <v>47</v>
      </c>
      <c r="G53" s="3"/>
      <c r="H53" s="645">
        <v>682.79100000000005</v>
      </c>
      <c r="I53" s="646" t="s">
        <v>181</v>
      </c>
      <c r="J53" s="645">
        <v>92.162000000000006</v>
      </c>
      <c r="K53" s="646" t="s">
        <v>181</v>
      </c>
      <c r="L53" s="645">
        <v>789.36800000000005</v>
      </c>
      <c r="M53" s="646" t="s">
        <v>181</v>
      </c>
      <c r="N53" s="645">
        <v>1085.4490000000001</v>
      </c>
      <c r="O53" s="646" t="s">
        <v>181</v>
      </c>
      <c r="P53" s="645">
        <v>76.570999999999998</v>
      </c>
      <c r="Q53" s="646" t="s">
        <v>181</v>
      </c>
      <c r="R53" s="645">
        <v>85.244</v>
      </c>
      <c r="S53" s="646" t="s">
        <v>181</v>
      </c>
      <c r="T53" s="645">
        <v>259.911</v>
      </c>
      <c r="U53" s="646" t="s">
        <v>181</v>
      </c>
      <c r="V53" s="645">
        <v>84.674000000000007</v>
      </c>
      <c r="W53" s="646" t="s">
        <v>181</v>
      </c>
      <c r="X53" s="645">
        <v>0</v>
      </c>
      <c r="Y53" s="646" t="s">
        <v>556</v>
      </c>
      <c r="Z53" s="645">
        <v>0</v>
      </c>
      <c r="AA53" s="646" t="s">
        <v>556</v>
      </c>
      <c r="AB53" s="645">
        <v>0</v>
      </c>
      <c r="AC53" s="646" t="s">
        <v>556</v>
      </c>
      <c r="AD53" s="647">
        <f t="shared" si="2"/>
        <v>3156.1700000000005</v>
      </c>
      <c r="AE53" s="648" t="s">
        <v>181</v>
      </c>
      <c r="AF53" s="560"/>
    </row>
    <row r="54" spans="1:32">
      <c r="A54" s="4" t="s">
        <v>629</v>
      </c>
      <c r="B54" s="13" t="s">
        <v>630</v>
      </c>
      <c r="C54" s="333" t="s">
        <v>631</v>
      </c>
      <c r="D54" s="11" t="s">
        <v>629</v>
      </c>
      <c r="E54" s="644" t="s">
        <v>622</v>
      </c>
      <c r="F54" s="45" t="s">
        <v>47</v>
      </c>
      <c r="G54" s="3"/>
      <c r="H54" s="645">
        <v>922.67399999999998</v>
      </c>
      <c r="I54" s="646" t="s">
        <v>181</v>
      </c>
      <c r="J54" s="645">
        <v>374.26600000000002</v>
      </c>
      <c r="K54" s="646" t="s">
        <v>181</v>
      </c>
      <c r="L54" s="645">
        <v>2311.3240000000001</v>
      </c>
      <c r="M54" s="646" t="s">
        <v>181</v>
      </c>
      <c r="N54" s="645">
        <v>2673.6460000000002</v>
      </c>
      <c r="O54" s="646" t="s">
        <v>181</v>
      </c>
      <c r="P54" s="645">
        <v>603.38699999999994</v>
      </c>
      <c r="Q54" s="646" t="s">
        <v>181</v>
      </c>
      <c r="R54" s="645">
        <v>259.24700000000001</v>
      </c>
      <c r="S54" s="646" t="s">
        <v>181</v>
      </c>
      <c r="T54" s="645">
        <v>840.87599999999998</v>
      </c>
      <c r="U54" s="646" t="s">
        <v>181</v>
      </c>
      <c r="V54" s="645">
        <v>337.28699999999998</v>
      </c>
      <c r="W54" s="646" t="s">
        <v>181</v>
      </c>
      <c r="X54" s="645">
        <v>0</v>
      </c>
      <c r="Y54" s="646" t="s">
        <v>556</v>
      </c>
      <c r="Z54" s="645">
        <v>43.435000000000002</v>
      </c>
      <c r="AA54" s="646" t="s">
        <v>181</v>
      </c>
      <c r="AB54" s="645">
        <v>0</v>
      </c>
      <c r="AC54" s="646" t="s">
        <v>556</v>
      </c>
      <c r="AD54" s="647">
        <f t="shared" si="2"/>
        <v>8366.1419999999998</v>
      </c>
      <c r="AE54" s="648" t="s">
        <v>181</v>
      </c>
      <c r="AF54" s="560"/>
    </row>
    <row r="55" spans="1:32">
      <c r="A55" s="4" t="s">
        <v>632</v>
      </c>
      <c r="B55" s="13" t="s">
        <v>633</v>
      </c>
      <c r="C55" s="333" t="s">
        <v>634</v>
      </c>
      <c r="D55" s="11" t="s">
        <v>632</v>
      </c>
      <c r="E55" s="644" t="s">
        <v>622</v>
      </c>
      <c r="F55" s="45" t="s">
        <v>47</v>
      </c>
      <c r="G55" s="3"/>
      <c r="H55" s="645">
        <v>0</v>
      </c>
      <c r="I55" s="646" t="s">
        <v>556</v>
      </c>
      <c r="J55" s="645">
        <v>428.23899999999998</v>
      </c>
      <c r="K55" s="646" t="s">
        <v>181</v>
      </c>
      <c r="L55" s="645">
        <v>6034.2139999999999</v>
      </c>
      <c r="M55" s="646" t="s">
        <v>181</v>
      </c>
      <c r="N55" s="645">
        <v>3637.2420000000002</v>
      </c>
      <c r="O55" s="646" t="s">
        <v>181</v>
      </c>
      <c r="P55" s="645">
        <v>1024.0909999999999</v>
      </c>
      <c r="Q55" s="646" t="s">
        <v>181</v>
      </c>
      <c r="R55" s="645">
        <v>334.82799999999997</v>
      </c>
      <c r="S55" s="646" t="s">
        <v>181</v>
      </c>
      <c r="T55" s="645">
        <v>1152.21</v>
      </c>
      <c r="U55" s="646" t="s">
        <v>181</v>
      </c>
      <c r="V55" s="645">
        <v>318.98200000000003</v>
      </c>
      <c r="W55" s="646" t="s">
        <v>181</v>
      </c>
      <c r="X55" s="645">
        <v>233.93799999999999</v>
      </c>
      <c r="Y55" s="646" t="s">
        <v>181</v>
      </c>
      <c r="Z55" s="645">
        <v>0</v>
      </c>
      <c r="AA55" s="646" t="s">
        <v>556</v>
      </c>
      <c r="AB55" s="645">
        <v>0</v>
      </c>
      <c r="AC55" s="646" t="s">
        <v>556</v>
      </c>
      <c r="AD55" s="647">
        <f t="shared" si="2"/>
        <v>13163.744000000001</v>
      </c>
      <c r="AE55" s="648" t="s">
        <v>181</v>
      </c>
      <c r="AF55" s="560"/>
    </row>
    <row r="56" spans="1:32">
      <c r="A56" s="4" t="s">
        <v>635</v>
      </c>
      <c r="B56" s="13" t="s">
        <v>636</v>
      </c>
      <c r="C56" s="333" t="s">
        <v>637</v>
      </c>
      <c r="D56" s="11" t="s">
        <v>635</v>
      </c>
      <c r="E56" s="644" t="s">
        <v>622</v>
      </c>
      <c r="F56" s="45" t="s">
        <v>47</v>
      </c>
      <c r="G56" s="3"/>
      <c r="H56" s="645">
        <v>0</v>
      </c>
      <c r="I56" s="646" t="s">
        <v>556</v>
      </c>
      <c r="J56" s="645">
        <v>331.12599999999998</v>
      </c>
      <c r="K56" s="646" t="s">
        <v>181</v>
      </c>
      <c r="L56" s="645">
        <v>6008.32</v>
      </c>
      <c r="M56" s="646" t="s">
        <v>181</v>
      </c>
      <c r="N56" s="645">
        <v>571.03399999999999</v>
      </c>
      <c r="O56" s="646" t="s">
        <v>181</v>
      </c>
      <c r="P56" s="645">
        <v>1651.3219999999999</v>
      </c>
      <c r="Q56" s="646" t="s">
        <v>181</v>
      </c>
      <c r="R56" s="645">
        <v>1173.896</v>
      </c>
      <c r="S56" s="646" t="s">
        <v>181</v>
      </c>
      <c r="T56" s="645">
        <v>802.10400000000004</v>
      </c>
      <c r="U56" s="646" t="s">
        <v>181</v>
      </c>
      <c r="V56" s="645">
        <v>346.185</v>
      </c>
      <c r="W56" s="646" t="s">
        <v>181</v>
      </c>
      <c r="X56" s="645">
        <v>0</v>
      </c>
      <c r="Y56" s="646" t="s">
        <v>556</v>
      </c>
      <c r="Z56" s="645">
        <v>0</v>
      </c>
      <c r="AA56" s="646" t="s">
        <v>556</v>
      </c>
      <c r="AB56" s="645">
        <v>0</v>
      </c>
      <c r="AC56" s="646" t="s">
        <v>556</v>
      </c>
      <c r="AD56" s="647">
        <f t="shared" si="2"/>
        <v>10883.986999999999</v>
      </c>
      <c r="AE56" s="648" t="s">
        <v>181</v>
      </c>
      <c r="AF56" s="560"/>
    </row>
    <row r="57" spans="1:32">
      <c r="A57" s="4" t="s">
        <v>638</v>
      </c>
      <c r="B57" s="13" t="s">
        <v>639</v>
      </c>
      <c r="C57" s="333" t="s">
        <v>640</v>
      </c>
      <c r="D57" s="11" t="s">
        <v>638</v>
      </c>
      <c r="E57" s="644" t="s">
        <v>622</v>
      </c>
      <c r="F57" s="45" t="s">
        <v>47</v>
      </c>
      <c r="G57" s="3"/>
      <c r="H57" s="645">
        <v>0</v>
      </c>
      <c r="I57" s="646" t="s">
        <v>556</v>
      </c>
      <c r="J57" s="645">
        <v>0</v>
      </c>
      <c r="K57" s="646" t="s">
        <v>556</v>
      </c>
      <c r="L57" s="645">
        <v>14280.615</v>
      </c>
      <c r="M57" s="646" t="s">
        <v>181</v>
      </c>
      <c r="N57" s="645">
        <v>825.73800000000006</v>
      </c>
      <c r="O57" s="646" t="s">
        <v>181</v>
      </c>
      <c r="P57" s="645">
        <v>1589.848</v>
      </c>
      <c r="Q57" s="646" t="s">
        <v>181</v>
      </c>
      <c r="R57" s="645">
        <v>0</v>
      </c>
      <c r="S57" s="646" t="s">
        <v>556</v>
      </c>
      <c r="T57" s="645">
        <v>173.374</v>
      </c>
      <c r="U57" s="646" t="s">
        <v>181</v>
      </c>
      <c r="V57" s="645">
        <v>0</v>
      </c>
      <c r="W57" s="646" t="s">
        <v>556</v>
      </c>
      <c r="X57" s="645">
        <v>0</v>
      </c>
      <c r="Y57" s="646" t="s">
        <v>556</v>
      </c>
      <c r="Z57" s="645">
        <v>0</v>
      </c>
      <c r="AA57" s="646" t="s">
        <v>556</v>
      </c>
      <c r="AB57" s="645">
        <v>0</v>
      </c>
      <c r="AC57" s="646" t="s">
        <v>556</v>
      </c>
      <c r="AD57" s="647">
        <f t="shared" si="2"/>
        <v>16869.575000000001</v>
      </c>
      <c r="AE57" s="648" t="s">
        <v>181</v>
      </c>
      <c r="AF57" s="560"/>
    </row>
    <row r="58" spans="1:32">
      <c r="A58" s="4" t="s">
        <v>641</v>
      </c>
      <c r="B58" s="13" t="s">
        <v>642</v>
      </c>
      <c r="C58" s="333" t="s">
        <v>643</v>
      </c>
      <c r="D58" s="11" t="s">
        <v>641</v>
      </c>
      <c r="E58" s="644" t="s">
        <v>622</v>
      </c>
      <c r="F58" s="45" t="s">
        <v>184</v>
      </c>
      <c r="G58" s="3"/>
      <c r="H58" s="647">
        <f>SUM(H51:H57)</f>
        <v>3623.7150000000001</v>
      </c>
      <c r="I58" s="649" t="s">
        <v>181</v>
      </c>
      <c r="J58" s="647">
        <f>SUM(J51:J57)</f>
        <v>1267.6679999999999</v>
      </c>
      <c r="K58" s="649" t="s">
        <v>181</v>
      </c>
      <c r="L58" s="647">
        <f>SUM(L51:L57)</f>
        <v>29831.949999999997</v>
      </c>
      <c r="M58" s="649" t="s">
        <v>181</v>
      </c>
      <c r="N58" s="647">
        <f>SUM(N51:N57)</f>
        <v>9879.0110000000004</v>
      </c>
      <c r="O58" s="649" t="s">
        <v>181</v>
      </c>
      <c r="P58" s="647">
        <f>SUM(P51:P57)</f>
        <v>5130.5209999999997</v>
      </c>
      <c r="Q58" s="649" t="s">
        <v>181</v>
      </c>
      <c r="R58" s="647">
        <f>SUM(R51:R57)</f>
        <v>1962.529</v>
      </c>
      <c r="S58" s="649" t="s">
        <v>181</v>
      </c>
      <c r="T58" s="647">
        <f>SUM(T51:T57)</f>
        <v>3447.933</v>
      </c>
      <c r="U58" s="649" t="s">
        <v>181</v>
      </c>
      <c r="V58" s="647">
        <f>SUM(V51:V57)</f>
        <v>1144.529</v>
      </c>
      <c r="W58" s="649" t="s">
        <v>181</v>
      </c>
      <c r="X58" s="647">
        <f>SUM(X51:X57)</f>
        <v>233.93799999999999</v>
      </c>
      <c r="Y58" s="649" t="s">
        <v>181</v>
      </c>
      <c r="Z58" s="647">
        <f>SUM(Z51:Z57)</f>
        <v>43.435000000000002</v>
      </c>
      <c r="AA58" s="649" t="s">
        <v>181</v>
      </c>
      <c r="AB58" s="647">
        <f>SUM(AB51:AB57)</f>
        <v>2.3420000000000001</v>
      </c>
      <c r="AC58" s="646" t="s">
        <v>556</v>
      </c>
      <c r="AD58" s="647">
        <f t="shared" ref="AD58" si="3">H58+J58+L58+N58+P58+R58+T58+V58+X58+Z58+AB58</f>
        <v>56567.570999999996</v>
      </c>
      <c r="AE58" s="648" t="s">
        <v>181</v>
      </c>
      <c r="AF58" s="560"/>
    </row>
    <row r="59" spans="1:32">
      <c r="A59" s="4" t="s">
        <v>644</v>
      </c>
      <c r="B59" s="13" t="s">
        <v>645</v>
      </c>
      <c r="C59" s="333" t="s">
        <v>646</v>
      </c>
      <c r="D59" s="11" t="s">
        <v>644</v>
      </c>
      <c r="E59" s="644" t="s">
        <v>622</v>
      </c>
      <c r="F59" s="45" t="s">
        <v>47</v>
      </c>
      <c r="H59" s="645">
        <v>523.98</v>
      </c>
      <c r="I59" s="646" t="s">
        <v>181</v>
      </c>
      <c r="J59" s="645">
        <v>275.601</v>
      </c>
      <c r="K59" s="646" t="s">
        <v>181</v>
      </c>
      <c r="L59" s="645">
        <v>5813.3720000000003</v>
      </c>
      <c r="M59" s="646" t="s">
        <v>181</v>
      </c>
      <c r="N59" s="645">
        <v>2377.16</v>
      </c>
      <c r="O59" s="646" t="s">
        <v>181</v>
      </c>
      <c r="P59" s="645">
        <v>892.04100000000005</v>
      </c>
      <c r="Q59" s="646" t="s">
        <v>181</v>
      </c>
      <c r="R59" s="645">
        <v>373.20400000000001</v>
      </c>
      <c r="S59" s="646" t="s">
        <v>181</v>
      </c>
      <c r="T59" s="645">
        <v>702.93299999999999</v>
      </c>
      <c r="U59" s="646" t="s">
        <v>181</v>
      </c>
      <c r="V59" s="645">
        <v>216.80799999999999</v>
      </c>
      <c r="W59" s="646" t="s">
        <v>181</v>
      </c>
      <c r="X59" s="645">
        <v>54.863</v>
      </c>
      <c r="Y59" s="646" t="s">
        <v>181</v>
      </c>
      <c r="Z59" s="645">
        <v>6.6710000000000003</v>
      </c>
      <c r="AA59" s="646" t="s">
        <v>181</v>
      </c>
      <c r="AB59" s="645">
        <v>0.52900000000000003</v>
      </c>
      <c r="AC59" s="646" t="s">
        <v>181</v>
      </c>
      <c r="AD59" s="647">
        <f t="shared" si="2"/>
        <v>11237.162000000002</v>
      </c>
      <c r="AE59" s="648" t="s">
        <v>181</v>
      </c>
      <c r="AF59" s="560"/>
    </row>
    <row r="60" spans="1:32">
      <c r="A60" s="4" t="s">
        <v>647</v>
      </c>
      <c r="B60" s="13" t="s">
        <v>305</v>
      </c>
      <c r="C60" s="333" t="s">
        <v>648</v>
      </c>
      <c r="D60" s="11" t="s">
        <v>647</v>
      </c>
      <c r="E60" s="644" t="s">
        <v>622</v>
      </c>
      <c r="F60" s="45" t="s">
        <v>184</v>
      </c>
      <c r="H60" s="647">
        <f>SUM(H58:H59)</f>
        <v>4147.6949999999997</v>
      </c>
      <c r="I60" s="650" t="s">
        <v>181</v>
      </c>
      <c r="J60" s="647">
        <f>SUM(J58:J59)</f>
        <v>1543.2689999999998</v>
      </c>
      <c r="K60" s="650" t="s">
        <v>181</v>
      </c>
      <c r="L60" s="647">
        <f>SUM(L58:L59)</f>
        <v>35645.322</v>
      </c>
      <c r="M60" s="650" t="s">
        <v>181</v>
      </c>
      <c r="N60" s="647">
        <f>SUM(N58:N59)</f>
        <v>12256.171</v>
      </c>
      <c r="O60" s="650" t="s">
        <v>181</v>
      </c>
      <c r="P60" s="647">
        <f>SUM(P58:P59)</f>
        <v>6022.5619999999999</v>
      </c>
      <c r="Q60" s="650" t="s">
        <v>181</v>
      </c>
      <c r="R60" s="647">
        <f>SUM(R58:R59)</f>
        <v>2335.7330000000002</v>
      </c>
      <c r="S60" s="650" t="s">
        <v>181</v>
      </c>
      <c r="T60" s="647">
        <f>SUM(T58:T59)</f>
        <v>4150.866</v>
      </c>
      <c r="U60" s="650" t="s">
        <v>181</v>
      </c>
      <c r="V60" s="647">
        <f>SUM(V58:V59)</f>
        <v>1361.337</v>
      </c>
      <c r="W60" s="650" t="s">
        <v>181</v>
      </c>
      <c r="X60" s="647">
        <f>SUM(X58:X59)</f>
        <v>288.80099999999999</v>
      </c>
      <c r="Y60" s="650" t="s">
        <v>181</v>
      </c>
      <c r="Z60" s="647">
        <f>SUM(Z58:Z59)</f>
        <v>50.106000000000002</v>
      </c>
      <c r="AA60" s="650" t="s">
        <v>181</v>
      </c>
      <c r="AB60" s="647">
        <f>SUM(AB58:AB59)</f>
        <v>2.871</v>
      </c>
      <c r="AC60" s="646" t="s">
        <v>556</v>
      </c>
      <c r="AD60" s="647">
        <f t="shared" si="2"/>
        <v>67804.733000000007</v>
      </c>
      <c r="AE60" s="648" t="s">
        <v>181</v>
      </c>
      <c r="AF60" s="560"/>
    </row>
    <row r="61" spans="1:32">
      <c r="A61" s="139" t="s">
        <v>649</v>
      </c>
      <c r="B61" s="140" t="s">
        <v>650</v>
      </c>
      <c r="C61" s="651" t="s">
        <v>651</v>
      </c>
      <c r="D61" s="141" t="s">
        <v>649</v>
      </c>
      <c r="E61" s="644" t="s">
        <v>622</v>
      </c>
      <c r="F61" s="142" t="s">
        <v>47</v>
      </c>
      <c r="G61" s="3"/>
      <c r="H61" s="645">
        <v>477.02199999999999</v>
      </c>
      <c r="I61" s="646" t="s">
        <v>181</v>
      </c>
      <c r="J61" s="645">
        <v>446.16300000000001</v>
      </c>
      <c r="K61" s="646" t="s">
        <v>181</v>
      </c>
      <c r="L61" s="645">
        <v>13164.210999999999</v>
      </c>
      <c r="M61" s="646" t="s">
        <v>181</v>
      </c>
      <c r="N61" s="645">
        <v>2532.8420000000001</v>
      </c>
      <c r="O61" s="646" t="s">
        <v>181</v>
      </c>
      <c r="P61" s="645">
        <v>2358.0349999999999</v>
      </c>
      <c r="Q61" s="646" t="s">
        <v>181</v>
      </c>
      <c r="R61" s="645">
        <v>878.92700000000002</v>
      </c>
      <c r="S61" s="646" t="s">
        <v>181</v>
      </c>
      <c r="T61" s="645">
        <v>798.54499999999996</v>
      </c>
      <c r="U61" s="646" t="s">
        <v>181</v>
      </c>
      <c r="V61" s="645">
        <v>310.70499999999998</v>
      </c>
      <c r="W61" s="646" t="s">
        <v>181</v>
      </c>
      <c r="X61" s="645">
        <v>77.724999999999994</v>
      </c>
      <c r="Y61" s="646" t="s">
        <v>181</v>
      </c>
      <c r="Z61" s="645">
        <v>1.2250000000000001</v>
      </c>
      <c r="AA61" s="646" t="s">
        <v>181</v>
      </c>
      <c r="AB61" s="645">
        <v>0.22</v>
      </c>
      <c r="AC61" s="646" t="s">
        <v>181</v>
      </c>
      <c r="AD61" s="647">
        <f t="shared" si="2"/>
        <v>21045.619999999995</v>
      </c>
      <c r="AE61" s="648" t="s">
        <v>181</v>
      </c>
      <c r="AF61" s="560"/>
    </row>
    <row r="62" spans="1:32">
      <c r="A62" s="160" t="s">
        <v>652</v>
      </c>
      <c r="B62" s="14" t="s">
        <v>653</v>
      </c>
      <c r="C62" s="340" t="s">
        <v>654</v>
      </c>
      <c r="D62" s="12" t="s">
        <v>652</v>
      </c>
      <c r="E62" s="652" t="s">
        <v>622</v>
      </c>
      <c r="F62" s="161" t="s">
        <v>47</v>
      </c>
      <c r="G62" s="3"/>
      <c r="H62" s="653">
        <v>926.37800000000004</v>
      </c>
      <c r="I62" s="654" t="s">
        <v>181</v>
      </c>
      <c r="J62" s="653">
        <v>148.54</v>
      </c>
      <c r="K62" s="654" t="s">
        <v>181</v>
      </c>
      <c r="L62" s="653">
        <v>2556.7710000000002</v>
      </c>
      <c r="M62" s="654" t="s">
        <v>181</v>
      </c>
      <c r="N62" s="653">
        <v>1404.597</v>
      </c>
      <c r="O62" s="654" t="s">
        <v>181</v>
      </c>
      <c r="P62" s="653">
        <v>431.56599999999997</v>
      </c>
      <c r="Q62" s="654" t="s">
        <v>181</v>
      </c>
      <c r="R62" s="653">
        <v>121.491</v>
      </c>
      <c r="S62" s="654" t="s">
        <v>181</v>
      </c>
      <c r="T62" s="653">
        <v>413.92099999999999</v>
      </c>
      <c r="U62" s="654" t="s">
        <v>181</v>
      </c>
      <c r="V62" s="653">
        <v>80.001000000000005</v>
      </c>
      <c r="W62" s="654" t="s">
        <v>181</v>
      </c>
      <c r="X62" s="653">
        <v>36.280999999999999</v>
      </c>
      <c r="Y62" s="654" t="s">
        <v>181</v>
      </c>
      <c r="Z62" s="653">
        <v>24.013000000000002</v>
      </c>
      <c r="AA62" s="654" t="s">
        <v>181</v>
      </c>
      <c r="AB62" s="653">
        <v>1.153</v>
      </c>
      <c r="AC62" s="654" t="s">
        <v>181</v>
      </c>
      <c r="AD62" s="655">
        <f t="shared" si="2"/>
        <v>6144.7120000000004</v>
      </c>
      <c r="AE62" s="656" t="s">
        <v>181</v>
      </c>
      <c r="AF62" s="560"/>
    </row>
    <row r="63" spans="1:32">
      <c r="A63" s="3"/>
    </row>
    <row r="64" spans="1:32">
      <c r="AF64" s="657"/>
    </row>
    <row r="65" spans="1:32">
      <c r="A65" s="178"/>
      <c r="B65" s="179"/>
      <c r="C65" s="179"/>
      <c r="D65" s="180"/>
      <c r="E65" s="180"/>
      <c r="F65" s="181"/>
      <c r="AF65" s="657"/>
    </row>
    <row r="66" spans="1:32">
      <c r="A66" s="182" t="s">
        <v>164</v>
      </c>
      <c r="B66" s="183"/>
      <c r="C66" s="183"/>
      <c r="D66" s="184" t="s">
        <v>457</v>
      </c>
      <c r="E66" s="115"/>
      <c r="F66" s="186"/>
      <c r="AF66" s="657"/>
    </row>
    <row r="67" spans="1:32">
      <c r="A67" s="187"/>
      <c r="B67" s="183"/>
      <c r="C67" s="183"/>
      <c r="D67" s="188"/>
      <c r="E67" s="115"/>
      <c r="F67" s="186"/>
      <c r="AF67" s="657"/>
    </row>
    <row r="68" spans="1:32">
      <c r="A68" s="182" t="s">
        <v>166</v>
      </c>
      <c r="B68" s="183"/>
      <c r="C68" s="183"/>
      <c r="D68" s="184" t="s">
        <v>655</v>
      </c>
      <c r="E68" s="115"/>
      <c r="F68" s="186"/>
      <c r="AF68" s="657"/>
    </row>
    <row r="69" spans="1:32">
      <c r="A69" s="187"/>
      <c r="B69" s="183"/>
      <c r="C69" s="183"/>
      <c r="D69" s="188"/>
      <c r="E69" s="115"/>
      <c r="F69" s="186"/>
      <c r="AF69" s="657"/>
    </row>
    <row r="70" spans="1:32">
      <c r="A70" s="182" t="s">
        <v>168</v>
      </c>
      <c r="B70" s="183"/>
      <c r="C70" s="183"/>
      <c r="D70" s="184"/>
      <c r="E70" s="115"/>
      <c r="F70" s="189"/>
      <c r="AF70" s="657"/>
    </row>
    <row r="71" spans="1:32" ht="14.25" customHeight="1">
      <c r="A71" s="190"/>
      <c r="B71" s="191"/>
      <c r="C71" s="191"/>
      <c r="D71" s="192"/>
      <c r="E71" s="192"/>
      <c r="F71" s="193"/>
      <c r="AF71" s="657"/>
    </row>
    <row r="72" spans="1:32" ht="14.25" customHeight="1">
      <c r="B72" s="194"/>
      <c r="C72" s="33"/>
      <c r="D72" s="33"/>
      <c r="E72" s="3"/>
      <c r="F72" s="3"/>
      <c r="AF72" s="657"/>
    </row>
    <row r="73" spans="1:32" ht="14.25" customHeight="1">
      <c r="B73" s="194"/>
      <c r="E73" s="3"/>
      <c r="F73" s="3"/>
      <c r="AF73" s="657"/>
    </row>
    <row r="74" spans="1:32" ht="14.25" customHeight="1">
      <c r="AF74" s="657"/>
    </row>
    <row r="75" spans="1:32" ht="14.25" customHeight="1">
      <c r="AF75" s="657"/>
    </row>
    <row r="76" spans="1:32" ht="7.35" customHeight="1"/>
  </sheetData>
  <customSheetViews>
    <customSheetView guid="{63252C20-BB08-11D4-B6B1-F59BE5D29623}" scale="75" showPageBreaks="1" fitToPage="1" printArea="1" showRuler="0" topLeftCell="A33">
      <selection activeCell="A49" sqref="A49:IV49"/>
      <pageMargins left="0" right="0" top="0" bottom="0" header="0" footer="0"/>
      <pageSetup paperSize="9" scale="35" orientation="portrait" r:id="rId1"/>
      <headerFooter alignWithMargins="0">
        <oddFooter>&amp;L&amp;"CG Omega,Regular"Table 6 of 9&amp;R&amp;"CG Omega,Regular"Printed Date: &amp;D
Version: 1.1</oddFooter>
      </headerFooter>
    </customSheetView>
  </customSheetViews>
  <mergeCells count="22">
    <mergeCell ref="F10:F11"/>
    <mergeCell ref="H10:AC10"/>
    <mergeCell ref="AD10:AD11"/>
    <mergeCell ref="AE10:AE11"/>
    <mergeCell ref="A10:A11"/>
    <mergeCell ref="B10:B11"/>
    <mergeCell ref="C10:C11"/>
    <mergeCell ref="D10:D11"/>
    <mergeCell ref="E10:E11"/>
    <mergeCell ref="AD25:AE25"/>
    <mergeCell ref="H9:I9"/>
    <mergeCell ref="P9:Q9"/>
    <mergeCell ref="R9:S9"/>
    <mergeCell ref="AB9:AC9"/>
    <mergeCell ref="AD9:AE9"/>
    <mergeCell ref="Z9:AA9"/>
    <mergeCell ref="V9:W9"/>
    <mergeCell ref="X9:Y9"/>
    <mergeCell ref="T9:U9"/>
    <mergeCell ref="J9:K9"/>
    <mergeCell ref="L9:M9"/>
    <mergeCell ref="N9:O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5" orientation="landscape" r:id="rId2"/>
  <headerFooter alignWithMargins="0">
    <oddFooter>&amp;L&amp;1#&amp;"Arial"&amp;11&amp;K000000SW Internal Commercial</oddFooter>
  </headerFooter>
  <ignoredErrors>
    <ignoredError sqref="E51:E62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143"/>
  <sheetViews>
    <sheetView zoomScale="70" zoomScaleNormal="70" workbookViewId="0">
      <selection activeCell="T7" sqref="T7"/>
    </sheetView>
  </sheetViews>
  <sheetFormatPr defaultColWidth="9.42578125" defaultRowHeight="12.6"/>
  <cols>
    <col min="1" max="1" width="10.5703125" style="6" customWidth="1"/>
    <col min="2" max="2" width="43.42578125" style="6" bestFit="1" customWidth="1"/>
    <col min="3" max="3" width="10" style="6" customWidth="1"/>
    <col min="4" max="4" width="12.5703125" style="6" customWidth="1"/>
    <col min="5" max="5" width="11.42578125" style="6" customWidth="1"/>
    <col min="6" max="6" width="6.5703125" style="6" customWidth="1"/>
    <col min="7" max="7" width="1.5703125" style="6" customWidth="1"/>
    <col min="8" max="8" width="13.42578125" style="6" customWidth="1"/>
    <col min="9" max="9" width="4.5703125" style="6" customWidth="1"/>
    <col min="10" max="10" width="2.5703125" style="6" customWidth="1"/>
    <col min="11" max="11" width="12.5703125" style="6" customWidth="1"/>
    <col min="12" max="12" width="4.5703125" style="6" customWidth="1"/>
    <col min="13" max="13" width="2.5703125" style="6" customWidth="1"/>
    <col min="14" max="14" width="12.5703125" style="6" customWidth="1"/>
    <col min="15" max="15" width="4.5703125" style="6" customWidth="1"/>
    <col min="16" max="16" width="2.5703125" style="6" customWidth="1"/>
    <col min="17" max="17" width="12.5703125" style="6" customWidth="1"/>
    <col min="18" max="18" width="4.5703125" style="6" customWidth="1"/>
    <col min="19" max="19" width="2.5703125" style="6" customWidth="1"/>
    <col min="20" max="20" width="12.5703125" style="6" customWidth="1"/>
    <col min="21" max="21" width="4.5703125" style="6" customWidth="1"/>
    <col min="22" max="22" width="2.5703125" style="6" customWidth="1"/>
    <col min="23" max="23" width="12.5703125" style="6" customWidth="1"/>
    <col min="24" max="24" width="4.5703125" style="6" customWidth="1"/>
    <col min="25" max="25" width="2.5703125" style="6" customWidth="1"/>
    <col min="26" max="26" width="12.5703125" style="6" customWidth="1"/>
    <col min="27" max="27" width="4.5703125" style="6" customWidth="1"/>
    <col min="28" max="28" width="2.5703125" style="6" customWidth="1"/>
    <col min="29" max="29" width="12.5703125" style="6" customWidth="1"/>
    <col min="30" max="30" width="4.5703125" style="6" customWidth="1"/>
    <col min="31" max="31" width="2.5703125" style="6" customWidth="1"/>
    <col min="32" max="32" width="12.5703125" style="6" customWidth="1"/>
    <col min="33" max="33" width="4.5703125" style="6" customWidth="1"/>
    <col min="34" max="34" width="2.5703125" style="6" customWidth="1"/>
    <col min="35" max="35" width="12.5703125" style="6" customWidth="1"/>
    <col min="36" max="36" width="4.5703125" style="6" customWidth="1"/>
    <col min="37" max="37" width="2.5703125" style="6" customWidth="1"/>
    <col min="38" max="38" width="12.5703125" style="6" customWidth="1"/>
    <col min="39" max="39" width="4.5703125" style="6" customWidth="1"/>
    <col min="40" max="40" width="2.42578125" style="6" customWidth="1"/>
    <col min="41" max="41" width="12.5703125" style="6" customWidth="1"/>
    <col min="42" max="42" width="4.5703125" style="6" customWidth="1"/>
    <col min="43" max="43" width="2.5703125" style="6" customWidth="1"/>
    <col min="44" max="44" width="12.5703125" style="6" customWidth="1"/>
    <col min="45" max="45" width="4.5703125" style="6" customWidth="1"/>
    <col min="46" max="46" width="3" style="6" customWidth="1"/>
    <col min="47" max="47" width="12.5703125" style="6" customWidth="1"/>
    <col min="48" max="48" width="4.5703125" style="6" customWidth="1"/>
    <col min="49" max="49" width="2.5703125" style="6" customWidth="1"/>
    <col min="50" max="50" width="12.5703125" style="6" customWidth="1"/>
    <col min="51" max="51" width="4.5703125" style="6" customWidth="1"/>
    <col min="52" max="52" width="2.5703125" style="6" customWidth="1"/>
    <col min="53" max="53" width="16.5703125" style="6" customWidth="1"/>
    <col min="54" max="54" width="4.5703125" style="6" customWidth="1"/>
    <col min="55" max="55" width="2.5703125" style="6" customWidth="1"/>
    <col min="56" max="56" width="12.5703125" style="6" customWidth="1"/>
    <col min="57" max="57" width="4.5703125" style="6" customWidth="1"/>
    <col min="58" max="58" width="2.5703125" style="6" customWidth="1"/>
    <col min="59" max="59" width="12.5703125" style="6" customWidth="1"/>
    <col min="60" max="60" width="4.5703125" style="6" customWidth="1"/>
    <col min="61" max="61" width="2.5703125" style="6" customWidth="1"/>
    <col min="62" max="62" width="12.5703125" style="6" customWidth="1"/>
    <col min="63" max="63" width="4.5703125" style="6" customWidth="1"/>
    <col min="64" max="64" width="2.5703125" style="6" customWidth="1"/>
    <col min="65" max="65" width="12.5703125" style="6" customWidth="1"/>
    <col min="66" max="66" width="4.5703125" style="6" customWidth="1"/>
    <col min="67" max="67" width="2.5703125" style="6" customWidth="1"/>
    <col min="68" max="68" width="12.5703125" style="6" customWidth="1"/>
    <col min="69" max="69" width="4.5703125" style="6" customWidth="1"/>
    <col min="70" max="70" width="2.5703125" style="6" customWidth="1"/>
    <col min="71" max="71" width="12.5703125" style="6" customWidth="1"/>
    <col min="72" max="72" width="4.5703125" style="6" customWidth="1"/>
    <col min="73" max="73" width="2.5703125" style="6" customWidth="1"/>
    <col min="74" max="74" width="12.5703125" style="6" customWidth="1"/>
    <col min="75" max="75" width="4.5703125" style="6" customWidth="1"/>
    <col min="76" max="76" width="2.5703125" style="6" customWidth="1"/>
    <col min="77" max="16384" width="9.42578125" style="6"/>
  </cols>
  <sheetData>
    <row r="1" spans="1:84" s="683" customFormat="1" ht="20.100000000000001">
      <c r="A1" s="681" t="s">
        <v>0</v>
      </c>
      <c r="B1" s="682"/>
    </row>
    <row r="2" spans="1:84" s="683" customFormat="1" ht="20.100000000000001">
      <c r="A2" s="20"/>
      <c r="B2" s="21"/>
    </row>
    <row r="3" spans="1:84" s="683" customFormat="1" ht="42.75" customHeight="1">
      <c r="A3" s="681" t="s">
        <v>1</v>
      </c>
      <c r="B3" s="682"/>
    </row>
    <row r="4" spans="1:84" s="683" customFormat="1" ht="20.100000000000001">
      <c r="A4" s="681"/>
      <c r="B4" s="682"/>
      <c r="S4" s="684"/>
    </row>
    <row r="5" spans="1:84" ht="23.1">
      <c r="A5" s="685"/>
      <c r="B5" s="686"/>
    </row>
    <row r="6" spans="1:84" ht="20.100000000000001">
      <c r="A6" s="687" t="s">
        <v>2</v>
      </c>
      <c r="B6" s="688"/>
      <c r="C6" s="689"/>
      <c r="D6" s="689"/>
      <c r="E6" s="689"/>
      <c r="F6" s="689"/>
      <c r="G6" s="689"/>
      <c r="H6" s="689"/>
      <c r="I6" s="689"/>
      <c r="J6" s="689"/>
      <c r="K6" s="689"/>
      <c r="L6" s="688"/>
    </row>
    <row r="7" spans="1:84" ht="20.100000000000001">
      <c r="A7" s="690" t="s">
        <v>656</v>
      </c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2"/>
    </row>
    <row r="9" spans="1:84" ht="12.95" thickBot="1">
      <c r="H9" s="1135">
        <v>10</v>
      </c>
      <c r="I9" s="1136"/>
      <c r="J9" s="693"/>
      <c r="K9" s="1135">
        <v>20</v>
      </c>
      <c r="L9" s="1136"/>
      <c r="M9" s="693"/>
      <c r="N9" s="1135">
        <v>30</v>
      </c>
      <c r="O9" s="1136"/>
      <c r="P9" s="693"/>
      <c r="Q9" s="1135">
        <v>40</v>
      </c>
      <c r="R9" s="1136"/>
      <c r="S9" s="693"/>
      <c r="T9" s="1135">
        <v>50</v>
      </c>
      <c r="U9" s="1136"/>
      <c r="V9" s="693"/>
      <c r="W9" s="1135">
        <v>60</v>
      </c>
      <c r="X9" s="1136"/>
      <c r="Y9" s="693"/>
      <c r="Z9" s="1135">
        <v>70</v>
      </c>
      <c r="AA9" s="1136"/>
      <c r="AB9" s="693"/>
      <c r="AC9" s="1135">
        <v>80</v>
      </c>
      <c r="AD9" s="1136"/>
      <c r="AE9" s="693"/>
      <c r="AF9" s="1135">
        <v>90</v>
      </c>
      <c r="AG9" s="1136"/>
      <c r="AH9" s="693"/>
      <c r="AI9" s="1135">
        <v>100</v>
      </c>
      <c r="AJ9" s="1136"/>
      <c r="AK9" s="693"/>
      <c r="AL9" s="1135">
        <v>110</v>
      </c>
      <c r="AM9" s="1136"/>
      <c r="AN9" s="693"/>
      <c r="AO9" s="1135">
        <v>120</v>
      </c>
      <c r="AP9" s="1136"/>
      <c r="AQ9" s="693"/>
      <c r="AR9" s="1135">
        <v>130</v>
      </c>
      <c r="AS9" s="1136"/>
      <c r="AT9" s="693"/>
      <c r="AU9" s="1135">
        <v>140</v>
      </c>
      <c r="AV9" s="1136"/>
      <c r="AW9" s="693"/>
      <c r="AX9" s="1135">
        <v>150</v>
      </c>
      <c r="AY9" s="1136"/>
      <c r="AZ9" s="693"/>
      <c r="BA9" s="1135">
        <v>160</v>
      </c>
      <c r="BB9" s="1136"/>
      <c r="BC9" s="693"/>
      <c r="BD9" s="1135">
        <v>170</v>
      </c>
      <c r="BE9" s="1136"/>
      <c r="BF9" s="693"/>
      <c r="BG9" s="1135">
        <v>180</v>
      </c>
      <c r="BH9" s="1136"/>
      <c r="BI9" s="693"/>
      <c r="BJ9" s="1135">
        <v>190</v>
      </c>
      <c r="BK9" s="1136"/>
      <c r="BL9" s="693"/>
      <c r="BM9" s="1135">
        <v>200</v>
      </c>
      <c r="BN9" s="1136"/>
      <c r="BO9" s="693"/>
      <c r="BP9" s="1135">
        <v>210</v>
      </c>
      <c r="BQ9" s="1136"/>
      <c r="BR9" s="693"/>
      <c r="BS9" s="1135">
        <v>220</v>
      </c>
      <c r="BT9" s="1136"/>
      <c r="BU9" s="693"/>
      <c r="BV9" s="1135">
        <v>230</v>
      </c>
      <c r="BW9" s="1136"/>
      <c r="BX9" s="693"/>
    </row>
    <row r="10" spans="1:84" ht="46.35" customHeight="1" thickBot="1">
      <c r="A10" s="976" t="s">
        <v>4</v>
      </c>
      <c r="B10" s="977" t="s">
        <v>5</v>
      </c>
      <c r="C10" s="978" t="s">
        <v>6</v>
      </c>
      <c r="D10" s="979" t="s">
        <v>7</v>
      </c>
      <c r="E10" s="978" t="s">
        <v>8</v>
      </c>
      <c r="F10" s="980" t="s">
        <v>9</v>
      </c>
      <c r="H10" s="994">
        <v>1</v>
      </c>
      <c r="I10" s="995" t="s">
        <v>11</v>
      </c>
      <c r="J10" s="996"/>
      <c r="K10" s="994">
        <v>2</v>
      </c>
      <c r="L10" s="995" t="s">
        <v>11</v>
      </c>
      <c r="M10" s="996"/>
      <c r="N10" s="994">
        <v>3</v>
      </c>
      <c r="O10" s="995" t="s">
        <v>11</v>
      </c>
      <c r="P10" s="996"/>
      <c r="Q10" s="994">
        <v>4</v>
      </c>
      <c r="R10" s="995" t="s">
        <v>11</v>
      </c>
      <c r="S10" s="996"/>
      <c r="T10" s="994">
        <v>5</v>
      </c>
      <c r="U10" s="995" t="s">
        <v>11</v>
      </c>
      <c r="V10" s="996"/>
      <c r="W10" s="994">
        <v>6</v>
      </c>
      <c r="X10" s="995" t="s">
        <v>11</v>
      </c>
      <c r="Y10" s="996"/>
      <c r="Z10" s="994">
        <v>7</v>
      </c>
      <c r="AA10" s="995" t="s">
        <v>11</v>
      </c>
      <c r="AB10" s="996"/>
      <c r="AC10" s="994">
        <v>8</v>
      </c>
      <c r="AD10" s="995" t="s">
        <v>11</v>
      </c>
      <c r="AE10" s="996"/>
      <c r="AF10" s="994">
        <v>9</v>
      </c>
      <c r="AG10" s="995" t="s">
        <v>11</v>
      </c>
      <c r="AH10" s="996"/>
      <c r="AI10" s="994">
        <v>10</v>
      </c>
      <c r="AJ10" s="995" t="s">
        <v>11</v>
      </c>
      <c r="AK10" s="996"/>
      <c r="AL10" s="994">
        <v>11</v>
      </c>
      <c r="AM10" s="995" t="s">
        <v>11</v>
      </c>
      <c r="AN10" s="996"/>
      <c r="AO10" s="994">
        <v>12</v>
      </c>
      <c r="AP10" s="995" t="s">
        <v>11</v>
      </c>
      <c r="AQ10" s="996"/>
      <c r="AR10" s="994">
        <v>13</v>
      </c>
      <c r="AS10" s="995" t="s">
        <v>11</v>
      </c>
      <c r="AT10" s="996"/>
      <c r="AU10" s="994">
        <v>14</v>
      </c>
      <c r="AV10" s="995" t="s">
        <v>11</v>
      </c>
      <c r="AW10" s="996"/>
      <c r="AX10" s="994">
        <v>15</v>
      </c>
      <c r="AY10" s="995" t="s">
        <v>11</v>
      </c>
      <c r="AZ10" s="996"/>
      <c r="BA10" s="994">
        <v>16</v>
      </c>
      <c r="BB10" s="995" t="s">
        <v>11</v>
      </c>
      <c r="BC10" s="996"/>
      <c r="BD10" s="994">
        <v>17</v>
      </c>
      <c r="BE10" s="995" t="s">
        <v>11</v>
      </c>
      <c r="BF10" s="996"/>
      <c r="BG10" s="994">
        <v>18</v>
      </c>
      <c r="BH10" s="995" t="s">
        <v>11</v>
      </c>
      <c r="BI10" s="996"/>
      <c r="BJ10" s="994">
        <v>19</v>
      </c>
      <c r="BK10" s="995" t="s">
        <v>11</v>
      </c>
      <c r="BL10" s="996"/>
      <c r="BM10" s="994">
        <v>20</v>
      </c>
      <c r="BN10" s="995" t="s">
        <v>11</v>
      </c>
      <c r="BO10" s="996"/>
      <c r="BP10" s="994">
        <v>21</v>
      </c>
      <c r="BQ10" s="995" t="s">
        <v>11</v>
      </c>
      <c r="BR10" s="996"/>
      <c r="BS10" s="994">
        <v>22</v>
      </c>
      <c r="BT10" s="995" t="s">
        <v>11</v>
      </c>
      <c r="BU10" s="996"/>
      <c r="BV10" s="994">
        <v>23</v>
      </c>
      <c r="BW10" s="995" t="s">
        <v>11</v>
      </c>
    </row>
    <row r="11" spans="1:84" ht="18.600000000000001" customHeight="1" thickBot="1">
      <c r="B11" s="694"/>
    </row>
    <row r="12" spans="1:84" ht="18">
      <c r="A12" s="695"/>
      <c r="B12" s="696" t="s">
        <v>657</v>
      </c>
      <c r="C12" s="696"/>
      <c r="D12" s="696"/>
      <c r="E12" s="697"/>
      <c r="F12" s="698"/>
      <c r="H12" s="699" t="s">
        <v>658</v>
      </c>
      <c r="I12" s="699"/>
      <c r="J12" s="699"/>
      <c r="K12" s="699" t="s">
        <v>659</v>
      </c>
      <c r="L12" s="699"/>
      <c r="M12" s="699"/>
      <c r="N12" s="699" t="s">
        <v>660</v>
      </c>
      <c r="O12" s="699"/>
      <c r="P12" s="699"/>
      <c r="Q12" s="699" t="s">
        <v>661</v>
      </c>
      <c r="R12" s="699"/>
      <c r="S12" s="699"/>
      <c r="T12" s="699" t="s">
        <v>662</v>
      </c>
      <c r="U12" s="699"/>
      <c r="V12" s="699"/>
      <c r="W12" s="699" t="s">
        <v>663</v>
      </c>
      <c r="X12" s="699"/>
      <c r="Y12" s="699"/>
      <c r="Z12" s="699" t="s">
        <v>664</v>
      </c>
      <c r="AA12" s="699"/>
      <c r="AB12" s="699"/>
      <c r="AC12" s="699" t="s">
        <v>665</v>
      </c>
      <c r="AD12" s="699"/>
      <c r="AE12" s="699"/>
      <c r="AF12" s="699" t="s">
        <v>666</v>
      </c>
      <c r="AG12" s="699"/>
      <c r="AH12" s="699"/>
      <c r="AI12" s="699" t="s">
        <v>667</v>
      </c>
      <c r="AJ12" s="699"/>
      <c r="AK12" s="699"/>
      <c r="AL12" s="699" t="s">
        <v>668</v>
      </c>
      <c r="AM12" s="699"/>
      <c r="AN12" s="699"/>
      <c r="AO12" s="699" t="s">
        <v>669</v>
      </c>
      <c r="AP12" s="699"/>
      <c r="AQ12" s="699"/>
      <c r="AR12" s="699" t="s">
        <v>670</v>
      </c>
      <c r="AS12" s="699"/>
      <c r="AT12" s="699"/>
      <c r="AU12" s="699" t="s">
        <v>671</v>
      </c>
      <c r="AV12" s="699"/>
      <c r="AW12" s="699"/>
      <c r="AX12" s="699" t="s">
        <v>672</v>
      </c>
      <c r="AY12" s="699"/>
      <c r="AZ12" s="699"/>
      <c r="BA12" s="699" t="s">
        <v>673</v>
      </c>
      <c r="BB12" s="699"/>
      <c r="BC12" s="699"/>
      <c r="BD12" s="699" t="s">
        <v>674</v>
      </c>
      <c r="BE12" s="699"/>
      <c r="BF12" s="699"/>
      <c r="BG12" s="699" t="s">
        <v>675</v>
      </c>
      <c r="BH12" s="699"/>
      <c r="BI12" s="699"/>
      <c r="BJ12" s="699" t="s">
        <v>676</v>
      </c>
      <c r="BK12" s="699"/>
      <c r="BL12" s="699"/>
      <c r="BM12" s="699" t="s">
        <v>677</v>
      </c>
      <c r="BN12" s="699"/>
      <c r="BO12" s="699"/>
      <c r="BP12" s="699" t="s">
        <v>678</v>
      </c>
      <c r="BQ12" s="699"/>
      <c r="BR12" s="699"/>
      <c r="BS12" s="699"/>
      <c r="BT12" s="699"/>
      <c r="BU12" s="699"/>
      <c r="BV12" s="699"/>
      <c r="BW12" s="699"/>
      <c r="CC12" s="699"/>
      <c r="CD12" s="699"/>
      <c r="CF12" s="699"/>
    </row>
    <row r="13" spans="1:84">
      <c r="A13" s="700" t="s">
        <v>679</v>
      </c>
      <c r="B13" s="701" t="s">
        <v>23</v>
      </c>
      <c r="C13" s="702" t="s">
        <v>680</v>
      </c>
      <c r="D13" s="702" t="s">
        <v>679</v>
      </c>
      <c r="E13" s="703" t="s">
        <v>23</v>
      </c>
      <c r="F13" s="704" t="s">
        <v>25</v>
      </c>
      <c r="H13" s="705" t="s">
        <v>681</v>
      </c>
      <c r="I13" s="706"/>
      <c r="J13" s="699"/>
      <c r="K13" s="705" t="s">
        <v>682</v>
      </c>
      <c r="L13" s="706"/>
      <c r="M13" s="699"/>
      <c r="N13" s="705" t="s">
        <v>683</v>
      </c>
      <c r="O13" s="706"/>
      <c r="P13" s="699"/>
      <c r="Q13" s="705" t="s">
        <v>684</v>
      </c>
      <c r="R13" s="706"/>
      <c r="S13" s="699"/>
      <c r="T13" s="705" t="s">
        <v>685</v>
      </c>
      <c r="U13" s="706"/>
      <c r="V13" s="699"/>
      <c r="W13" s="705" t="s">
        <v>18</v>
      </c>
      <c r="X13" s="706"/>
      <c r="Y13" s="699"/>
      <c r="Z13" s="705" t="s">
        <v>686</v>
      </c>
      <c r="AA13" s="706"/>
      <c r="AB13" s="699"/>
      <c r="AC13" s="705" t="s">
        <v>687</v>
      </c>
      <c r="AD13" s="706"/>
      <c r="AE13" s="699"/>
      <c r="AF13" s="705" t="s">
        <v>688</v>
      </c>
      <c r="AG13" s="706"/>
      <c r="AH13" s="699"/>
      <c r="AI13" s="705" t="s">
        <v>689</v>
      </c>
      <c r="AJ13" s="706"/>
      <c r="AK13" s="699"/>
      <c r="AL13" s="705" t="s">
        <v>690</v>
      </c>
      <c r="AM13" s="706"/>
      <c r="AN13" s="699"/>
      <c r="AO13" s="705" t="s">
        <v>691</v>
      </c>
      <c r="AP13" s="706"/>
      <c r="AQ13" s="699"/>
      <c r="AR13" s="705" t="s">
        <v>692</v>
      </c>
      <c r="AS13" s="706"/>
      <c r="AT13" s="699"/>
      <c r="AU13" s="705" t="s">
        <v>693</v>
      </c>
      <c r="AV13" s="706"/>
      <c r="AW13" s="699"/>
      <c r="AX13" s="705" t="s">
        <v>694</v>
      </c>
      <c r="AY13" s="706"/>
      <c r="AZ13" s="699"/>
      <c r="BA13" s="705" t="s">
        <v>695</v>
      </c>
      <c r="BB13" s="706"/>
      <c r="BC13" s="699"/>
      <c r="BD13" s="705" t="s">
        <v>696</v>
      </c>
      <c r="BE13" s="706"/>
      <c r="BF13" s="699"/>
      <c r="BG13" s="705" t="s">
        <v>697</v>
      </c>
      <c r="BH13" s="706"/>
      <c r="BI13" s="699"/>
      <c r="BJ13" s="705" t="s">
        <v>698</v>
      </c>
      <c r="BK13" s="706"/>
      <c r="BL13" s="699"/>
      <c r="BM13" s="705" t="s">
        <v>699</v>
      </c>
      <c r="BN13" s="706"/>
      <c r="BO13" s="699"/>
      <c r="BP13" s="705" t="s">
        <v>700</v>
      </c>
      <c r="BQ13" s="706"/>
      <c r="BR13" s="699"/>
      <c r="BS13" s="705"/>
      <c r="BT13" s="706"/>
      <c r="BU13" s="699"/>
      <c r="BV13" s="705"/>
      <c r="BW13" s="706"/>
    </row>
    <row r="14" spans="1:84">
      <c r="A14" s="707" t="s">
        <v>701</v>
      </c>
      <c r="B14" s="708" t="s">
        <v>702</v>
      </c>
      <c r="C14" s="709" t="s">
        <v>24</v>
      </c>
      <c r="D14" s="709" t="s">
        <v>24</v>
      </c>
      <c r="E14" s="710" t="s">
        <v>23</v>
      </c>
      <c r="F14" s="711" t="s">
        <v>25</v>
      </c>
      <c r="H14" s="712" t="s">
        <v>703</v>
      </c>
      <c r="I14" s="713"/>
      <c r="J14" s="699"/>
      <c r="K14" s="712" t="s">
        <v>704</v>
      </c>
      <c r="L14" s="713"/>
      <c r="M14" s="699"/>
      <c r="N14" s="712" t="s">
        <v>704</v>
      </c>
      <c r="O14" s="713"/>
      <c r="P14" s="699"/>
      <c r="Q14" s="712" t="s">
        <v>703</v>
      </c>
      <c r="R14" s="713"/>
      <c r="S14" s="699"/>
      <c r="T14" s="712" t="s">
        <v>704</v>
      </c>
      <c r="U14" s="713"/>
      <c r="V14" s="699"/>
      <c r="W14" s="712" t="s">
        <v>703</v>
      </c>
      <c r="X14" s="713"/>
      <c r="Y14" s="699"/>
      <c r="Z14" s="712" t="s">
        <v>704</v>
      </c>
      <c r="AA14" s="713"/>
      <c r="AB14" s="699"/>
      <c r="AC14" s="712" t="s">
        <v>705</v>
      </c>
      <c r="AD14" s="713"/>
      <c r="AE14" s="699"/>
      <c r="AF14" s="712" t="s">
        <v>703</v>
      </c>
      <c r="AG14" s="713"/>
      <c r="AH14" s="699"/>
      <c r="AI14" s="712" t="s">
        <v>704</v>
      </c>
      <c r="AJ14" s="713"/>
      <c r="AK14" s="699"/>
      <c r="AL14" s="712" t="s">
        <v>703</v>
      </c>
      <c r="AM14" s="713"/>
      <c r="AN14" s="699"/>
      <c r="AO14" s="712" t="s">
        <v>703</v>
      </c>
      <c r="AP14" s="713"/>
      <c r="AQ14" s="699"/>
      <c r="AR14" s="712" t="s">
        <v>705</v>
      </c>
      <c r="AS14" s="713"/>
      <c r="AT14" s="699"/>
      <c r="AU14" s="712" t="s">
        <v>704</v>
      </c>
      <c r="AV14" s="713"/>
      <c r="AW14" s="699"/>
      <c r="AX14" s="712" t="s">
        <v>705</v>
      </c>
      <c r="AY14" s="713"/>
      <c r="AZ14" s="699"/>
      <c r="BA14" s="712" t="s">
        <v>704</v>
      </c>
      <c r="BB14" s="713"/>
      <c r="BC14" s="699"/>
      <c r="BD14" s="712" t="s">
        <v>705</v>
      </c>
      <c r="BE14" s="713"/>
      <c r="BF14" s="699"/>
      <c r="BG14" s="712" t="s">
        <v>703</v>
      </c>
      <c r="BH14" s="713"/>
      <c r="BI14" s="699"/>
      <c r="BJ14" s="712" t="s">
        <v>704</v>
      </c>
      <c r="BK14" s="713"/>
      <c r="BL14" s="699"/>
      <c r="BM14" s="712" t="s">
        <v>704</v>
      </c>
      <c r="BN14" s="713"/>
      <c r="BO14" s="699"/>
      <c r="BP14" s="712" t="s">
        <v>703</v>
      </c>
      <c r="BQ14" s="713"/>
      <c r="BR14" s="699"/>
      <c r="BS14" s="712"/>
      <c r="BT14" s="713"/>
      <c r="BU14" s="699"/>
      <c r="BV14" s="712"/>
      <c r="BW14" s="713"/>
    </row>
    <row r="15" spans="1:84">
      <c r="A15" s="714" t="s">
        <v>706</v>
      </c>
      <c r="B15" s="715" t="s">
        <v>54</v>
      </c>
      <c r="C15" s="716" t="s">
        <v>707</v>
      </c>
      <c r="D15" s="716" t="s">
        <v>708</v>
      </c>
      <c r="E15" s="717" t="s">
        <v>46</v>
      </c>
      <c r="F15" s="718" t="s">
        <v>25</v>
      </c>
      <c r="H15" s="719">
        <v>32</v>
      </c>
      <c r="I15" s="720" t="s">
        <v>52</v>
      </c>
      <c r="J15" s="699"/>
      <c r="K15" s="719">
        <v>43</v>
      </c>
      <c r="L15" s="720" t="s">
        <v>52</v>
      </c>
      <c r="M15" s="699"/>
      <c r="N15" s="719">
        <v>62</v>
      </c>
      <c r="O15" s="720" t="s">
        <v>52</v>
      </c>
      <c r="P15" s="699"/>
      <c r="Q15" s="719">
        <v>49</v>
      </c>
      <c r="R15" s="720" t="s">
        <v>52</v>
      </c>
      <c r="S15" s="699"/>
      <c r="T15" s="719">
        <v>89</v>
      </c>
      <c r="U15" s="720" t="s">
        <v>52</v>
      </c>
      <c r="V15" s="699"/>
      <c r="W15" s="719">
        <v>293</v>
      </c>
      <c r="X15" s="720" t="s">
        <v>52</v>
      </c>
      <c r="Y15" s="699"/>
      <c r="Z15" s="719">
        <v>164</v>
      </c>
      <c r="AA15" s="720" t="s">
        <v>52</v>
      </c>
      <c r="AB15" s="699"/>
      <c r="AC15" s="719">
        <v>81</v>
      </c>
      <c r="AD15" s="720" t="s">
        <v>52</v>
      </c>
      <c r="AE15" s="699"/>
      <c r="AF15" s="719">
        <v>30</v>
      </c>
      <c r="AG15" s="720" t="s">
        <v>52</v>
      </c>
      <c r="AH15" s="699"/>
      <c r="AI15" s="719">
        <v>82</v>
      </c>
      <c r="AJ15" s="720" t="s">
        <v>52</v>
      </c>
      <c r="AK15" s="699"/>
      <c r="AL15" s="719">
        <v>26</v>
      </c>
      <c r="AM15" s="720" t="s">
        <v>52</v>
      </c>
      <c r="AN15" s="699"/>
      <c r="AO15" s="719">
        <v>64</v>
      </c>
      <c r="AP15" s="720" t="s">
        <v>52</v>
      </c>
      <c r="AQ15" s="699"/>
      <c r="AR15" s="719">
        <v>25</v>
      </c>
      <c r="AS15" s="720" t="s">
        <v>52</v>
      </c>
      <c r="AT15" s="699"/>
      <c r="AU15" s="719">
        <v>50</v>
      </c>
      <c r="AV15" s="720" t="s">
        <v>52</v>
      </c>
      <c r="AW15" s="699"/>
      <c r="AX15" s="719">
        <v>60</v>
      </c>
      <c r="AY15" s="720" t="s">
        <v>52</v>
      </c>
      <c r="AZ15" s="699"/>
      <c r="BA15" s="719">
        <v>99</v>
      </c>
      <c r="BB15" s="720" t="s">
        <v>52</v>
      </c>
      <c r="BC15" s="699"/>
      <c r="BD15" s="719">
        <v>104</v>
      </c>
      <c r="BE15" s="720" t="s">
        <v>52</v>
      </c>
      <c r="BF15" s="699"/>
      <c r="BG15" s="719">
        <v>64</v>
      </c>
      <c r="BH15" s="720" t="s">
        <v>52</v>
      </c>
      <c r="BI15" s="699"/>
      <c r="BJ15" s="719">
        <v>575</v>
      </c>
      <c r="BK15" s="720" t="s">
        <v>52</v>
      </c>
      <c r="BL15" s="699"/>
      <c r="BM15" s="719">
        <v>64</v>
      </c>
      <c r="BN15" s="720" t="s">
        <v>52</v>
      </c>
      <c r="BO15" s="699"/>
      <c r="BP15" s="719">
        <v>43</v>
      </c>
      <c r="BQ15" s="720" t="s">
        <v>52</v>
      </c>
      <c r="BR15" s="699"/>
      <c r="BS15" s="719"/>
      <c r="BT15" s="720"/>
      <c r="BU15" s="699"/>
      <c r="BV15" s="719"/>
      <c r="BW15" s="720"/>
    </row>
    <row r="16" spans="1:84">
      <c r="A16" s="721"/>
      <c r="F16" s="693"/>
      <c r="H16" s="699"/>
      <c r="I16" s="699"/>
      <c r="J16" s="699"/>
      <c r="K16" s="699"/>
      <c r="L16" s="699"/>
      <c r="M16" s="699"/>
      <c r="N16" s="699"/>
      <c r="O16" s="699"/>
      <c r="P16" s="699"/>
      <c r="Q16" s="699"/>
      <c r="R16" s="699"/>
      <c r="S16" s="699"/>
      <c r="T16" s="699"/>
      <c r="U16" s="699"/>
      <c r="V16" s="699"/>
      <c r="W16" s="699"/>
      <c r="X16" s="699"/>
      <c r="Y16" s="699"/>
      <c r="Z16" s="699"/>
      <c r="AA16" s="699"/>
      <c r="AB16" s="699"/>
      <c r="AC16" s="699"/>
      <c r="AD16" s="699"/>
      <c r="AE16" s="699"/>
      <c r="AF16" s="699"/>
      <c r="AG16" s="699"/>
      <c r="AH16" s="699"/>
      <c r="AI16" s="699"/>
      <c r="AJ16" s="699"/>
      <c r="AK16" s="699"/>
      <c r="AL16" s="699"/>
      <c r="AM16" s="699"/>
      <c r="AN16" s="699"/>
      <c r="AO16" s="699"/>
      <c r="AP16" s="699"/>
      <c r="AQ16" s="699"/>
      <c r="AR16" s="699"/>
      <c r="AS16" s="699"/>
      <c r="AT16" s="699"/>
      <c r="AU16" s="699"/>
      <c r="AV16" s="699"/>
      <c r="AW16" s="699"/>
      <c r="AX16" s="699"/>
      <c r="AY16" s="699"/>
      <c r="AZ16" s="699"/>
      <c r="BA16" s="699"/>
      <c r="BB16" s="699"/>
      <c r="BC16" s="699"/>
      <c r="BD16" s="699"/>
      <c r="BE16" s="699"/>
      <c r="BF16" s="699"/>
      <c r="BG16" s="699"/>
      <c r="BH16" s="699"/>
      <c r="BI16" s="699"/>
      <c r="BJ16" s="699"/>
      <c r="BK16" s="699"/>
      <c r="BL16" s="699"/>
      <c r="BM16" s="699"/>
      <c r="BN16" s="699"/>
      <c r="BO16" s="699"/>
      <c r="BP16" s="699"/>
      <c r="BQ16" s="699"/>
      <c r="BR16" s="699"/>
      <c r="BS16" s="699"/>
      <c r="BT16" s="699"/>
      <c r="BU16" s="699"/>
      <c r="BV16" s="699"/>
      <c r="BW16" s="699"/>
    </row>
    <row r="17" spans="1:75" ht="18">
      <c r="A17" s="722"/>
      <c r="B17" s="723" t="s">
        <v>607</v>
      </c>
      <c r="C17" s="723"/>
      <c r="D17" s="723"/>
      <c r="E17" s="724" t="s">
        <v>56</v>
      </c>
      <c r="F17" s="725"/>
      <c r="H17" s="699"/>
      <c r="I17" s="699"/>
      <c r="J17" s="699"/>
      <c r="K17" s="699"/>
      <c r="L17" s="699"/>
      <c r="M17" s="699"/>
      <c r="N17" s="699"/>
      <c r="O17" s="699"/>
      <c r="P17" s="699"/>
      <c r="Q17" s="699"/>
      <c r="R17" s="699"/>
      <c r="S17" s="699"/>
      <c r="T17" s="699"/>
      <c r="U17" s="699"/>
      <c r="V17" s="699"/>
      <c r="W17" s="699"/>
      <c r="X17" s="699"/>
      <c r="Y17" s="699"/>
      <c r="Z17" s="699"/>
      <c r="AA17" s="699"/>
      <c r="AB17" s="699"/>
      <c r="AC17" s="699"/>
      <c r="AD17" s="699"/>
      <c r="AE17" s="699"/>
      <c r="AF17" s="699"/>
      <c r="AG17" s="699"/>
      <c r="AH17" s="699"/>
      <c r="AI17" s="699"/>
      <c r="AJ17" s="699"/>
      <c r="AK17" s="699"/>
      <c r="AL17" s="699"/>
      <c r="AM17" s="699"/>
      <c r="AN17" s="699"/>
      <c r="AO17" s="699"/>
      <c r="AP17" s="699"/>
      <c r="AQ17" s="699"/>
      <c r="AR17" s="699"/>
      <c r="AS17" s="699"/>
      <c r="AT17" s="699"/>
      <c r="AU17" s="699"/>
      <c r="AV17" s="699"/>
      <c r="AW17" s="699"/>
      <c r="AX17" s="699"/>
      <c r="AY17" s="699"/>
      <c r="AZ17" s="699"/>
      <c r="BA17" s="699"/>
      <c r="BB17" s="699"/>
      <c r="BC17" s="699"/>
      <c r="BD17" s="699"/>
      <c r="BE17" s="699"/>
      <c r="BF17" s="699"/>
      <c r="BG17" s="699"/>
      <c r="BH17" s="699"/>
      <c r="BI17" s="699"/>
      <c r="BJ17" s="699"/>
      <c r="BK17" s="699"/>
      <c r="BL17" s="699"/>
      <c r="BM17" s="699"/>
      <c r="BN17" s="699"/>
      <c r="BO17" s="699"/>
      <c r="BP17" s="699"/>
      <c r="BQ17" s="699"/>
      <c r="BR17" s="699"/>
      <c r="BS17" s="699"/>
      <c r="BT17" s="699"/>
      <c r="BU17" s="699"/>
      <c r="BV17" s="699"/>
      <c r="BW17" s="699"/>
    </row>
    <row r="18" spans="1:75">
      <c r="A18" s="726" t="s">
        <v>709</v>
      </c>
      <c r="B18" s="727" t="s">
        <v>72</v>
      </c>
      <c r="C18" s="728" t="s">
        <v>710</v>
      </c>
      <c r="D18" s="728" t="s">
        <v>711</v>
      </c>
      <c r="E18" s="729" t="s">
        <v>74</v>
      </c>
      <c r="F18" s="730" t="s">
        <v>25</v>
      </c>
      <c r="G18" s="6" t="s">
        <v>56</v>
      </c>
      <c r="H18" s="731">
        <v>100</v>
      </c>
      <c r="I18" s="732" t="s">
        <v>49</v>
      </c>
      <c r="J18" s="699"/>
      <c r="K18" s="731">
        <v>100</v>
      </c>
      <c r="L18" s="732" t="s">
        <v>49</v>
      </c>
      <c r="M18" s="699"/>
      <c r="N18" s="731">
        <v>100</v>
      </c>
      <c r="O18" s="732" t="s">
        <v>49</v>
      </c>
      <c r="P18" s="699"/>
      <c r="Q18" s="731">
        <v>100</v>
      </c>
      <c r="R18" s="732" t="s">
        <v>49</v>
      </c>
      <c r="S18" s="699"/>
      <c r="T18" s="731">
        <v>100</v>
      </c>
      <c r="U18" s="732" t="s">
        <v>49</v>
      </c>
      <c r="V18" s="699"/>
      <c r="W18" s="731">
        <v>100</v>
      </c>
      <c r="X18" s="732" t="s">
        <v>49</v>
      </c>
      <c r="Y18" s="699"/>
      <c r="Z18" s="731">
        <v>100</v>
      </c>
      <c r="AA18" s="732" t="s">
        <v>49</v>
      </c>
      <c r="AB18" s="699"/>
      <c r="AC18" s="731">
        <v>100</v>
      </c>
      <c r="AD18" s="732" t="s">
        <v>49</v>
      </c>
      <c r="AE18" s="699"/>
      <c r="AF18" s="731">
        <v>100</v>
      </c>
      <c r="AG18" s="732" t="s">
        <v>49</v>
      </c>
      <c r="AH18" s="699"/>
      <c r="AI18" s="731">
        <v>100</v>
      </c>
      <c r="AJ18" s="732" t="s">
        <v>49</v>
      </c>
      <c r="AK18" s="699"/>
      <c r="AL18" s="731">
        <v>100</v>
      </c>
      <c r="AM18" s="732" t="s">
        <v>49</v>
      </c>
      <c r="AN18" s="699"/>
      <c r="AO18" s="731">
        <v>100</v>
      </c>
      <c r="AP18" s="732" t="s">
        <v>49</v>
      </c>
      <c r="AQ18" s="699"/>
      <c r="AR18" s="731">
        <v>100</v>
      </c>
      <c r="AS18" s="732" t="s">
        <v>49</v>
      </c>
      <c r="AT18" s="699"/>
      <c r="AU18" s="731">
        <v>100</v>
      </c>
      <c r="AV18" s="732" t="s">
        <v>49</v>
      </c>
      <c r="AW18" s="699"/>
      <c r="AX18" s="731">
        <v>0</v>
      </c>
      <c r="AY18" s="732" t="s">
        <v>75</v>
      </c>
      <c r="AZ18" s="699"/>
      <c r="BA18" s="731">
        <v>100</v>
      </c>
      <c r="BB18" s="732" t="s">
        <v>49</v>
      </c>
      <c r="BC18" s="699"/>
      <c r="BD18" s="731">
        <v>0</v>
      </c>
      <c r="BE18" s="732" t="s">
        <v>75</v>
      </c>
      <c r="BF18" s="699"/>
      <c r="BG18" s="731">
        <v>100</v>
      </c>
      <c r="BH18" s="732" t="s">
        <v>49</v>
      </c>
      <c r="BI18" s="699"/>
      <c r="BJ18" s="731">
        <v>100</v>
      </c>
      <c r="BK18" s="732" t="s">
        <v>49</v>
      </c>
      <c r="BL18" s="699"/>
      <c r="BM18" s="731">
        <v>100</v>
      </c>
      <c r="BN18" s="732" t="s">
        <v>49</v>
      </c>
      <c r="BO18" s="699"/>
      <c r="BP18" s="731">
        <v>100</v>
      </c>
      <c r="BQ18" s="732" t="s">
        <v>49</v>
      </c>
      <c r="BR18" s="699"/>
      <c r="BS18" s="731"/>
      <c r="BT18" s="732"/>
      <c r="BU18" s="699"/>
      <c r="BV18" s="731"/>
      <c r="BW18" s="732"/>
    </row>
    <row r="19" spans="1:75">
      <c r="A19" s="733" t="s">
        <v>712</v>
      </c>
      <c r="B19" s="734" t="s">
        <v>76</v>
      </c>
      <c r="C19" s="735" t="s">
        <v>713</v>
      </c>
      <c r="D19" s="735" t="s">
        <v>714</v>
      </c>
      <c r="E19" s="736" t="s">
        <v>74</v>
      </c>
      <c r="F19" s="737" t="s">
        <v>25</v>
      </c>
      <c r="H19" s="738">
        <v>20</v>
      </c>
      <c r="I19" s="739" t="s">
        <v>49</v>
      </c>
      <c r="J19" s="699"/>
      <c r="K19" s="738">
        <v>75</v>
      </c>
      <c r="L19" s="739" t="s">
        <v>49</v>
      </c>
      <c r="M19" s="699"/>
      <c r="N19" s="738">
        <v>75</v>
      </c>
      <c r="O19" s="739" t="s">
        <v>49</v>
      </c>
      <c r="P19" s="699"/>
      <c r="Q19" s="738">
        <v>15</v>
      </c>
      <c r="R19" s="739" t="s">
        <v>49</v>
      </c>
      <c r="S19" s="699"/>
      <c r="T19" s="738">
        <v>20</v>
      </c>
      <c r="U19" s="739" t="s">
        <v>49</v>
      </c>
      <c r="V19" s="699"/>
      <c r="W19" s="738">
        <v>15</v>
      </c>
      <c r="X19" s="739" t="s">
        <v>49</v>
      </c>
      <c r="Y19" s="699"/>
      <c r="Z19" s="738">
        <v>25</v>
      </c>
      <c r="AA19" s="739" t="s">
        <v>49</v>
      </c>
      <c r="AB19" s="699"/>
      <c r="AC19" s="738">
        <v>75</v>
      </c>
      <c r="AD19" s="739" t="s">
        <v>49</v>
      </c>
      <c r="AE19" s="699"/>
      <c r="AF19" s="738">
        <v>6</v>
      </c>
      <c r="AG19" s="739" t="s">
        <v>49</v>
      </c>
      <c r="AH19" s="699"/>
      <c r="AI19" s="738">
        <v>75</v>
      </c>
      <c r="AJ19" s="739" t="s">
        <v>49</v>
      </c>
      <c r="AK19" s="699"/>
      <c r="AL19" s="738">
        <v>25</v>
      </c>
      <c r="AM19" s="739" t="s">
        <v>49</v>
      </c>
      <c r="AN19" s="699"/>
      <c r="AO19" s="738">
        <v>20</v>
      </c>
      <c r="AP19" s="739" t="s">
        <v>49</v>
      </c>
      <c r="AQ19" s="699"/>
      <c r="AR19" s="738">
        <v>25</v>
      </c>
      <c r="AS19" s="739" t="s">
        <v>49</v>
      </c>
      <c r="AT19" s="699"/>
      <c r="AU19" s="738">
        <v>75</v>
      </c>
      <c r="AV19" s="739" t="s">
        <v>49</v>
      </c>
      <c r="AW19" s="699"/>
      <c r="AX19" s="738">
        <v>0</v>
      </c>
      <c r="AY19" s="739" t="s">
        <v>75</v>
      </c>
      <c r="AZ19" s="699"/>
      <c r="BA19" s="738">
        <v>15</v>
      </c>
      <c r="BB19" s="739" t="s">
        <v>49</v>
      </c>
      <c r="BC19" s="699"/>
      <c r="BD19" s="738">
        <v>0</v>
      </c>
      <c r="BE19" s="739" t="s">
        <v>75</v>
      </c>
      <c r="BF19" s="699"/>
      <c r="BG19" s="738">
        <v>10</v>
      </c>
      <c r="BH19" s="739" t="s">
        <v>49</v>
      </c>
      <c r="BI19" s="699"/>
      <c r="BJ19" s="738">
        <v>20</v>
      </c>
      <c r="BK19" s="739" t="s">
        <v>49</v>
      </c>
      <c r="BL19" s="699"/>
      <c r="BM19" s="738">
        <v>75</v>
      </c>
      <c r="BN19" s="739" t="s">
        <v>49</v>
      </c>
      <c r="BO19" s="699"/>
      <c r="BP19" s="738">
        <v>20</v>
      </c>
      <c r="BQ19" s="739" t="s">
        <v>49</v>
      </c>
      <c r="BR19" s="699"/>
      <c r="BS19" s="738"/>
      <c r="BT19" s="739"/>
      <c r="BU19" s="699"/>
      <c r="BV19" s="738"/>
      <c r="BW19" s="739"/>
    </row>
    <row r="20" spans="1:75">
      <c r="A20" s="733" t="s">
        <v>715</v>
      </c>
      <c r="B20" s="734" t="s">
        <v>78</v>
      </c>
      <c r="C20" s="735" t="s">
        <v>716</v>
      </c>
      <c r="D20" s="735" t="s">
        <v>717</v>
      </c>
      <c r="E20" s="736" t="s">
        <v>74</v>
      </c>
      <c r="F20" s="737" t="s">
        <v>25</v>
      </c>
      <c r="H20" s="738">
        <v>125</v>
      </c>
      <c r="I20" s="739" t="s">
        <v>49</v>
      </c>
      <c r="J20" s="699"/>
      <c r="K20" s="738">
        <v>125</v>
      </c>
      <c r="L20" s="739" t="s">
        <v>49</v>
      </c>
      <c r="M20" s="699"/>
      <c r="N20" s="738">
        <v>125</v>
      </c>
      <c r="O20" s="739" t="s">
        <v>49</v>
      </c>
      <c r="P20" s="699"/>
      <c r="Q20" s="738">
        <v>125</v>
      </c>
      <c r="R20" s="739" t="s">
        <v>49</v>
      </c>
      <c r="S20" s="699"/>
      <c r="T20" s="738">
        <v>125</v>
      </c>
      <c r="U20" s="739" t="s">
        <v>49</v>
      </c>
      <c r="V20" s="699"/>
      <c r="W20" s="738">
        <v>125</v>
      </c>
      <c r="X20" s="739" t="s">
        <v>49</v>
      </c>
      <c r="Y20" s="699"/>
      <c r="Z20" s="738">
        <v>125</v>
      </c>
      <c r="AA20" s="739" t="s">
        <v>49</v>
      </c>
      <c r="AB20" s="699"/>
      <c r="AC20" s="738">
        <v>125</v>
      </c>
      <c r="AD20" s="739" t="s">
        <v>49</v>
      </c>
      <c r="AE20" s="699"/>
      <c r="AF20" s="738">
        <v>125</v>
      </c>
      <c r="AG20" s="739" t="s">
        <v>49</v>
      </c>
      <c r="AH20" s="699"/>
      <c r="AI20" s="738">
        <v>125</v>
      </c>
      <c r="AJ20" s="739" t="s">
        <v>49</v>
      </c>
      <c r="AK20" s="699"/>
      <c r="AL20" s="738">
        <v>125</v>
      </c>
      <c r="AM20" s="739" t="s">
        <v>49</v>
      </c>
      <c r="AN20" s="699"/>
      <c r="AO20" s="738">
        <v>125</v>
      </c>
      <c r="AP20" s="739" t="s">
        <v>49</v>
      </c>
      <c r="AQ20" s="699"/>
      <c r="AR20" s="738">
        <v>125</v>
      </c>
      <c r="AS20" s="739" t="s">
        <v>49</v>
      </c>
      <c r="AT20" s="699"/>
      <c r="AU20" s="738">
        <v>125</v>
      </c>
      <c r="AV20" s="739" t="s">
        <v>49</v>
      </c>
      <c r="AW20" s="699"/>
      <c r="AX20" s="738">
        <v>125</v>
      </c>
      <c r="AY20" s="739" t="s">
        <v>49</v>
      </c>
      <c r="AZ20" s="699"/>
      <c r="BA20" s="738">
        <v>125</v>
      </c>
      <c r="BB20" s="739" t="s">
        <v>49</v>
      </c>
      <c r="BC20" s="699"/>
      <c r="BD20" s="738">
        <v>125</v>
      </c>
      <c r="BE20" s="739" t="s">
        <v>49</v>
      </c>
      <c r="BF20" s="699"/>
      <c r="BG20" s="738">
        <v>125</v>
      </c>
      <c r="BH20" s="739" t="s">
        <v>49</v>
      </c>
      <c r="BI20" s="699"/>
      <c r="BJ20" s="738">
        <v>125</v>
      </c>
      <c r="BK20" s="739" t="s">
        <v>49</v>
      </c>
      <c r="BL20" s="699"/>
      <c r="BM20" s="738">
        <v>125</v>
      </c>
      <c r="BN20" s="739" t="s">
        <v>49</v>
      </c>
      <c r="BO20" s="699"/>
      <c r="BP20" s="738">
        <v>125</v>
      </c>
      <c r="BQ20" s="739" t="s">
        <v>49</v>
      </c>
      <c r="BR20" s="699"/>
      <c r="BS20" s="738"/>
      <c r="BT20" s="739"/>
      <c r="BU20" s="699"/>
      <c r="BV20" s="738"/>
      <c r="BW20" s="739"/>
    </row>
    <row r="21" spans="1:75">
      <c r="A21" s="733" t="s">
        <v>708</v>
      </c>
      <c r="B21" s="734" t="s">
        <v>81</v>
      </c>
      <c r="C21" s="735" t="s">
        <v>718</v>
      </c>
      <c r="D21" s="735" t="s">
        <v>719</v>
      </c>
      <c r="E21" s="736" t="s">
        <v>74</v>
      </c>
      <c r="F21" s="737" t="s">
        <v>25</v>
      </c>
      <c r="H21" s="738">
        <v>5</v>
      </c>
      <c r="I21" s="739" t="s">
        <v>49</v>
      </c>
      <c r="J21" s="699"/>
      <c r="K21" s="738">
        <v>30</v>
      </c>
      <c r="L21" s="739" t="s">
        <v>49</v>
      </c>
      <c r="M21" s="699"/>
      <c r="N21" s="738">
        <v>0</v>
      </c>
      <c r="O21" s="739" t="s">
        <v>75</v>
      </c>
      <c r="P21" s="699"/>
      <c r="Q21" s="738">
        <v>2</v>
      </c>
      <c r="R21" s="739" t="s">
        <v>49</v>
      </c>
      <c r="S21" s="699"/>
      <c r="T21" s="738">
        <v>25</v>
      </c>
      <c r="U21" s="739" t="s">
        <v>49</v>
      </c>
      <c r="V21" s="699"/>
      <c r="W21" s="738">
        <v>5</v>
      </c>
      <c r="X21" s="739" t="s">
        <v>49</v>
      </c>
      <c r="Y21" s="699"/>
      <c r="Z21" s="738">
        <v>11</v>
      </c>
      <c r="AA21" s="739" t="s">
        <v>49</v>
      </c>
      <c r="AB21" s="699"/>
      <c r="AC21" s="738">
        <v>0</v>
      </c>
      <c r="AD21" s="739" t="s">
        <v>75</v>
      </c>
      <c r="AE21" s="699"/>
      <c r="AF21" s="738">
        <v>1</v>
      </c>
      <c r="AG21" s="739" t="s">
        <v>49</v>
      </c>
      <c r="AH21" s="699"/>
      <c r="AI21" s="738">
        <v>40</v>
      </c>
      <c r="AJ21" s="739" t="s">
        <v>49</v>
      </c>
      <c r="AK21" s="699"/>
      <c r="AL21" s="738">
        <v>15</v>
      </c>
      <c r="AM21" s="739" t="s">
        <v>49</v>
      </c>
      <c r="AN21" s="699"/>
      <c r="AO21" s="738">
        <v>5</v>
      </c>
      <c r="AP21" s="739" t="s">
        <v>49</v>
      </c>
      <c r="AQ21" s="699"/>
      <c r="AR21" s="738">
        <v>20</v>
      </c>
      <c r="AS21" s="739" t="s">
        <v>49</v>
      </c>
      <c r="AT21" s="699"/>
      <c r="AU21" s="738">
        <v>15</v>
      </c>
      <c r="AV21" s="739" t="s">
        <v>49</v>
      </c>
      <c r="AW21" s="699"/>
      <c r="AX21" s="738">
        <v>0</v>
      </c>
      <c r="AY21" s="739" t="s">
        <v>75</v>
      </c>
      <c r="AZ21" s="699"/>
      <c r="BA21" s="738">
        <v>20</v>
      </c>
      <c r="BB21" s="739" t="s">
        <v>49</v>
      </c>
      <c r="BC21" s="699"/>
      <c r="BD21" s="738">
        <v>0</v>
      </c>
      <c r="BE21" s="739" t="s">
        <v>75</v>
      </c>
      <c r="BF21" s="699"/>
      <c r="BG21" s="738">
        <v>2</v>
      </c>
      <c r="BH21" s="739" t="s">
        <v>49</v>
      </c>
      <c r="BI21" s="699"/>
      <c r="BJ21" s="738">
        <v>20</v>
      </c>
      <c r="BK21" s="739" t="s">
        <v>49</v>
      </c>
      <c r="BL21" s="699"/>
      <c r="BM21" s="738">
        <v>15</v>
      </c>
      <c r="BN21" s="739" t="s">
        <v>49</v>
      </c>
      <c r="BO21" s="699"/>
      <c r="BP21" s="738">
        <v>0</v>
      </c>
      <c r="BQ21" s="739" t="s">
        <v>75</v>
      </c>
      <c r="BR21" s="699"/>
      <c r="BS21" s="738"/>
      <c r="BT21" s="739"/>
      <c r="BU21" s="699"/>
      <c r="BV21" s="738"/>
      <c r="BW21" s="739"/>
    </row>
    <row r="22" spans="1:75">
      <c r="A22" s="733" t="s">
        <v>720</v>
      </c>
      <c r="B22" s="740" t="s">
        <v>84</v>
      </c>
      <c r="C22" s="735" t="s">
        <v>721</v>
      </c>
      <c r="D22" s="735" t="s">
        <v>722</v>
      </c>
      <c r="E22" s="736" t="s">
        <v>74</v>
      </c>
      <c r="F22" s="737" t="s">
        <v>25</v>
      </c>
      <c r="H22" s="738">
        <v>0</v>
      </c>
      <c r="I22" s="739" t="s">
        <v>75</v>
      </c>
      <c r="J22" s="699"/>
      <c r="K22" s="738">
        <v>0</v>
      </c>
      <c r="L22" s="739" t="s">
        <v>75</v>
      </c>
      <c r="M22" s="699"/>
      <c r="N22" s="738">
        <v>0</v>
      </c>
      <c r="O22" s="739" t="s">
        <v>75</v>
      </c>
      <c r="P22" s="699"/>
      <c r="Q22" s="738">
        <v>0</v>
      </c>
      <c r="R22" s="739" t="s">
        <v>75</v>
      </c>
      <c r="S22" s="699"/>
      <c r="T22" s="738">
        <v>0</v>
      </c>
      <c r="U22" s="739" t="s">
        <v>75</v>
      </c>
      <c r="V22" s="699"/>
      <c r="W22" s="738">
        <v>0</v>
      </c>
      <c r="X22" s="739" t="s">
        <v>75</v>
      </c>
      <c r="Y22" s="699"/>
      <c r="Z22" s="738">
        <v>0</v>
      </c>
      <c r="AA22" s="739" t="s">
        <v>75</v>
      </c>
      <c r="AB22" s="699"/>
      <c r="AC22" s="738">
        <v>0</v>
      </c>
      <c r="AD22" s="739" t="s">
        <v>75</v>
      </c>
      <c r="AE22" s="699"/>
      <c r="AF22" s="738">
        <v>0</v>
      </c>
      <c r="AG22" s="739" t="s">
        <v>75</v>
      </c>
      <c r="AH22" s="699"/>
      <c r="AI22" s="738">
        <v>0</v>
      </c>
      <c r="AJ22" s="739" t="s">
        <v>75</v>
      </c>
      <c r="AK22" s="699"/>
      <c r="AL22" s="738">
        <v>0</v>
      </c>
      <c r="AM22" s="739" t="s">
        <v>75</v>
      </c>
      <c r="AN22" s="699"/>
      <c r="AO22" s="738">
        <v>0</v>
      </c>
      <c r="AP22" s="739" t="s">
        <v>75</v>
      </c>
      <c r="AQ22" s="699"/>
      <c r="AR22" s="738">
        <v>0</v>
      </c>
      <c r="AS22" s="739" t="s">
        <v>75</v>
      </c>
      <c r="AT22" s="699"/>
      <c r="AU22" s="738">
        <v>0</v>
      </c>
      <c r="AV22" s="739" t="s">
        <v>75</v>
      </c>
      <c r="AW22" s="699"/>
      <c r="AX22" s="738">
        <v>0</v>
      </c>
      <c r="AY22" s="739" t="s">
        <v>75</v>
      </c>
      <c r="AZ22" s="699"/>
      <c r="BA22" s="738">
        <v>0</v>
      </c>
      <c r="BB22" s="739" t="s">
        <v>75</v>
      </c>
      <c r="BC22" s="699"/>
      <c r="BD22" s="738">
        <v>0</v>
      </c>
      <c r="BE22" s="739" t="s">
        <v>75</v>
      </c>
      <c r="BF22" s="699"/>
      <c r="BG22" s="738">
        <v>0</v>
      </c>
      <c r="BH22" s="739" t="s">
        <v>75</v>
      </c>
      <c r="BI22" s="699"/>
      <c r="BJ22" s="738">
        <v>0</v>
      </c>
      <c r="BK22" s="739" t="s">
        <v>75</v>
      </c>
      <c r="BL22" s="699"/>
      <c r="BM22" s="738">
        <v>0</v>
      </c>
      <c r="BN22" s="739" t="s">
        <v>75</v>
      </c>
      <c r="BO22" s="699"/>
      <c r="BP22" s="738">
        <v>0</v>
      </c>
      <c r="BQ22" s="739" t="s">
        <v>75</v>
      </c>
      <c r="BR22" s="699"/>
      <c r="BS22" s="738"/>
      <c r="BT22" s="739"/>
      <c r="BU22" s="699"/>
      <c r="BV22" s="738"/>
      <c r="BW22" s="739"/>
    </row>
    <row r="23" spans="1:75">
      <c r="A23" s="741" t="s">
        <v>723</v>
      </c>
      <c r="B23" s="742" t="s">
        <v>87</v>
      </c>
      <c r="C23" s="743" t="s">
        <v>24</v>
      </c>
      <c r="D23" s="743" t="s">
        <v>724</v>
      </c>
      <c r="E23" s="743" t="s">
        <v>89</v>
      </c>
      <c r="F23" s="744" t="s">
        <v>25</v>
      </c>
      <c r="H23" s="719">
        <v>100</v>
      </c>
      <c r="I23" s="745" t="s">
        <v>49</v>
      </c>
      <c r="J23" s="699"/>
      <c r="K23" s="719">
        <v>95.96</v>
      </c>
      <c r="L23" s="745" t="s">
        <v>49</v>
      </c>
      <c r="M23" s="699"/>
      <c r="N23" s="719">
        <v>100</v>
      </c>
      <c r="O23" s="745" t="s">
        <v>49</v>
      </c>
      <c r="P23" s="699"/>
      <c r="Q23" s="719">
        <v>100</v>
      </c>
      <c r="R23" s="745" t="s">
        <v>49</v>
      </c>
      <c r="S23" s="699"/>
      <c r="T23" s="719">
        <v>100</v>
      </c>
      <c r="U23" s="745" t="s">
        <v>49</v>
      </c>
      <c r="V23" s="699"/>
      <c r="W23" s="719">
        <v>98.26</v>
      </c>
      <c r="X23" s="745" t="s">
        <v>49</v>
      </c>
      <c r="Y23" s="699"/>
      <c r="Z23" s="719">
        <v>98.25</v>
      </c>
      <c r="AA23" s="745" t="s">
        <v>49</v>
      </c>
      <c r="AB23" s="699"/>
      <c r="AC23" s="719">
        <v>100</v>
      </c>
      <c r="AD23" s="745" t="s">
        <v>49</v>
      </c>
      <c r="AE23" s="699"/>
      <c r="AF23" s="719">
        <v>96.3</v>
      </c>
      <c r="AG23" s="745" t="s">
        <v>49</v>
      </c>
      <c r="AH23" s="699"/>
      <c r="AI23" s="719">
        <v>100</v>
      </c>
      <c r="AJ23" s="745" t="s">
        <v>49</v>
      </c>
      <c r="AK23" s="699"/>
      <c r="AL23" s="719">
        <v>94.64</v>
      </c>
      <c r="AM23" s="745" t="s">
        <v>49</v>
      </c>
      <c r="AN23" s="699"/>
      <c r="AO23" s="719">
        <v>96.64</v>
      </c>
      <c r="AP23" s="745" t="s">
        <v>49</v>
      </c>
      <c r="AQ23" s="699"/>
      <c r="AR23" s="719">
        <v>100</v>
      </c>
      <c r="AS23" s="745" t="s">
        <v>49</v>
      </c>
      <c r="AT23" s="699"/>
      <c r="AU23" s="719">
        <v>98.78</v>
      </c>
      <c r="AV23" s="745" t="s">
        <v>49</v>
      </c>
      <c r="AW23" s="699"/>
      <c r="AX23" s="719">
        <v>97.14</v>
      </c>
      <c r="AY23" s="745" t="s">
        <v>49</v>
      </c>
      <c r="AZ23" s="699"/>
      <c r="BA23" s="719">
        <v>100</v>
      </c>
      <c r="BB23" s="745" t="s">
        <v>49</v>
      </c>
      <c r="BC23" s="699"/>
      <c r="BD23" s="719">
        <v>100</v>
      </c>
      <c r="BE23" s="745" t="s">
        <v>49</v>
      </c>
      <c r="BF23" s="699"/>
      <c r="BG23" s="719">
        <v>96.69</v>
      </c>
      <c r="BH23" s="745" t="s">
        <v>49</v>
      </c>
      <c r="BI23" s="699"/>
      <c r="BJ23" s="719">
        <v>100</v>
      </c>
      <c r="BK23" s="745" t="s">
        <v>49</v>
      </c>
      <c r="BL23" s="699"/>
      <c r="BM23" s="719">
        <v>99</v>
      </c>
      <c r="BN23" s="739" t="s">
        <v>49</v>
      </c>
      <c r="BO23" s="699"/>
      <c r="BP23" s="719">
        <v>100</v>
      </c>
      <c r="BQ23" s="745" t="s">
        <v>49</v>
      </c>
      <c r="BR23" s="699"/>
      <c r="BS23" s="719"/>
      <c r="BT23" s="745"/>
      <c r="BU23" s="699"/>
      <c r="BV23" s="719"/>
      <c r="BW23" s="745"/>
    </row>
    <row r="24" spans="1:75">
      <c r="C24" s="693"/>
      <c r="D24" s="693"/>
      <c r="H24" s="699"/>
      <c r="I24" s="699"/>
      <c r="J24" s="699"/>
      <c r="K24" s="699"/>
      <c r="L24" s="699"/>
      <c r="M24" s="699"/>
      <c r="N24" s="699"/>
      <c r="O24" s="699"/>
      <c r="P24" s="699"/>
      <c r="Q24" s="699"/>
      <c r="R24" s="699"/>
      <c r="S24" s="699"/>
      <c r="T24" s="699"/>
      <c r="U24" s="699"/>
      <c r="V24" s="699"/>
      <c r="W24" s="699"/>
      <c r="X24" s="699"/>
      <c r="Y24" s="699"/>
      <c r="Z24" s="699"/>
      <c r="AA24" s="699"/>
      <c r="AB24" s="699"/>
      <c r="AC24" s="699"/>
      <c r="AD24" s="699"/>
      <c r="AE24" s="699"/>
      <c r="AF24" s="699"/>
      <c r="AG24" s="699"/>
      <c r="AH24" s="699"/>
      <c r="AI24" s="699"/>
      <c r="AJ24" s="699"/>
      <c r="AK24" s="699"/>
      <c r="AL24" s="699"/>
      <c r="AM24" s="699"/>
      <c r="AN24" s="699"/>
      <c r="AO24" s="699"/>
      <c r="AP24" s="699"/>
      <c r="AQ24" s="699"/>
      <c r="AR24" s="699"/>
      <c r="AS24" s="699"/>
      <c r="AT24" s="699"/>
      <c r="AU24" s="699"/>
      <c r="AV24" s="699"/>
      <c r="AW24" s="699"/>
      <c r="AX24" s="699"/>
      <c r="AY24" s="699"/>
      <c r="AZ24" s="699"/>
      <c r="BA24" s="699"/>
      <c r="BB24" s="699"/>
      <c r="BC24" s="699"/>
      <c r="BD24" s="699"/>
      <c r="BE24" s="699"/>
      <c r="BF24" s="699"/>
      <c r="BG24" s="699"/>
      <c r="BH24" s="699"/>
      <c r="BI24" s="699"/>
      <c r="BJ24" s="699"/>
      <c r="BK24" s="699"/>
      <c r="BL24" s="699"/>
      <c r="BM24" s="699"/>
      <c r="BN24" s="699"/>
      <c r="BO24" s="699"/>
      <c r="BP24" s="699"/>
      <c r="BQ24" s="699"/>
      <c r="BR24" s="699"/>
      <c r="BS24" s="699"/>
      <c r="BT24" s="699"/>
      <c r="BU24" s="699"/>
      <c r="BV24" s="699"/>
      <c r="BW24" s="699"/>
    </row>
    <row r="25" spans="1:75" ht="18">
      <c r="A25" s="695"/>
      <c r="B25" s="696" t="s">
        <v>90</v>
      </c>
      <c r="C25" s="697"/>
      <c r="D25" s="697"/>
      <c r="E25" s="697" t="s">
        <v>56</v>
      </c>
      <c r="F25" s="698"/>
      <c r="H25" s="699"/>
      <c r="I25" s="699"/>
      <c r="J25" s="699"/>
      <c r="K25" s="699"/>
      <c r="L25" s="699"/>
      <c r="M25" s="699"/>
      <c r="N25" s="699"/>
      <c r="O25" s="699"/>
      <c r="P25" s="699"/>
      <c r="Q25" s="699"/>
      <c r="R25" s="699"/>
      <c r="S25" s="699"/>
      <c r="T25" s="699"/>
      <c r="U25" s="699"/>
      <c r="V25" s="699"/>
      <c r="W25" s="699"/>
      <c r="X25" s="699"/>
      <c r="Y25" s="699"/>
      <c r="Z25" s="699"/>
      <c r="AA25" s="699"/>
      <c r="AB25" s="699"/>
      <c r="AC25" s="699"/>
      <c r="AD25" s="699"/>
      <c r="AE25" s="699"/>
      <c r="AF25" s="699"/>
      <c r="AG25" s="699"/>
      <c r="AH25" s="699"/>
      <c r="AI25" s="699"/>
      <c r="AJ25" s="699"/>
      <c r="AK25" s="699"/>
      <c r="AL25" s="699"/>
      <c r="AM25" s="699"/>
      <c r="AN25" s="699"/>
      <c r="AO25" s="699"/>
      <c r="AP25" s="699"/>
      <c r="AQ25" s="699"/>
      <c r="AR25" s="699"/>
      <c r="AS25" s="699"/>
      <c r="AT25" s="699"/>
      <c r="AU25" s="699"/>
      <c r="AV25" s="699"/>
      <c r="AW25" s="699"/>
      <c r="AX25" s="699"/>
      <c r="AY25" s="699"/>
      <c r="AZ25" s="699"/>
      <c r="BA25" s="699"/>
      <c r="BB25" s="699"/>
      <c r="BC25" s="699"/>
      <c r="BD25" s="699"/>
      <c r="BE25" s="699"/>
      <c r="BF25" s="699"/>
      <c r="BG25" s="699"/>
      <c r="BH25" s="699"/>
      <c r="BI25" s="699"/>
      <c r="BJ25" s="699"/>
      <c r="BK25" s="699"/>
      <c r="BL25" s="699"/>
      <c r="BM25" s="699"/>
      <c r="BN25" s="699"/>
      <c r="BO25" s="699"/>
      <c r="BP25" s="699"/>
      <c r="BQ25" s="699"/>
      <c r="BR25" s="699"/>
      <c r="BS25" s="699"/>
      <c r="BT25" s="699"/>
      <c r="BU25" s="699"/>
      <c r="BV25" s="699"/>
      <c r="BW25" s="699"/>
    </row>
    <row r="26" spans="1:75">
      <c r="A26" s="746" t="s">
        <v>725</v>
      </c>
      <c r="B26" s="747" t="s">
        <v>92</v>
      </c>
      <c r="C26" s="748" t="s">
        <v>726</v>
      </c>
      <c r="D26" s="748" t="s">
        <v>727</v>
      </c>
      <c r="E26" s="749" t="s">
        <v>61</v>
      </c>
      <c r="F26" s="750" t="s">
        <v>25</v>
      </c>
      <c r="G26" s="6" t="s">
        <v>56</v>
      </c>
      <c r="H26" s="751">
        <v>1</v>
      </c>
      <c r="I26" s="732" t="s">
        <v>49</v>
      </c>
      <c r="J26" s="699"/>
      <c r="K26" s="751">
        <v>1</v>
      </c>
      <c r="L26" s="732" t="s">
        <v>49</v>
      </c>
      <c r="M26" s="699"/>
      <c r="N26" s="751">
        <v>1</v>
      </c>
      <c r="O26" s="732" t="s">
        <v>49</v>
      </c>
      <c r="P26" s="699"/>
      <c r="Q26" s="751">
        <v>1</v>
      </c>
      <c r="R26" s="732" t="s">
        <v>49</v>
      </c>
      <c r="S26" s="699"/>
      <c r="T26" s="751">
        <v>1</v>
      </c>
      <c r="U26" s="732" t="s">
        <v>49</v>
      </c>
      <c r="V26" s="699"/>
      <c r="W26" s="751">
        <v>1</v>
      </c>
      <c r="X26" s="732" t="s">
        <v>49</v>
      </c>
      <c r="Y26" s="699"/>
      <c r="Z26" s="751">
        <v>1</v>
      </c>
      <c r="AA26" s="732" t="s">
        <v>49</v>
      </c>
      <c r="AB26" s="699"/>
      <c r="AC26" s="751">
        <v>1</v>
      </c>
      <c r="AD26" s="732" t="s">
        <v>49</v>
      </c>
      <c r="AE26" s="699"/>
      <c r="AF26" s="751">
        <v>1</v>
      </c>
      <c r="AG26" s="732" t="s">
        <v>49</v>
      </c>
      <c r="AH26" s="699"/>
      <c r="AI26" s="751">
        <v>1</v>
      </c>
      <c r="AJ26" s="732" t="s">
        <v>49</v>
      </c>
      <c r="AK26" s="699"/>
      <c r="AL26" s="751">
        <v>1</v>
      </c>
      <c r="AM26" s="732" t="s">
        <v>49</v>
      </c>
      <c r="AN26" s="699"/>
      <c r="AO26" s="751">
        <v>1</v>
      </c>
      <c r="AP26" s="732" t="s">
        <v>49</v>
      </c>
      <c r="AQ26" s="699"/>
      <c r="AR26" s="751">
        <v>1</v>
      </c>
      <c r="AS26" s="732" t="s">
        <v>49</v>
      </c>
      <c r="AT26" s="699"/>
      <c r="AU26" s="751">
        <v>1</v>
      </c>
      <c r="AV26" s="732" t="s">
        <v>49</v>
      </c>
      <c r="AW26" s="699"/>
      <c r="AX26" s="751">
        <v>1</v>
      </c>
      <c r="AY26" s="732" t="s">
        <v>49</v>
      </c>
      <c r="AZ26" s="699"/>
      <c r="BA26" s="751">
        <v>1</v>
      </c>
      <c r="BB26" s="732" t="s">
        <v>49</v>
      </c>
      <c r="BC26" s="699"/>
      <c r="BD26" s="751">
        <v>1</v>
      </c>
      <c r="BE26" s="732" t="s">
        <v>49</v>
      </c>
      <c r="BF26" s="699"/>
      <c r="BG26" s="751">
        <v>1</v>
      </c>
      <c r="BH26" s="732" t="s">
        <v>49</v>
      </c>
      <c r="BI26" s="699"/>
      <c r="BJ26" s="751">
        <v>1</v>
      </c>
      <c r="BK26" s="732" t="s">
        <v>49</v>
      </c>
      <c r="BL26" s="699"/>
      <c r="BM26" s="751">
        <v>1</v>
      </c>
      <c r="BN26" s="732" t="s">
        <v>49</v>
      </c>
      <c r="BO26" s="699"/>
      <c r="BP26" s="751">
        <v>1</v>
      </c>
      <c r="BQ26" s="732" t="s">
        <v>49</v>
      </c>
      <c r="BR26" s="699"/>
      <c r="BS26" s="751"/>
      <c r="BT26" s="732"/>
      <c r="BU26" s="699"/>
      <c r="BV26" s="751"/>
      <c r="BW26" s="732"/>
    </row>
    <row r="27" spans="1:75">
      <c r="A27" s="752" t="s">
        <v>728</v>
      </c>
      <c r="B27" s="734" t="s">
        <v>95</v>
      </c>
      <c r="C27" s="735" t="s">
        <v>726</v>
      </c>
      <c r="D27" s="735" t="s">
        <v>729</v>
      </c>
      <c r="E27" s="736" t="s">
        <v>61</v>
      </c>
      <c r="F27" s="753" t="s">
        <v>25</v>
      </c>
      <c r="H27" s="754">
        <v>1</v>
      </c>
      <c r="I27" s="739" t="s">
        <v>49</v>
      </c>
      <c r="J27" s="699"/>
      <c r="K27" s="754">
        <v>1</v>
      </c>
      <c r="L27" s="739" t="s">
        <v>49</v>
      </c>
      <c r="M27" s="699"/>
      <c r="N27" s="754">
        <v>1</v>
      </c>
      <c r="O27" s="739" t="s">
        <v>49</v>
      </c>
      <c r="P27" s="699"/>
      <c r="Q27" s="754">
        <v>1</v>
      </c>
      <c r="R27" s="739" t="s">
        <v>49</v>
      </c>
      <c r="S27" s="699"/>
      <c r="T27" s="754">
        <v>1</v>
      </c>
      <c r="U27" s="739" t="s">
        <v>49</v>
      </c>
      <c r="V27" s="699"/>
      <c r="W27" s="754">
        <v>1</v>
      </c>
      <c r="X27" s="739" t="s">
        <v>49</v>
      </c>
      <c r="Y27" s="699"/>
      <c r="Z27" s="754">
        <v>1</v>
      </c>
      <c r="AA27" s="739" t="s">
        <v>49</v>
      </c>
      <c r="AB27" s="699"/>
      <c r="AC27" s="754">
        <v>1</v>
      </c>
      <c r="AD27" s="739" t="s">
        <v>49</v>
      </c>
      <c r="AE27" s="699"/>
      <c r="AF27" s="754">
        <v>1</v>
      </c>
      <c r="AG27" s="739" t="s">
        <v>49</v>
      </c>
      <c r="AH27" s="699"/>
      <c r="AI27" s="754">
        <v>1</v>
      </c>
      <c r="AJ27" s="739" t="s">
        <v>49</v>
      </c>
      <c r="AK27" s="699"/>
      <c r="AL27" s="754">
        <v>1</v>
      </c>
      <c r="AM27" s="739" t="s">
        <v>49</v>
      </c>
      <c r="AN27" s="699"/>
      <c r="AO27" s="754">
        <v>1</v>
      </c>
      <c r="AP27" s="739" t="s">
        <v>49</v>
      </c>
      <c r="AQ27" s="699"/>
      <c r="AR27" s="754">
        <v>1</v>
      </c>
      <c r="AS27" s="739" t="s">
        <v>49</v>
      </c>
      <c r="AT27" s="699"/>
      <c r="AU27" s="754">
        <v>1</v>
      </c>
      <c r="AV27" s="739" t="s">
        <v>49</v>
      </c>
      <c r="AW27" s="699"/>
      <c r="AX27" s="754">
        <v>0</v>
      </c>
      <c r="AY27" s="739" t="s">
        <v>75</v>
      </c>
      <c r="AZ27" s="699"/>
      <c r="BA27" s="754">
        <v>0</v>
      </c>
      <c r="BB27" s="739" t="s">
        <v>75</v>
      </c>
      <c r="BC27" s="699"/>
      <c r="BD27" s="754">
        <v>1</v>
      </c>
      <c r="BE27" s="739" t="s">
        <v>49</v>
      </c>
      <c r="BF27" s="699"/>
      <c r="BG27" s="754">
        <v>1</v>
      </c>
      <c r="BH27" s="739" t="s">
        <v>49</v>
      </c>
      <c r="BI27" s="699"/>
      <c r="BJ27" s="754">
        <v>1</v>
      </c>
      <c r="BK27" s="739" t="s">
        <v>49</v>
      </c>
      <c r="BL27" s="699"/>
      <c r="BM27" s="754">
        <v>1</v>
      </c>
      <c r="BN27" s="739" t="s">
        <v>49</v>
      </c>
      <c r="BO27" s="699"/>
      <c r="BP27" s="754">
        <v>1</v>
      </c>
      <c r="BQ27" s="739" t="s">
        <v>49</v>
      </c>
      <c r="BR27" s="699"/>
      <c r="BS27" s="754"/>
      <c r="BT27" s="739"/>
      <c r="BU27" s="699"/>
      <c r="BV27" s="754"/>
      <c r="BW27" s="739"/>
    </row>
    <row r="28" spans="1:75">
      <c r="A28" s="752" t="s">
        <v>730</v>
      </c>
      <c r="B28" s="734" t="s">
        <v>97</v>
      </c>
      <c r="C28" s="735" t="s">
        <v>726</v>
      </c>
      <c r="D28" s="735" t="s">
        <v>731</v>
      </c>
      <c r="E28" s="736" t="s">
        <v>61</v>
      </c>
      <c r="F28" s="753" t="s">
        <v>25</v>
      </c>
      <c r="H28" s="754">
        <v>0</v>
      </c>
      <c r="I28" s="739" t="s">
        <v>75</v>
      </c>
      <c r="J28" s="699"/>
      <c r="K28" s="754">
        <v>0</v>
      </c>
      <c r="L28" s="739" t="s">
        <v>75</v>
      </c>
      <c r="M28" s="699"/>
      <c r="N28" s="754">
        <v>0</v>
      </c>
      <c r="O28" s="739" t="s">
        <v>75</v>
      </c>
      <c r="P28" s="699"/>
      <c r="Q28" s="754">
        <v>0</v>
      </c>
      <c r="R28" s="739" t="s">
        <v>75</v>
      </c>
      <c r="S28" s="699"/>
      <c r="T28" s="754">
        <v>0</v>
      </c>
      <c r="U28" s="739" t="s">
        <v>75</v>
      </c>
      <c r="V28" s="699"/>
      <c r="W28" s="754">
        <v>0</v>
      </c>
      <c r="X28" s="739" t="s">
        <v>75</v>
      </c>
      <c r="Y28" s="699"/>
      <c r="Z28" s="754">
        <v>0</v>
      </c>
      <c r="AA28" s="739" t="s">
        <v>75</v>
      </c>
      <c r="AB28" s="699"/>
      <c r="AC28" s="754">
        <v>0</v>
      </c>
      <c r="AD28" s="739" t="s">
        <v>75</v>
      </c>
      <c r="AE28" s="699"/>
      <c r="AF28" s="754">
        <v>0</v>
      </c>
      <c r="AG28" s="739" t="s">
        <v>75</v>
      </c>
      <c r="AH28" s="699"/>
      <c r="AI28" s="754">
        <v>0</v>
      </c>
      <c r="AJ28" s="739" t="s">
        <v>75</v>
      </c>
      <c r="AK28" s="699"/>
      <c r="AL28" s="754">
        <v>0</v>
      </c>
      <c r="AM28" s="739" t="s">
        <v>75</v>
      </c>
      <c r="AN28" s="699"/>
      <c r="AO28" s="754">
        <v>0</v>
      </c>
      <c r="AP28" s="739" t="s">
        <v>75</v>
      </c>
      <c r="AQ28" s="699"/>
      <c r="AR28" s="754">
        <v>0</v>
      </c>
      <c r="AS28" s="739" t="s">
        <v>75</v>
      </c>
      <c r="AT28" s="699"/>
      <c r="AU28" s="754">
        <v>0</v>
      </c>
      <c r="AV28" s="739" t="s">
        <v>75</v>
      </c>
      <c r="AW28" s="699"/>
      <c r="AX28" s="754">
        <v>1</v>
      </c>
      <c r="AY28" s="739" t="s">
        <v>49</v>
      </c>
      <c r="AZ28" s="699"/>
      <c r="BA28" s="754">
        <v>1</v>
      </c>
      <c r="BB28" s="739" t="s">
        <v>49</v>
      </c>
      <c r="BC28" s="699"/>
      <c r="BD28" s="754">
        <v>0</v>
      </c>
      <c r="BE28" s="739" t="s">
        <v>75</v>
      </c>
      <c r="BF28" s="699"/>
      <c r="BG28" s="754">
        <v>0</v>
      </c>
      <c r="BH28" s="739" t="s">
        <v>75</v>
      </c>
      <c r="BI28" s="699"/>
      <c r="BJ28" s="754">
        <v>0</v>
      </c>
      <c r="BK28" s="739" t="s">
        <v>75</v>
      </c>
      <c r="BL28" s="699"/>
      <c r="BM28" s="754">
        <v>0</v>
      </c>
      <c r="BN28" s="739" t="s">
        <v>75</v>
      </c>
      <c r="BO28" s="699"/>
      <c r="BP28" s="754">
        <v>0</v>
      </c>
      <c r="BQ28" s="739" t="s">
        <v>75</v>
      </c>
      <c r="BR28" s="699"/>
      <c r="BS28" s="754"/>
      <c r="BT28" s="739"/>
      <c r="BU28" s="699"/>
      <c r="BV28" s="754"/>
      <c r="BW28" s="739"/>
    </row>
    <row r="29" spans="1:75">
      <c r="A29" s="752" t="s">
        <v>711</v>
      </c>
      <c r="B29" s="734" t="s">
        <v>99</v>
      </c>
      <c r="C29" s="735" t="s">
        <v>726</v>
      </c>
      <c r="D29" s="735" t="s">
        <v>732</v>
      </c>
      <c r="E29" s="736" t="s">
        <v>61</v>
      </c>
      <c r="F29" s="753" t="s">
        <v>25</v>
      </c>
      <c r="H29" s="754">
        <v>0</v>
      </c>
      <c r="I29" s="739" t="s">
        <v>75</v>
      </c>
      <c r="J29" s="699"/>
      <c r="K29" s="754">
        <v>0</v>
      </c>
      <c r="L29" s="739" t="s">
        <v>75</v>
      </c>
      <c r="M29" s="699"/>
      <c r="N29" s="754">
        <v>0</v>
      </c>
      <c r="O29" s="739" t="s">
        <v>75</v>
      </c>
      <c r="P29" s="699"/>
      <c r="Q29" s="754">
        <v>0</v>
      </c>
      <c r="R29" s="739" t="s">
        <v>75</v>
      </c>
      <c r="S29" s="699"/>
      <c r="T29" s="754">
        <v>0</v>
      </c>
      <c r="U29" s="739" t="s">
        <v>75</v>
      </c>
      <c r="V29" s="699"/>
      <c r="W29" s="754">
        <v>1</v>
      </c>
      <c r="X29" s="739" t="s">
        <v>49</v>
      </c>
      <c r="Y29" s="699"/>
      <c r="Z29" s="754">
        <v>0</v>
      </c>
      <c r="AA29" s="739" t="s">
        <v>75</v>
      </c>
      <c r="AB29" s="699"/>
      <c r="AC29" s="754">
        <v>0</v>
      </c>
      <c r="AD29" s="739" t="s">
        <v>75</v>
      </c>
      <c r="AE29" s="699"/>
      <c r="AF29" s="754">
        <v>0</v>
      </c>
      <c r="AG29" s="739" t="s">
        <v>75</v>
      </c>
      <c r="AH29" s="699"/>
      <c r="AI29" s="754">
        <v>0</v>
      </c>
      <c r="AJ29" s="739" t="s">
        <v>75</v>
      </c>
      <c r="AK29" s="699"/>
      <c r="AL29" s="754">
        <v>0</v>
      </c>
      <c r="AM29" s="739" t="s">
        <v>75</v>
      </c>
      <c r="AN29" s="699"/>
      <c r="AO29" s="754">
        <v>0</v>
      </c>
      <c r="AP29" s="739" t="s">
        <v>75</v>
      </c>
      <c r="AQ29" s="699"/>
      <c r="AR29" s="754">
        <v>0</v>
      </c>
      <c r="AS29" s="739" t="s">
        <v>75</v>
      </c>
      <c r="AT29" s="699"/>
      <c r="AU29" s="754">
        <v>0</v>
      </c>
      <c r="AV29" s="739" t="s">
        <v>75</v>
      </c>
      <c r="AW29" s="699"/>
      <c r="AX29" s="754">
        <v>0</v>
      </c>
      <c r="AY29" s="739" t="s">
        <v>75</v>
      </c>
      <c r="AZ29" s="699"/>
      <c r="BA29" s="754">
        <v>0</v>
      </c>
      <c r="BB29" s="739" t="s">
        <v>75</v>
      </c>
      <c r="BC29" s="699"/>
      <c r="BD29" s="754">
        <v>0</v>
      </c>
      <c r="BE29" s="739" t="s">
        <v>75</v>
      </c>
      <c r="BF29" s="699"/>
      <c r="BG29" s="754">
        <v>0</v>
      </c>
      <c r="BH29" s="739" t="s">
        <v>75</v>
      </c>
      <c r="BI29" s="699"/>
      <c r="BJ29" s="754">
        <v>0</v>
      </c>
      <c r="BK29" s="739" t="s">
        <v>75</v>
      </c>
      <c r="BL29" s="699"/>
      <c r="BM29" s="754">
        <v>0</v>
      </c>
      <c r="BN29" s="739" t="s">
        <v>75</v>
      </c>
      <c r="BO29" s="699"/>
      <c r="BP29" s="754">
        <v>0</v>
      </c>
      <c r="BQ29" s="739" t="s">
        <v>75</v>
      </c>
      <c r="BR29" s="699"/>
      <c r="BS29" s="754"/>
      <c r="BT29" s="739"/>
      <c r="BU29" s="699"/>
      <c r="BV29" s="754"/>
      <c r="BW29" s="739"/>
    </row>
    <row r="30" spans="1:75">
      <c r="A30" s="752" t="s">
        <v>714</v>
      </c>
      <c r="B30" s="740" t="s">
        <v>101</v>
      </c>
      <c r="C30" s="735" t="s">
        <v>726</v>
      </c>
      <c r="D30" s="735" t="s">
        <v>733</v>
      </c>
      <c r="E30" s="736" t="s">
        <v>61</v>
      </c>
      <c r="F30" s="753" t="s">
        <v>25</v>
      </c>
      <c r="H30" s="754">
        <v>0</v>
      </c>
      <c r="I30" s="739" t="s">
        <v>75</v>
      </c>
      <c r="J30" s="699"/>
      <c r="K30" s="754">
        <v>0</v>
      </c>
      <c r="L30" s="739" t="s">
        <v>75</v>
      </c>
      <c r="M30" s="699"/>
      <c r="N30" s="754">
        <v>0</v>
      </c>
      <c r="O30" s="739" t="s">
        <v>75</v>
      </c>
      <c r="P30" s="699"/>
      <c r="Q30" s="754">
        <v>0</v>
      </c>
      <c r="R30" s="739" t="s">
        <v>75</v>
      </c>
      <c r="S30" s="699"/>
      <c r="T30" s="754">
        <v>0</v>
      </c>
      <c r="U30" s="739" t="s">
        <v>75</v>
      </c>
      <c r="V30" s="699"/>
      <c r="W30" s="754">
        <v>0</v>
      </c>
      <c r="X30" s="739" t="s">
        <v>75</v>
      </c>
      <c r="Y30" s="699"/>
      <c r="Z30" s="754">
        <v>0</v>
      </c>
      <c r="AA30" s="739" t="s">
        <v>75</v>
      </c>
      <c r="AB30" s="699"/>
      <c r="AC30" s="754">
        <v>0</v>
      </c>
      <c r="AD30" s="739" t="s">
        <v>75</v>
      </c>
      <c r="AE30" s="699"/>
      <c r="AF30" s="754">
        <v>0</v>
      </c>
      <c r="AG30" s="739" t="s">
        <v>75</v>
      </c>
      <c r="AH30" s="699"/>
      <c r="AI30" s="754">
        <v>0</v>
      </c>
      <c r="AJ30" s="739" t="s">
        <v>75</v>
      </c>
      <c r="AK30" s="699"/>
      <c r="AL30" s="754">
        <v>0</v>
      </c>
      <c r="AM30" s="739" t="s">
        <v>75</v>
      </c>
      <c r="AN30" s="699"/>
      <c r="AO30" s="754">
        <v>0</v>
      </c>
      <c r="AP30" s="739" t="s">
        <v>75</v>
      </c>
      <c r="AQ30" s="699"/>
      <c r="AR30" s="754">
        <v>0</v>
      </c>
      <c r="AS30" s="739" t="s">
        <v>75</v>
      </c>
      <c r="AT30" s="699"/>
      <c r="AU30" s="754">
        <v>0</v>
      </c>
      <c r="AV30" s="739" t="s">
        <v>75</v>
      </c>
      <c r="AW30" s="699"/>
      <c r="AX30" s="754">
        <v>0</v>
      </c>
      <c r="AY30" s="739" t="s">
        <v>75</v>
      </c>
      <c r="AZ30" s="699"/>
      <c r="BA30" s="754">
        <v>0</v>
      </c>
      <c r="BB30" s="739" t="s">
        <v>75</v>
      </c>
      <c r="BC30" s="699"/>
      <c r="BD30" s="754">
        <v>0</v>
      </c>
      <c r="BE30" s="739" t="s">
        <v>75</v>
      </c>
      <c r="BF30" s="699"/>
      <c r="BG30" s="754">
        <v>0</v>
      </c>
      <c r="BH30" s="739" t="s">
        <v>75</v>
      </c>
      <c r="BI30" s="699"/>
      <c r="BJ30" s="754">
        <v>0</v>
      </c>
      <c r="BK30" s="739" t="s">
        <v>75</v>
      </c>
      <c r="BL30" s="699"/>
      <c r="BM30" s="754">
        <v>0</v>
      </c>
      <c r="BN30" s="739" t="s">
        <v>75</v>
      </c>
      <c r="BO30" s="699"/>
      <c r="BP30" s="754">
        <v>0</v>
      </c>
      <c r="BQ30" s="739" t="s">
        <v>75</v>
      </c>
      <c r="BR30" s="699"/>
      <c r="BS30" s="754"/>
      <c r="BT30" s="739"/>
      <c r="BU30" s="699"/>
      <c r="BV30" s="754"/>
      <c r="BW30" s="739"/>
    </row>
    <row r="31" spans="1:75">
      <c r="A31" s="752" t="s">
        <v>717</v>
      </c>
      <c r="B31" s="740" t="s">
        <v>103</v>
      </c>
      <c r="C31" s="735" t="s">
        <v>726</v>
      </c>
      <c r="D31" s="735" t="s">
        <v>734</v>
      </c>
      <c r="E31" s="736" t="s">
        <v>61</v>
      </c>
      <c r="F31" s="753" t="s">
        <v>25</v>
      </c>
      <c r="H31" s="754">
        <v>0</v>
      </c>
      <c r="I31" s="739" t="s">
        <v>75</v>
      </c>
      <c r="J31" s="699"/>
      <c r="K31" s="754">
        <v>0</v>
      </c>
      <c r="L31" s="739" t="s">
        <v>75</v>
      </c>
      <c r="M31" s="699"/>
      <c r="N31" s="754">
        <v>0</v>
      </c>
      <c r="O31" s="739" t="s">
        <v>75</v>
      </c>
      <c r="P31" s="699"/>
      <c r="Q31" s="754">
        <v>0</v>
      </c>
      <c r="R31" s="739" t="s">
        <v>75</v>
      </c>
      <c r="S31" s="699"/>
      <c r="T31" s="754">
        <v>0</v>
      </c>
      <c r="U31" s="739" t="s">
        <v>75</v>
      </c>
      <c r="V31" s="699"/>
      <c r="W31" s="754">
        <v>0</v>
      </c>
      <c r="X31" s="739" t="s">
        <v>75</v>
      </c>
      <c r="Y31" s="699"/>
      <c r="Z31" s="754">
        <v>0</v>
      </c>
      <c r="AA31" s="739" t="s">
        <v>75</v>
      </c>
      <c r="AB31" s="699"/>
      <c r="AC31" s="754">
        <v>0</v>
      </c>
      <c r="AD31" s="739" t="s">
        <v>75</v>
      </c>
      <c r="AE31" s="699"/>
      <c r="AF31" s="754">
        <v>0</v>
      </c>
      <c r="AG31" s="739" t="s">
        <v>75</v>
      </c>
      <c r="AH31" s="699"/>
      <c r="AI31" s="754">
        <v>0</v>
      </c>
      <c r="AJ31" s="739" t="s">
        <v>75</v>
      </c>
      <c r="AK31" s="699"/>
      <c r="AL31" s="754">
        <v>1</v>
      </c>
      <c r="AM31" s="739" t="s">
        <v>49</v>
      </c>
      <c r="AN31" s="699"/>
      <c r="AO31" s="754">
        <v>0</v>
      </c>
      <c r="AP31" s="739" t="s">
        <v>75</v>
      </c>
      <c r="AQ31" s="699"/>
      <c r="AR31" s="754">
        <v>0</v>
      </c>
      <c r="AS31" s="739" t="s">
        <v>75</v>
      </c>
      <c r="AT31" s="699"/>
      <c r="AU31" s="754">
        <v>0</v>
      </c>
      <c r="AV31" s="739" t="s">
        <v>75</v>
      </c>
      <c r="AW31" s="699"/>
      <c r="AX31" s="754">
        <v>0</v>
      </c>
      <c r="AY31" s="739" t="s">
        <v>75</v>
      </c>
      <c r="AZ31" s="699"/>
      <c r="BA31" s="754">
        <v>0</v>
      </c>
      <c r="BB31" s="739" t="s">
        <v>75</v>
      </c>
      <c r="BC31" s="699"/>
      <c r="BD31" s="754">
        <v>0</v>
      </c>
      <c r="BE31" s="739" t="s">
        <v>75</v>
      </c>
      <c r="BF31" s="699"/>
      <c r="BG31" s="754">
        <v>0</v>
      </c>
      <c r="BH31" s="739" t="s">
        <v>75</v>
      </c>
      <c r="BI31" s="699"/>
      <c r="BJ31" s="754">
        <v>0</v>
      </c>
      <c r="BK31" s="739" t="s">
        <v>75</v>
      </c>
      <c r="BL31" s="699"/>
      <c r="BM31" s="754">
        <v>0</v>
      </c>
      <c r="BN31" s="739" t="s">
        <v>75</v>
      </c>
      <c r="BO31" s="699"/>
      <c r="BP31" s="754">
        <v>0</v>
      </c>
      <c r="BQ31" s="739" t="s">
        <v>75</v>
      </c>
      <c r="BR31" s="699"/>
      <c r="BS31" s="754"/>
      <c r="BT31" s="739"/>
      <c r="BU31" s="699"/>
      <c r="BV31" s="754"/>
      <c r="BW31" s="739"/>
    </row>
    <row r="32" spans="1:75" ht="14.25" customHeight="1">
      <c r="A32" s="755" t="s">
        <v>719</v>
      </c>
      <c r="B32" s="756" t="s">
        <v>105</v>
      </c>
      <c r="C32" s="757" t="s">
        <v>726</v>
      </c>
      <c r="D32" s="757" t="s">
        <v>735</v>
      </c>
      <c r="E32" s="758" t="s">
        <v>61</v>
      </c>
      <c r="F32" s="759" t="s">
        <v>25</v>
      </c>
      <c r="H32" s="760">
        <v>0</v>
      </c>
      <c r="I32" s="745" t="s">
        <v>75</v>
      </c>
      <c r="J32" s="699"/>
      <c r="K32" s="760">
        <v>0</v>
      </c>
      <c r="L32" s="745" t="s">
        <v>75</v>
      </c>
      <c r="M32" s="699"/>
      <c r="N32" s="760">
        <v>0</v>
      </c>
      <c r="O32" s="745" t="s">
        <v>75</v>
      </c>
      <c r="P32" s="699"/>
      <c r="Q32" s="760">
        <v>0</v>
      </c>
      <c r="R32" s="745" t="s">
        <v>75</v>
      </c>
      <c r="S32" s="699"/>
      <c r="T32" s="760">
        <v>0</v>
      </c>
      <c r="U32" s="745" t="s">
        <v>75</v>
      </c>
      <c r="V32" s="699"/>
      <c r="W32" s="760">
        <v>0</v>
      </c>
      <c r="X32" s="745" t="s">
        <v>75</v>
      </c>
      <c r="Y32" s="699"/>
      <c r="Z32" s="760">
        <v>0</v>
      </c>
      <c r="AA32" s="745" t="s">
        <v>75</v>
      </c>
      <c r="AB32" s="699"/>
      <c r="AC32" s="760">
        <v>0</v>
      </c>
      <c r="AD32" s="745" t="s">
        <v>75</v>
      </c>
      <c r="AE32" s="699"/>
      <c r="AF32" s="760">
        <v>0</v>
      </c>
      <c r="AG32" s="745" t="s">
        <v>75</v>
      </c>
      <c r="AH32" s="699"/>
      <c r="AI32" s="760">
        <v>0</v>
      </c>
      <c r="AJ32" s="745" t="s">
        <v>75</v>
      </c>
      <c r="AK32" s="699"/>
      <c r="AL32" s="760">
        <v>0</v>
      </c>
      <c r="AM32" s="745" t="s">
        <v>75</v>
      </c>
      <c r="AN32" s="699"/>
      <c r="AO32" s="760">
        <v>0</v>
      </c>
      <c r="AP32" s="745" t="s">
        <v>75</v>
      </c>
      <c r="AQ32" s="699"/>
      <c r="AR32" s="760">
        <v>0</v>
      </c>
      <c r="AS32" s="745" t="s">
        <v>75</v>
      </c>
      <c r="AT32" s="699"/>
      <c r="AU32" s="760">
        <v>0</v>
      </c>
      <c r="AV32" s="745" t="s">
        <v>75</v>
      </c>
      <c r="AW32" s="699"/>
      <c r="AX32" s="760">
        <v>0</v>
      </c>
      <c r="AY32" s="745" t="s">
        <v>75</v>
      </c>
      <c r="AZ32" s="699"/>
      <c r="BA32" s="760">
        <v>0</v>
      </c>
      <c r="BB32" s="745" t="s">
        <v>75</v>
      </c>
      <c r="BC32" s="699"/>
      <c r="BD32" s="760">
        <v>0</v>
      </c>
      <c r="BE32" s="745" t="s">
        <v>75</v>
      </c>
      <c r="BF32" s="699"/>
      <c r="BG32" s="760">
        <v>0</v>
      </c>
      <c r="BH32" s="745" t="s">
        <v>75</v>
      </c>
      <c r="BI32" s="699"/>
      <c r="BJ32" s="760">
        <v>0</v>
      </c>
      <c r="BK32" s="745" t="s">
        <v>75</v>
      </c>
      <c r="BL32" s="699"/>
      <c r="BM32" s="760">
        <v>0</v>
      </c>
      <c r="BN32" s="745" t="s">
        <v>75</v>
      </c>
      <c r="BO32" s="699"/>
      <c r="BP32" s="760">
        <v>0</v>
      </c>
      <c r="BQ32" s="745" t="s">
        <v>75</v>
      </c>
      <c r="BR32" s="699"/>
      <c r="BS32" s="760"/>
      <c r="BT32" s="745"/>
      <c r="BU32" s="699"/>
      <c r="BV32" s="760"/>
      <c r="BW32" s="745"/>
    </row>
    <row r="33" spans="1:75">
      <c r="C33" s="693"/>
      <c r="D33" s="693"/>
      <c r="E33" s="693"/>
    </row>
    <row r="34" spans="1:75" ht="18">
      <c r="A34" s="722"/>
      <c r="B34" s="723" t="s">
        <v>736</v>
      </c>
      <c r="C34" s="724"/>
      <c r="D34" s="724"/>
      <c r="E34" s="724" t="s">
        <v>56</v>
      </c>
      <c r="F34" s="725"/>
    </row>
    <row r="35" spans="1:75">
      <c r="A35" s="761" t="s">
        <v>722</v>
      </c>
      <c r="B35" s="762" t="s">
        <v>650</v>
      </c>
      <c r="C35" s="763" t="s">
        <v>737</v>
      </c>
      <c r="D35" s="763" t="s">
        <v>738</v>
      </c>
      <c r="E35" s="764" t="s">
        <v>739</v>
      </c>
      <c r="F35" s="765" t="s">
        <v>25</v>
      </c>
      <c r="H35" s="640">
        <v>147.81800000000001</v>
      </c>
      <c r="I35" s="766" t="s">
        <v>181</v>
      </c>
      <c r="J35" s="767"/>
      <c r="K35" s="640">
        <v>254.947</v>
      </c>
      <c r="L35" s="766" t="s">
        <v>181</v>
      </c>
      <c r="M35" s="767"/>
      <c r="N35" s="640">
        <v>78.869</v>
      </c>
      <c r="O35" s="766" t="s">
        <v>181</v>
      </c>
      <c r="P35" s="767"/>
      <c r="Q35" s="768">
        <v>221.86500000000001</v>
      </c>
      <c r="R35" s="769" t="s">
        <v>181</v>
      </c>
      <c r="S35" s="767"/>
      <c r="T35" s="768">
        <v>113.529</v>
      </c>
      <c r="U35" s="769" t="s">
        <v>181</v>
      </c>
      <c r="V35" s="767"/>
      <c r="W35" s="768">
        <v>1012.3</v>
      </c>
      <c r="X35" s="769" t="s">
        <v>181</v>
      </c>
      <c r="Y35" s="767"/>
      <c r="Z35" s="768">
        <v>1250.8</v>
      </c>
      <c r="AA35" s="769" t="s">
        <v>181</v>
      </c>
      <c r="AB35" s="767"/>
      <c r="AC35" s="768">
        <v>6.2530000000000001</v>
      </c>
      <c r="AD35" s="769" t="s">
        <v>181</v>
      </c>
      <c r="AE35" s="767"/>
      <c r="AF35" s="768">
        <v>201.17</v>
      </c>
      <c r="AG35" s="769" t="s">
        <v>181</v>
      </c>
      <c r="AH35" s="767"/>
      <c r="AI35" s="768">
        <v>432.48599999999999</v>
      </c>
      <c r="AJ35" s="769" t="s">
        <v>181</v>
      </c>
      <c r="AK35" s="767"/>
      <c r="AL35" s="768">
        <v>28.530999999999999</v>
      </c>
      <c r="AM35" s="769" t="s">
        <v>181</v>
      </c>
      <c r="AN35" s="767"/>
      <c r="AO35" s="768">
        <v>439.755</v>
      </c>
      <c r="AP35" s="769" t="s">
        <v>181</v>
      </c>
      <c r="AQ35" s="767"/>
      <c r="AR35" s="768">
        <v>71.084000000000003</v>
      </c>
      <c r="AS35" s="769" t="s">
        <v>181</v>
      </c>
      <c r="AT35" s="767"/>
      <c r="AU35" s="768">
        <v>325.57299999999998</v>
      </c>
      <c r="AV35" s="769" t="s">
        <v>181</v>
      </c>
      <c r="AW35" s="767"/>
      <c r="AX35" s="768">
        <v>475.91300000000001</v>
      </c>
      <c r="AY35" s="769" t="s">
        <v>181</v>
      </c>
      <c r="AZ35" s="767"/>
      <c r="BA35" s="768">
        <v>532.98900000000003</v>
      </c>
      <c r="BB35" s="769" t="s">
        <v>181</v>
      </c>
      <c r="BC35" s="767"/>
      <c r="BD35" s="768">
        <v>425.74799999999999</v>
      </c>
      <c r="BE35" s="769" t="s">
        <v>181</v>
      </c>
      <c r="BF35" s="767"/>
      <c r="BG35" s="768">
        <v>747.56500000000005</v>
      </c>
      <c r="BH35" s="769" t="s">
        <v>181</v>
      </c>
      <c r="BI35" s="767"/>
      <c r="BJ35" s="768">
        <v>1860.31</v>
      </c>
      <c r="BK35" s="769" t="s">
        <v>181</v>
      </c>
      <c r="BL35" s="767"/>
      <c r="BM35" s="768">
        <v>311.18799999999999</v>
      </c>
      <c r="BN35" s="769" t="s">
        <v>181</v>
      </c>
      <c r="BO35" s="767"/>
      <c r="BP35" s="768">
        <v>179.233</v>
      </c>
      <c r="BQ35" s="770" t="s">
        <v>181</v>
      </c>
      <c r="BR35" s="699"/>
      <c r="BS35" s="731"/>
      <c r="BT35" s="732"/>
      <c r="BV35" s="771"/>
      <c r="BW35" s="772"/>
    </row>
    <row r="36" spans="1:75">
      <c r="A36" s="733" t="s">
        <v>724</v>
      </c>
      <c r="B36" s="773" t="s">
        <v>653</v>
      </c>
      <c r="C36" s="735" t="s">
        <v>740</v>
      </c>
      <c r="D36" s="735" t="s">
        <v>741</v>
      </c>
      <c r="E36" s="736" t="s">
        <v>739</v>
      </c>
      <c r="F36" s="737" t="s">
        <v>25</v>
      </c>
      <c r="H36" s="645">
        <v>32.381999999999998</v>
      </c>
      <c r="I36" s="774" t="s">
        <v>181</v>
      </c>
      <c r="J36" s="767"/>
      <c r="K36" s="645">
        <v>42.51</v>
      </c>
      <c r="L36" s="774" t="s">
        <v>181</v>
      </c>
      <c r="M36" s="767"/>
      <c r="N36" s="645">
        <v>58.956000000000003</v>
      </c>
      <c r="O36" s="774" t="s">
        <v>181</v>
      </c>
      <c r="P36" s="767"/>
      <c r="Q36" s="775">
        <v>42.704000000000001</v>
      </c>
      <c r="R36" s="776" t="s">
        <v>181</v>
      </c>
      <c r="S36" s="767"/>
      <c r="T36" s="775">
        <v>76.81</v>
      </c>
      <c r="U36" s="776" t="s">
        <v>181</v>
      </c>
      <c r="V36" s="767"/>
      <c r="W36" s="775">
        <v>156.47</v>
      </c>
      <c r="X36" s="776" t="s">
        <v>181</v>
      </c>
      <c r="Y36" s="767"/>
      <c r="Z36" s="775">
        <v>181.31299999999999</v>
      </c>
      <c r="AA36" s="776" t="s">
        <v>181</v>
      </c>
      <c r="AB36" s="767"/>
      <c r="AC36" s="775">
        <v>59.375</v>
      </c>
      <c r="AD36" s="776" t="s">
        <v>181</v>
      </c>
      <c r="AE36" s="767"/>
      <c r="AF36" s="775">
        <v>28.99</v>
      </c>
      <c r="AG36" s="776" t="s">
        <v>181</v>
      </c>
      <c r="AH36" s="767"/>
      <c r="AI36" s="775">
        <v>64.944999999999993</v>
      </c>
      <c r="AJ36" s="776" t="s">
        <v>181</v>
      </c>
      <c r="AK36" s="767"/>
      <c r="AL36" s="775">
        <v>33.619999999999997</v>
      </c>
      <c r="AM36" s="776" t="s">
        <v>181</v>
      </c>
      <c r="AN36" s="767"/>
      <c r="AO36" s="775">
        <v>46.503999999999998</v>
      </c>
      <c r="AP36" s="776" t="s">
        <v>181</v>
      </c>
      <c r="AQ36" s="767"/>
      <c r="AR36" s="775">
        <v>36.543999999999997</v>
      </c>
      <c r="AS36" s="776" t="s">
        <v>181</v>
      </c>
      <c r="AT36" s="767"/>
      <c r="AU36" s="775">
        <v>59.05</v>
      </c>
      <c r="AV36" s="776" t="s">
        <v>181</v>
      </c>
      <c r="AW36" s="767"/>
      <c r="AX36" s="775">
        <v>50.145000000000003</v>
      </c>
      <c r="AY36" s="776" t="s">
        <v>181</v>
      </c>
      <c r="AZ36" s="767"/>
      <c r="BA36" s="775">
        <v>81.373000000000005</v>
      </c>
      <c r="BB36" s="776" t="s">
        <v>181</v>
      </c>
      <c r="BC36" s="767"/>
      <c r="BD36" s="775">
        <v>69.486000000000004</v>
      </c>
      <c r="BE36" s="776" t="s">
        <v>181</v>
      </c>
      <c r="BF36" s="767"/>
      <c r="BG36" s="775">
        <v>39.566000000000003</v>
      </c>
      <c r="BH36" s="776" t="s">
        <v>181</v>
      </c>
      <c r="BI36" s="767"/>
      <c r="BJ36" s="775">
        <v>227.214</v>
      </c>
      <c r="BK36" s="776" t="s">
        <v>181</v>
      </c>
      <c r="BL36" s="767"/>
      <c r="BM36" s="775">
        <v>64.031999999999996</v>
      </c>
      <c r="BN36" s="776" t="s">
        <v>181</v>
      </c>
      <c r="BO36" s="767"/>
      <c r="BP36" s="775">
        <v>46.387</v>
      </c>
      <c r="BQ36" s="777" t="s">
        <v>181</v>
      </c>
      <c r="BR36" s="699"/>
      <c r="BS36" s="738"/>
      <c r="BT36" s="739"/>
      <c r="BV36" s="778"/>
      <c r="BW36" s="779"/>
    </row>
    <row r="37" spans="1:75">
      <c r="A37" s="733" t="s">
        <v>742</v>
      </c>
      <c r="B37" s="773" t="s">
        <v>297</v>
      </c>
      <c r="C37" s="735" t="s">
        <v>743</v>
      </c>
      <c r="D37" s="735" t="s">
        <v>744</v>
      </c>
      <c r="E37" s="736" t="s">
        <v>739</v>
      </c>
      <c r="F37" s="737" t="s">
        <v>25</v>
      </c>
      <c r="H37" s="645">
        <v>385.45800000000003</v>
      </c>
      <c r="I37" s="774" t="s">
        <v>181</v>
      </c>
      <c r="J37" s="767"/>
      <c r="K37" s="645">
        <v>472.6</v>
      </c>
      <c r="L37" s="774" t="s">
        <v>181</v>
      </c>
      <c r="M37" s="767"/>
      <c r="N37" s="645">
        <v>267.20699999999999</v>
      </c>
      <c r="O37" s="774" t="s">
        <v>181</v>
      </c>
      <c r="P37" s="767"/>
      <c r="Q37" s="775">
        <v>560.11300000000006</v>
      </c>
      <c r="R37" s="776" t="s">
        <v>181</v>
      </c>
      <c r="S37" s="767"/>
      <c r="T37" s="775">
        <v>674.24</v>
      </c>
      <c r="U37" s="776" t="s">
        <v>181</v>
      </c>
      <c r="V37" s="767"/>
      <c r="W37" s="775">
        <v>1589.85</v>
      </c>
      <c r="X37" s="776" t="s">
        <v>181</v>
      </c>
      <c r="Y37" s="767"/>
      <c r="Z37" s="775">
        <v>2329.6799999999998</v>
      </c>
      <c r="AA37" s="776" t="s">
        <v>181</v>
      </c>
      <c r="AB37" s="767"/>
      <c r="AC37" s="775">
        <v>235.10400000000001</v>
      </c>
      <c r="AD37" s="776" t="s">
        <v>181</v>
      </c>
      <c r="AE37" s="767"/>
      <c r="AF37" s="775">
        <v>484.40800000000002</v>
      </c>
      <c r="AG37" s="776" t="s">
        <v>181</v>
      </c>
      <c r="AH37" s="767"/>
      <c r="AI37" s="775">
        <v>635.30799999999999</v>
      </c>
      <c r="AJ37" s="776" t="s">
        <v>181</v>
      </c>
      <c r="AK37" s="767"/>
      <c r="AL37" s="775">
        <v>173.374</v>
      </c>
      <c r="AM37" s="776" t="s">
        <v>181</v>
      </c>
      <c r="AN37" s="767"/>
      <c r="AO37" s="775">
        <v>699.58699999999999</v>
      </c>
      <c r="AP37" s="776" t="s">
        <v>181</v>
      </c>
      <c r="AQ37" s="767"/>
      <c r="AR37" s="775">
        <v>322.10399999999998</v>
      </c>
      <c r="AS37" s="776" t="s">
        <v>181</v>
      </c>
      <c r="AT37" s="767"/>
      <c r="AU37" s="775">
        <v>667.78300000000002</v>
      </c>
      <c r="AV37" s="776" t="s">
        <v>181</v>
      </c>
      <c r="AW37" s="767"/>
      <c r="AX37" s="775">
        <v>825.73800000000006</v>
      </c>
      <c r="AY37" s="776" t="s">
        <v>181</v>
      </c>
      <c r="AZ37" s="767"/>
      <c r="BA37" s="775">
        <v>899.77300000000002</v>
      </c>
      <c r="BB37" s="776" t="s">
        <v>181</v>
      </c>
      <c r="BC37" s="767"/>
      <c r="BD37" s="775">
        <v>699.14599999999996</v>
      </c>
      <c r="BE37" s="776" t="s">
        <v>181</v>
      </c>
      <c r="BF37" s="767"/>
      <c r="BG37" s="775">
        <v>1122.8499999999999</v>
      </c>
      <c r="BH37" s="776" t="s">
        <v>181</v>
      </c>
      <c r="BI37" s="767"/>
      <c r="BJ37" s="775">
        <v>2784.51</v>
      </c>
      <c r="BK37" s="776" t="s">
        <v>181</v>
      </c>
      <c r="BL37" s="767"/>
      <c r="BM37" s="775">
        <v>706.01800000000003</v>
      </c>
      <c r="BN37" s="776" t="s">
        <v>181</v>
      </c>
      <c r="BO37" s="767"/>
      <c r="BP37" s="775">
        <v>334.72699999999998</v>
      </c>
      <c r="BQ37" s="777" t="s">
        <v>181</v>
      </c>
      <c r="BR37" s="699"/>
      <c r="BS37" s="780"/>
      <c r="BT37" s="739"/>
      <c r="BV37" s="781"/>
      <c r="BW37" s="779"/>
    </row>
    <row r="38" spans="1:75">
      <c r="A38" s="733" t="s">
        <v>745</v>
      </c>
      <c r="B38" s="773" t="s">
        <v>645</v>
      </c>
      <c r="C38" s="735" t="s">
        <v>746</v>
      </c>
      <c r="D38" s="735" t="s">
        <v>747</v>
      </c>
      <c r="E38" s="736" t="s">
        <v>739</v>
      </c>
      <c r="F38" s="737" t="s">
        <v>25</v>
      </c>
      <c r="H38" s="645">
        <v>73.930000000000007</v>
      </c>
      <c r="I38" s="774" t="s">
        <v>181</v>
      </c>
      <c r="J38" s="767"/>
      <c r="K38" s="645">
        <v>90.388000000000005</v>
      </c>
      <c r="L38" s="774" t="s">
        <v>181</v>
      </c>
      <c r="M38" s="767"/>
      <c r="N38" s="645">
        <v>66.66</v>
      </c>
      <c r="O38" s="774" t="s">
        <v>181</v>
      </c>
      <c r="P38" s="767"/>
      <c r="Q38" s="775">
        <v>67.759</v>
      </c>
      <c r="R38" s="776" t="s">
        <v>181</v>
      </c>
      <c r="S38" s="767"/>
      <c r="T38" s="775">
        <v>142.886</v>
      </c>
      <c r="U38" s="776" t="s">
        <v>181</v>
      </c>
      <c r="V38" s="767"/>
      <c r="W38" s="775">
        <v>83.07</v>
      </c>
      <c r="X38" s="776" t="s">
        <v>181</v>
      </c>
      <c r="Y38" s="767"/>
      <c r="Z38" s="775">
        <v>479.90300000000002</v>
      </c>
      <c r="AA38" s="776" t="s">
        <v>181</v>
      </c>
      <c r="AB38" s="767"/>
      <c r="AC38" s="775">
        <v>20.741</v>
      </c>
      <c r="AD38" s="776" t="s">
        <v>181</v>
      </c>
      <c r="AE38" s="767"/>
      <c r="AF38" s="775">
        <v>73.561000000000007</v>
      </c>
      <c r="AG38" s="776" t="s">
        <v>181</v>
      </c>
      <c r="AH38" s="767"/>
      <c r="AI38" s="775">
        <v>74.272999999999996</v>
      </c>
      <c r="AJ38" s="776" t="s">
        <v>181</v>
      </c>
      <c r="AK38" s="767"/>
      <c r="AL38" s="775">
        <v>28.484000000000002</v>
      </c>
      <c r="AM38" s="776" t="s">
        <v>181</v>
      </c>
      <c r="AN38" s="767"/>
      <c r="AO38" s="775">
        <v>91.570999999999998</v>
      </c>
      <c r="AP38" s="776" t="s">
        <v>181</v>
      </c>
      <c r="AQ38" s="767"/>
      <c r="AR38" s="775">
        <v>40.454000000000001</v>
      </c>
      <c r="AS38" s="776" t="s">
        <v>181</v>
      </c>
      <c r="AT38" s="767"/>
      <c r="AU38" s="775">
        <v>92.578000000000003</v>
      </c>
      <c r="AV38" s="776" t="s">
        <v>181</v>
      </c>
      <c r="AW38" s="767"/>
      <c r="AX38" s="775">
        <v>123.943</v>
      </c>
      <c r="AY38" s="776" t="s">
        <v>181</v>
      </c>
      <c r="AZ38" s="767"/>
      <c r="BA38" s="775">
        <v>192.35400000000001</v>
      </c>
      <c r="BB38" s="776" t="s">
        <v>181</v>
      </c>
      <c r="BC38" s="767"/>
      <c r="BD38" s="775">
        <v>101.96599999999999</v>
      </c>
      <c r="BE38" s="776" t="s">
        <v>181</v>
      </c>
      <c r="BF38" s="767"/>
      <c r="BG38" s="775">
        <v>126.819</v>
      </c>
      <c r="BH38" s="776" t="s">
        <v>181</v>
      </c>
      <c r="BI38" s="767"/>
      <c r="BJ38" s="775">
        <v>391.06299999999999</v>
      </c>
      <c r="BK38" s="776" t="s">
        <v>181</v>
      </c>
      <c r="BL38" s="767"/>
      <c r="BM38" s="775">
        <v>129.73400000000001</v>
      </c>
      <c r="BN38" s="776" t="s">
        <v>181</v>
      </c>
      <c r="BO38" s="767"/>
      <c r="BP38" s="775">
        <v>18.318999999999999</v>
      </c>
      <c r="BQ38" s="777" t="s">
        <v>181</v>
      </c>
      <c r="BR38" s="699"/>
      <c r="BS38" s="738"/>
      <c r="BT38" s="739"/>
      <c r="BV38" s="778"/>
      <c r="BW38" s="779"/>
    </row>
    <row r="39" spans="1:75">
      <c r="A39" s="741" t="s">
        <v>727</v>
      </c>
      <c r="B39" s="782" t="s">
        <v>748</v>
      </c>
      <c r="C39" s="783" t="s">
        <v>749</v>
      </c>
      <c r="D39" s="783" t="s">
        <v>750</v>
      </c>
      <c r="E39" s="743" t="s">
        <v>739</v>
      </c>
      <c r="F39" s="744" t="s">
        <v>184</v>
      </c>
      <c r="H39" s="784">
        <f>H37+H38</f>
        <v>459.38800000000003</v>
      </c>
      <c r="I39" s="785" t="s">
        <v>181</v>
      </c>
      <c r="J39" s="786"/>
      <c r="K39" s="784">
        <f>K37+K38</f>
        <v>562.98800000000006</v>
      </c>
      <c r="L39" s="785" t="s">
        <v>181</v>
      </c>
      <c r="M39" s="786"/>
      <c r="N39" s="784">
        <f>N37+N38</f>
        <v>333.86699999999996</v>
      </c>
      <c r="O39" s="785" t="s">
        <v>181</v>
      </c>
      <c r="P39" s="786"/>
      <c r="Q39" s="787">
        <f>Q37+Q38</f>
        <v>627.87200000000007</v>
      </c>
      <c r="R39" s="788" t="s">
        <v>181</v>
      </c>
      <c r="S39" s="786"/>
      <c r="T39" s="787">
        <f>T37+T38</f>
        <v>817.12599999999998</v>
      </c>
      <c r="U39" s="788" t="s">
        <v>181</v>
      </c>
      <c r="V39" s="786"/>
      <c r="W39" s="787">
        <f>W37+W38</f>
        <v>1672.9199999999998</v>
      </c>
      <c r="X39" s="788" t="s">
        <v>181</v>
      </c>
      <c r="Y39" s="786"/>
      <c r="Z39" s="787">
        <f>Z37+Z38</f>
        <v>2809.5829999999996</v>
      </c>
      <c r="AA39" s="788" t="s">
        <v>181</v>
      </c>
      <c r="AB39" s="786"/>
      <c r="AC39" s="787">
        <f>AC37+AC38</f>
        <v>255.84500000000003</v>
      </c>
      <c r="AD39" s="788" t="s">
        <v>181</v>
      </c>
      <c r="AE39" s="786"/>
      <c r="AF39" s="787">
        <f>AF37+AF38</f>
        <v>557.96900000000005</v>
      </c>
      <c r="AG39" s="788" t="s">
        <v>181</v>
      </c>
      <c r="AH39" s="786"/>
      <c r="AI39" s="787">
        <f>AI37+AI38</f>
        <v>709.58100000000002</v>
      </c>
      <c r="AJ39" s="788" t="s">
        <v>181</v>
      </c>
      <c r="AK39" s="786"/>
      <c r="AL39" s="787">
        <f>AL37+AL38</f>
        <v>201.858</v>
      </c>
      <c r="AM39" s="788" t="s">
        <v>181</v>
      </c>
      <c r="AN39" s="786"/>
      <c r="AO39" s="787">
        <f>AO37+AO38</f>
        <v>791.15800000000002</v>
      </c>
      <c r="AP39" s="788" t="s">
        <v>181</v>
      </c>
      <c r="AQ39" s="786"/>
      <c r="AR39" s="787">
        <f>AR37+AR38</f>
        <v>362.55799999999999</v>
      </c>
      <c r="AS39" s="788" t="s">
        <v>181</v>
      </c>
      <c r="AT39" s="786"/>
      <c r="AU39" s="787">
        <f>AU37+AU38</f>
        <v>760.36099999999999</v>
      </c>
      <c r="AV39" s="788" t="s">
        <v>181</v>
      </c>
      <c r="AW39" s="786"/>
      <c r="AX39" s="787">
        <f>AX37+AX38</f>
        <v>949.68100000000004</v>
      </c>
      <c r="AY39" s="788" t="s">
        <v>181</v>
      </c>
      <c r="AZ39" s="786"/>
      <c r="BA39" s="787">
        <f>BA37+BA38</f>
        <v>1092.127</v>
      </c>
      <c r="BB39" s="788" t="s">
        <v>181</v>
      </c>
      <c r="BC39" s="786"/>
      <c r="BD39" s="787">
        <f>BD37+BD38</f>
        <v>801.11199999999997</v>
      </c>
      <c r="BE39" s="788" t="s">
        <v>181</v>
      </c>
      <c r="BF39" s="786"/>
      <c r="BG39" s="787">
        <f>BG37+BG38</f>
        <v>1249.6689999999999</v>
      </c>
      <c r="BH39" s="788" t="s">
        <v>181</v>
      </c>
      <c r="BI39" s="786"/>
      <c r="BJ39" s="787">
        <f>BJ37+BJ38</f>
        <v>3175.5730000000003</v>
      </c>
      <c r="BK39" s="788" t="s">
        <v>181</v>
      </c>
      <c r="BL39" s="786"/>
      <c r="BM39" s="787">
        <f>BM37+BM38</f>
        <v>835.75200000000007</v>
      </c>
      <c r="BN39" s="788" t="s">
        <v>181</v>
      </c>
      <c r="BO39" s="786"/>
      <c r="BP39" s="787">
        <f>BP37+BP38</f>
        <v>353.04599999999999</v>
      </c>
      <c r="BQ39" s="789" t="s">
        <v>181</v>
      </c>
      <c r="BR39" s="790"/>
      <c r="BS39" s="791">
        <f>BS37+BS38</f>
        <v>0</v>
      </c>
      <c r="BT39" s="792"/>
      <c r="BU39" s="790"/>
      <c r="BV39" s="791">
        <f>BV37+BV38</f>
        <v>0</v>
      </c>
      <c r="BW39" s="792"/>
    </row>
    <row r="40" spans="1:75">
      <c r="A40" s="693"/>
      <c r="B40" s="793"/>
      <c r="C40" s="693"/>
      <c r="D40" s="693"/>
      <c r="E40" s="693"/>
      <c r="F40" s="693"/>
      <c r="H40" s="794"/>
      <c r="I40" s="795"/>
      <c r="K40" s="794"/>
      <c r="L40" s="795"/>
      <c r="N40" s="794"/>
      <c r="O40" s="795"/>
      <c r="Q40" s="794"/>
      <c r="R40" s="795"/>
      <c r="T40" s="794"/>
      <c r="U40" s="795"/>
      <c r="W40" s="794"/>
      <c r="X40" s="795"/>
      <c r="Z40" s="794"/>
      <c r="AA40" s="795"/>
      <c r="AC40" s="794"/>
      <c r="AD40" s="795"/>
      <c r="AF40" s="794"/>
      <c r="AG40" s="795"/>
      <c r="AI40" s="794"/>
      <c r="AJ40" s="795"/>
      <c r="AL40" s="794"/>
      <c r="AM40" s="795"/>
      <c r="AO40" s="794"/>
      <c r="AP40" s="795"/>
      <c r="AR40" s="794"/>
      <c r="AS40" s="795"/>
      <c r="AU40" s="794"/>
      <c r="AV40" s="795"/>
      <c r="AX40" s="794"/>
      <c r="AY40" s="795"/>
      <c r="BA40" s="794"/>
      <c r="BB40" s="795"/>
      <c r="BD40" s="794"/>
      <c r="BE40" s="795"/>
      <c r="BG40" s="794"/>
      <c r="BH40" s="795"/>
      <c r="BJ40" s="794"/>
      <c r="BK40" s="795"/>
      <c r="BM40" s="794"/>
      <c r="BN40" s="795"/>
      <c r="BP40" s="794"/>
      <c r="BQ40" s="795"/>
      <c r="BS40" s="794"/>
      <c r="BT40" s="795"/>
      <c r="BV40" s="794"/>
      <c r="BW40" s="795"/>
    </row>
    <row r="41" spans="1:75" ht="12.95" thickBot="1">
      <c r="A41" s="16"/>
      <c r="B41" s="796"/>
      <c r="C41" s="797"/>
      <c r="D41" s="797"/>
      <c r="E41" s="798"/>
      <c r="F41" s="799"/>
      <c r="H41" s="800"/>
      <c r="K41" s="800"/>
      <c r="N41" s="800"/>
      <c r="Q41" s="800"/>
      <c r="T41" s="800"/>
      <c r="W41" s="800"/>
      <c r="Z41" s="800"/>
      <c r="AC41" s="800"/>
      <c r="AF41" s="800"/>
      <c r="AI41" s="800"/>
      <c r="AL41" s="800"/>
      <c r="AO41" s="800"/>
      <c r="AR41" s="800"/>
      <c r="AU41" s="800"/>
      <c r="AX41" s="800"/>
      <c r="BA41" s="800"/>
      <c r="BD41" s="800"/>
      <c r="BG41" s="800"/>
      <c r="BJ41" s="800"/>
      <c r="BM41" s="800"/>
      <c r="BP41" s="800"/>
      <c r="BS41" s="800"/>
      <c r="BV41" s="800"/>
    </row>
    <row r="42" spans="1:75" ht="12.95" thickBot="1">
      <c r="A42" s="761" t="s">
        <v>729</v>
      </c>
      <c r="B42" s="762" t="s">
        <v>751</v>
      </c>
      <c r="C42" s="763" t="s">
        <v>752</v>
      </c>
      <c r="D42" s="763" t="s">
        <v>753</v>
      </c>
      <c r="E42" s="764" t="s">
        <v>739</v>
      </c>
      <c r="F42" s="765" t="s">
        <v>25</v>
      </c>
      <c r="H42" s="731">
        <v>0</v>
      </c>
      <c r="I42" s="732" t="s">
        <v>75</v>
      </c>
      <c r="J42" s="699"/>
      <c r="K42" s="731">
        <v>0</v>
      </c>
      <c r="L42" s="732" t="s">
        <v>75</v>
      </c>
      <c r="M42" s="699"/>
      <c r="N42" s="801">
        <v>101.369</v>
      </c>
      <c r="O42" s="802" t="s">
        <v>181</v>
      </c>
      <c r="P42" s="699"/>
      <c r="Q42" s="731">
        <v>0</v>
      </c>
      <c r="R42" s="732" t="s">
        <v>75</v>
      </c>
      <c r="S42" s="699"/>
      <c r="T42" s="731">
        <v>0</v>
      </c>
      <c r="U42" s="732" t="s">
        <v>75</v>
      </c>
      <c r="V42" s="699"/>
      <c r="W42" s="731">
        <v>0</v>
      </c>
      <c r="X42" s="732" t="s">
        <v>75</v>
      </c>
      <c r="Y42" s="699"/>
      <c r="Z42" s="801">
        <v>375.24900000000002</v>
      </c>
      <c r="AA42" s="802" t="s">
        <v>181</v>
      </c>
      <c r="AB42" s="699"/>
      <c r="AC42" s="801">
        <v>1.8759999999999999</v>
      </c>
      <c r="AD42" s="802" t="s">
        <v>181</v>
      </c>
      <c r="AE42" s="699"/>
      <c r="AF42" s="731">
        <v>0</v>
      </c>
      <c r="AG42" s="732" t="s">
        <v>75</v>
      </c>
      <c r="AH42" s="699"/>
      <c r="AI42" s="803">
        <v>0</v>
      </c>
      <c r="AJ42" s="540" t="s">
        <v>75</v>
      </c>
      <c r="AK42" s="699"/>
      <c r="AL42" s="801">
        <v>0.58299999999999996</v>
      </c>
      <c r="AM42" s="802" t="s">
        <v>181</v>
      </c>
      <c r="AN42" s="699"/>
      <c r="AO42" s="731">
        <v>0</v>
      </c>
      <c r="AP42" s="732" t="s">
        <v>75</v>
      </c>
      <c r="AQ42" s="699"/>
      <c r="AR42" s="801">
        <v>4.0199999999999996</v>
      </c>
      <c r="AS42" s="802" t="s">
        <v>181</v>
      </c>
      <c r="AT42" s="699"/>
      <c r="AU42" s="731">
        <v>0</v>
      </c>
      <c r="AV42" s="732" t="s">
        <v>75</v>
      </c>
      <c r="AW42" s="699"/>
      <c r="AX42" s="801">
        <v>118.97799999999999</v>
      </c>
      <c r="AY42" s="802" t="s">
        <v>181</v>
      </c>
      <c r="AZ42" s="699"/>
      <c r="BA42" s="801">
        <v>159.90100000000001</v>
      </c>
      <c r="BB42" s="802" t="s">
        <v>181</v>
      </c>
      <c r="BC42" s="699"/>
      <c r="BD42" s="801">
        <v>320.46300000000002</v>
      </c>
      <c r="BE42" s="802" t="s">
        <v>181</v>
      </c>
      <c r="BF42" s="699"/>
      <c r="BG42" s="719">
        <v>0</v>
      </c>
      <c r="BH42" s="745" t="s">
        <v>75</v>
      </c>
      <c r="BI42" s="699"/>
      <c r="BJ42" s="801">
        <v>558.11</v>
      </c>
      <c r="BK42" s="802" t="s">
        <v>181</v>
      </c>
      <c r="BL42" s="699"/>
      <c r="BM42" s="801">
        <v>93.881</v>
      </c>
      <c r="BN42" s="802" t="s">
        <v>181</v>
      </c>
      <c r="BO42" s="699"/>
      <c r="BP42" s="801">
        <v>27.105</v>
      </c>
      <c r="BQ42" s="802" t="s">
        <v>181</v>
      </c>
      <c r="BR42" s="699"/>
      <c r="BS42" s="731">
        <v>0</v>
      </c>
      <c r="BT42" s="732" t="s">
        <v>75</v>
      </c>
      <c r="BV42" s="771">
        <v>0</v>
      </c>
      <c r="BW42" s="772" t="s">
        <v>75</v>
      </c>
    </row>
    <row r="43" spans="1:75" ht="12.95" thickBot="1">
      <c r="A43" s="741" t="s">
        <v>731</v>
      </c>
      <c r="B43" s="782" t="s">
        <v>754</v>
      </c>
      <c r="C43" s="783" t="s">
        <v>755</v>
      </c>
      <c r="D43" s="783" t="s">
        <v>756</v>
      </c>
      <c r="E43" s="743" t="s">
        <v>739</v>
      </c>
      <c r="F43" s="744" t="s">
        <v>25</v>
      </c>
      <c r="H43" s="719">
        <v>0</v>
      </c>
      <c r="I43" s="745" t="s">
        <v>75</v>
      </c>
      <c r="J43" s="699"/>
      <c r="K43" s="719">
        <v>0</v>
      </c>
      <c r="L43" s="745" t="s">
        <v>75</v>
      </c>
      <c r="M43" s="699"/>
      <c r="N43" s="719">
        <v>0</v>
      </c>
      <c r="O43" s="745" t="s">
        <v>75</v>
      </c>
      <c r="P43" s="699"/>
      <c r="Q43" s="719">
        <v>0</v>
      </c>
      <c r="R43" s="745" t="s">
        <v>75</v>
      </c>
      <c r="S43" s="699"/>
      <c r="T43" s="719">
        <v>0</v>
      </c>
      <c r="U43" s="745" t="s">
        <v>75</v>
      </c>
      <c r="V43" s="699"/>
      <c r="W43" s="719">
        <v>0</v>
      </c>
      <c r="X43" s="745" t="s">
        <v>75</v>
      </c>
      <c r="Y43" s="699"/>
      <c r="Z43" s="719">
        <v>0</v>
      </c>
      <c r="AA43" s="804" t="s">
        <v>75</v>
      </c>
      <c r="AB43" s="699"/>
      <c r="AC43" s="719">
        <v>0</v>
      </c>
      <c r="AD43" s="745" t="s">
        <v>75</v>
      </c>
      <c r="AE43" s="699"/>
      <c r="AF43" s="719">
        <v>0</v>
      </c>
      <c r="AG43" s="745" t="s">
        <v>75</v>
      </c>
      <c r="AH43" s="699"/>
      <c r="AI43" s="805">
        <v>0</v>
      </c>
      <c r="AJ43" s="537" t="s">
        <v>75</v>
      </c>
      <c r="AK43" s="699"/>
      <c r="AL43" s="719">
        <v>0</v>
      </c>
      <c r="AM43" s="745" t="s">
        <v>75</v>
      </c>
      <c r="AN43" s="699"/>
      <c r="AO43" s="719">
        <v>0</v>
      </c>
      <c r="AP43" s="745" t="s">
        <v>75</v>
      </c>
      <c r="AQ43" s="699"/>
      <c r="AR43" s="719">
        <v>0</v>
      </c>
      <c r="AS43" s="745" t="s">
        <v>75</v>
      </c>
      <c r="AT43" s="699"/>
      <c r="AU43" s="719">
        <v>0</v>
      </c>
      <c r="AV43" s="745" t="s">
        <v>75</v>
      </c>
      <c r="AW43" s="699"/>
      <c r="AX43" s="719">
        <v>0</v>
      </c>
      <c r="AY43" s="745" t="s">
        <v>75</v>
      </c>
      <c r="AZ43" s="699"/>
      <c r="BA43" s="719">
        <v>0</v>
      </c>
      <c r="BB43" s="745" t="s">
        <v>75</v>
      </c>
      <c r="BC43" s="699"/>
      <c r="BD43" s="719">
        <v>0</v>
      </c>
      <c r="BE43" s="745" t="s">
        <v>75</v>
      </c>
      <c r="BF43" s="699"/>
      <c r="BG43" s="719">
        <v>0</v>
      </c>
      <c r="BH43" s="745" t="s">
        <v>75</v>
      </c>
      <c r="BI43" s="699"/>
      <c r="BJ43" s="719">
        <v>0</v>
      </c>
      <c r="BK43" s="745" t="s">
        <v>75</v>
      </c>
      <c r="BL43" s="699"/>
      <c r="BM43" s="719">
        <v>0</v>
      </c>
      <c r="BN43" s="745" t="s">
        <v>75</v>
      </c>
      <c r="BO43" s="699"/>
      <c r="BP43" s="719">
        <v>0</v>
      </c>
      <c r="BQ43" s="745" t="s">
        <v>75</v>
      </c>
      <c r="BR43" s="699"/>
      <c r="BS43" s="719">
        <v>0</v>
      </c>
      <c r="BT43" s="745" t="s">
        <v>75</v>
      </c>
      <c r="BV43" s="806">
        <v>0</v>
      </c>
      <c r="BW43" s="807" t="s">
        <v>75</v>
      </c>
    </row>
    <row r="44" spans="1:75">
      <c r="A44" s="693"/>
      <c r="C44" s="693"/>
      <c r="D44" s="693"/>
      <c r="E44" s="693"/>
      <c r="F44" s="693"/>
      <c r="G44" s="693"/>
      <c r="H44" s="693"/>
      <c r="I44" s="693"/>
      <c r="J44" s="693"/>
      <c r="K44" s="693"/>
      <c r="L44" s="693"/>
      <c r="M44" s="693"/>
      <c r="N44" s="693"/>
      <c r="O44" s="693"/>
      <c r="P44" s="693"/>
      <c r="Q44" s="693"/>
      <c r="R44" s="693"/>
      <c r="S44" s="693"/>
      <c r="T44" s="693"/>
    </row>
    <row r="45" spans="1:75">
      <c r="A45" s="693"/>
      <c r="C45" s="693"/>
      <c r="D45" s="693"/>
      <c r="E45" s="693"/>
      <c r="F45" s="693"/>
      <c r="G45" s="693"/>
      <c r="H45" s="693"/>
      <c r="I45" s="693"/>
      <c r="J45" s="693"/>
      <c r="K45" s="693"/>
      <c r="L45" s="693"/>
      <c r="M45" s="693"/>
      <c r="N45" s="693"/>
      <c r="O45" s="693"/>
      <c r="P45" s="693"/>
      <c r="Q45" s="693"/>
      <c r="R45" s="693"/>
      <c r="S45" s="693"/>
      <c r="T45" s="693"/>
    </row>
    <row r="46" spans="1:75">
      <c r="A46" s="2"/>
      <c r="B46" s="2"/>
      <c r="C46" s="2"/>
      <c r="D46" s="2"/>
      <c r="E46" s="2"/>
      <c r="F46" s="2"/>
      <c r="G46" s="2"/>
      <c r="H46" s="2"/>
      <c r="I46" s="2"/>
    </row>
    <row r="47" spans="1:75">
      <c r="A47" s="178"/>
      <c r="B47" s="179"/>
      <c r="C47" s="179"/>
      <c r="D47" s="180"/>
      <c r="E47" s="180"/>
      <c r="F47" s="181"/>
      <c r="G47" s="2"/>
      <c r="H47" s="2"/>
      <c r="I47" s="2"/>
    </row>
    <row r="48" spans="1:75">
      <c r="A48" s="182" t="s">
        <v>164</v>
      </c>
      <c r="B48" s="183"/>
      <c r="C48" s="183"/>
      <c r="D48" s="184" t="s">
        <v>457</v>
      </c>
      <c r="E48" s="115"/>
      <c r="F48" s="186"/>
      <c r="G48" s="2"/>
      <c r="H48" s="2"/>
      <c r="I48" s="2"/>
    </row>
    <row r="49" spans="1:9">
      <c r="A49" s="187"/>
      <c r="B49" s="183"/>
      <c r="C49" s="183"/>
      <c r="D49" s="188"/>
      <c r="E49" s="115"/>
      <c r="F49" s="186"/>
      <c r="G49" s="2"/>
      <c r="H49" s="2"/>
      <c r="I49" s="2"/>
    </row>
    <row r="50" spans="1:9">
      <c r="A50" s="182" t="s">
        <v>166</v>
      </c>
      <c r="B50" s="183"/>
      <c r="C50" s="183"/>
      <c r="D50" s="184" t="s">
        <v>457</v>
      </c>
      <c r="E50" s="115"/>
      <c r="F50" s="186"/>
      <c r="G50" s="2"/>
      <c r="H50" s="2"/>
      <c r="I50" s="2"/>
    </row>
    <row r="51" spans="1:9">
      <c r="A51" s="187"/>
      <c r="B51" s="183"/>
      <c r="C51" s="183"/>
      <c r="D51" s="188"/>
      <c r="E51" s="115"/>
      <c r="F51" s="186"/>
      <c r="G51" s="2"/>
      <c r="H51" s="2"/>
      <c r="I51" s="2"/>
    </row>
    <row r="52" spans="1:9">
      <c r="A52" s="182" t="s">
        <v>458</v>
      </c>
      <c r="B52" s="183"/>
      <c r="C52" s="183"/>
      <c r="D52" s="184"/>
      <c r="E52" s="115"/>
      <c r="F52" s="189"/>
      <c r="G52" s="2"/>
      <c r="H52" s="2"/>
      <c r="I52" s="2"/>
    </row>
    <row r="53" spans="1:9">
      <c r="A53" s="190"/>
      <c r="B53" s="191"/>
      <c r="C53" s="191"/>
      <c r="D53" s="192"/>
      <c r="E53" s="192"/>
      <c r="F53" s="193"/>
      <c r="G53" s="2"/>
      <c r="H53" s="2"/>
      <c r="I53" s="2"/>
    </row>
    <row r="54" spans="1:9">
      <c r="A54" s="2"/>
      <c r="B54" s="194"/>
      <c r="C54" s="33"/>
      <c r="D54" s="33"/>
      <c r="E54" s="3"/>
      <c r="F54" s="3"/>
      <c r="G54" s="2"/>
      <c r="H54" s="2"/>
      <c r="I54" s="2"/>
    </row>
    <row r="55" spans="1:9">
      <c r="A55" s="2"/>
      <c r="B55" s="194"/>
      <c r="C55" s="2"/>
      <c r="D55" s="2"/>
      <c r="E55" s="3"/>
      <c r="F55" s="3"/>
      <c r="G55" s="2"/>
      <c r="H55" s="2"/>
      <c r="I55" s="2"/>
    </row>
    <row r="56" spans="1:9">
      <c r="C56" s="693"/>
      <c r="D56" s="693"/>
      <c r="E56" s="693"/>
    </row>
    <row r="57" spans="1:9">
      <c r="C57" s="693"/>
      <c r="D57" s="693"/>
      <c r="E57" s="693"/>
    </row>
    <row r="59" spans="1:9">
      <c r="C59" s="693"/>
      <c r="D59" s="693"/>
      <c r="E59" s="693"/>
    </row>
    <row r="60" spans="1:9">
      <c r="C60" s="693"/>
      <c r="D60" s="693"/>
      <c r="E60" s="693"/>
    </row>
    <row r="61" spans="1:9">
      <c r="C61" s="693"/>
      <c r="D61" s="693"/>
      <c r="E61" s="693"/>
    </row>
    <row r="62" spans="1:9">
      <c r="C62" s="693"/>
      <c r="D62" s="693"/>
      <c r="E62" s="693"/>
    </row>
    <row r="63" spans="1:9">
      <c r="C63" s="693"/>
      <c r="D63" s="693"/>
      <c r="E63" s="693"/>
    </row>
    <row r="64" spans="1:9">
      <c r="C64" s="693"/>
      <c r="D64" s="693"/>
      <c r="E64" s="693"/>
    </row>
    <row r="65" spans="3:5">
      <c r="C65" s="693"/>
      <c r="D65" s="693"/>
      <c r="E65" s="693"/>
    </row>
    <row r="66" spans="3:5">
      <c r="C66" s="693"/>
      <c r="D66" s="693"/>
      <c r="E66" s="693"/>
    </row>
    <row r="67" spans="3:5">
      <c r="C67" s="693"/>
      <c r="D67" s="693"/>
      <c r="E67" s="693"/>
    </row>
    <row r="68" spans="3:5">
      <c r="C68" s="693"/>
      <c r="D68" s="693"/>
    </row>
    <row r="69" spans="3:5">
      <c r="C69" s="693"/>
      <c r="D69" s="693"/>
    </row>
    <row r="70" spans="3:5">
      <c r="C70" s="693"/>
      <c r="D70" s="693"/>
    </row>
    <row r="71" spans="3:5">
      <c r="C71" s="693"/>
      <c r="D71" s="693"/>
    </row>
    <row r="72" spans="3:5">
      <c r="C72" s="693"/>
      <c r="D72" s="693"/>
    </row>
    <row r="73" spans="3:5">
      <c r="C73" s="693"/>
      <c r="D73" s="693"/>
    </row>
    <row r="74" spans="3:5">
      <c r="C74" s="693"/>
      <c r="D74" s="693"/>
    </row>
    <row r="75" spans="3:5">
      <c r="C75" s="693"/>
      <c r="D75" s="693"/>
    </row>
    <row r="76" spans="3:5">
      <c r="C76" s="693"/>
      <c r="D76" s="693"/>
    </row>
    <row r="77" spans="3:5">
      <c r="C77" s="693"/>
      <c r="D77" s="693"/>
    </row>
    <row r="78" spans="3:5">
      <c r="C78" s="693"/>
      <c r="D78" s="693"/>
    </row>
    <row r="79" spans="3:5">
      <c r="C79" s="693"/>
      <c r="D79" s="693"/>
    </row>
    <row r="80" spans="3:5">
      <c r="C80" s="693"/>
      <c r="D80" s="693"/>
    </row>
    <row r="81" spans="3:4">
      <c r="C81" s="693"/>
      <c r="D81" s="693"/>
    </row>
    <row r="82" spans="3:4">
      <c r="C82" s="693"/>
      <c r="D82" s="693"/>
    </row>
    <row r="83" spans="3:4">
      <c r="C83" s="693"/>
      <c r="D83" s="693"/>
    </row>
    <row r="84" spans="3:4">
      <c r="C84" s="693"/>
      <c r="D84" s="693"/>
    </row>
    <row r="85" spans="3:4">
      <c r="C85" s="693"/>
      <c r="D85" s="693"/>
    </row>
    <row r="86" spans="3:4">
      <c r="C86" s="693"/>
      <c r="D86" s="693"/>
    </row>
    <row r="87" spans="3:4">
      <c r="C87" s="693"/>
      <c r="D87" s="693"/>
    </row>
    <row r="88" spans="3:4">
      <c r="C88" s="693"/>
      <c r="D88" s="693"/>
    </row>
    <row r="89" spans="3:4">
      <c r="C89" s="693"/>
      <c r="D89" s="693"/>
    </row>
    <row r="90" spans="3:4">
      <c r="C90" s="693"/>
      <c r="D90" s="693"/>
    </row>
    <row r="91" spans="3:4">
      <c r="C91" s="693"/>
      <c r="D91" s="693"/>
    </row>
    <row r="92" spans="3:4">
      <c r="C92" s="693"/>
      <c r="D92" s="693"/>
    </row>
    <row r="93" spans="3:4">
      <c r="C93" s="693"/>
      <c r="D93" s="693"/>
    </row>
    <row r="94" spans="3:4">
      <c r="C94" s="693"/>
      <c r="D94" s="693"/>
    </row>
    <row r="95" spans="3:4">
      <c r="C95" s="693"/>
      <c r="D95" s="693"/>
    </row>
    <row r="96" spans="3:4">
      <c r="C96" s="693"/>
      <c r="D96" s="693"/>
    </row>
    <row r="97" spans="3:4">
      <c r="C97" s="693"/>
      <c r="D97" s="693"/>
    </row>
    <row r="98" spans="3:4">
      <c r="C98" s="693"/>
      <c r="D98" s="693"/>
    </row>
    <row r="99" spans="3:4">
      <c r="C99" s="693"/>
      <c r="D99" s="693"/>
    </row>
    <row r="100" spans="3:4">
      <c r="C100" s="693"/>
      <c r="D100" s="693"/>
    </row>
    <row r="101" spans="3:4">
      <c r="C101" s="693"/>
      <c r="D101" s="693"/>
    </row>
    <row r="102" spans="3:4">
      <c r="C102" s="693"/>
      <c r="D102" s="693"/>
    </row>
    <row r="103" spans="3:4">
      <c r="C103" s="693"/>
      <c r="D103" s="693"/>
    </row>
    <row r="104" spans="3:4">
      <c r="C104" s="693"/>
      <c r="D104" s="693"/>
    </row>
    <row r="105" spans="3:4">
      <c r="C105" s="693"/>
      <c r="D105" s="693"/>
    </row>
    <row r="106" spans="3:4">
      <c r="C106" s="693"/>
      <c r="D106" s="693"/>
    </row>
    <row r="107" spans="3:4">
      <c r="C107" s="693"/>
      <c r="D107" s="693"/>
    </row>
    <row r="108" spans="3:4">
      <c r="C108" s="693"/>
      <c r="D108" s="693"/>
    </row>
    <row r="109" spans="3:4">
      <c r="C109" s="693"/>
      <c r="D109" s="693"/>
    </row>
    <row r="110" spans="3:4">
      <c r="C110" s="693"/>
      <c r="D110" s="693"/>
    </row>
    <row r="111" spans="3:4">
      <c r="C111" s="693"/>
      <c r="D111" s="693"/>
    </row>
    <row r="112" spans="3:4">
      <c r="C112" s="693"/>
      <c r="D112" s="693"/>
    </row>
    <row r="113" spans="3:4">
      <c r="C113" s="693"/>
      <c r="D113" s="693"/>
    </row>
    <row r="114" spans="3:4">
      <c r="C114" s="693"/>
      <c r="D114" s="693"/>
    </row>
    <row r="115" spans="3:4">
      <c r="C115" s="693"/>
      <c r="D115" s="693"/>
    </row>
    <row r="116" spans="3:4">
      <c r="C116" s="693"/>
      <c r="D116" s="693"/>
    </row>
    <row r="117" spans="3:4">
      <c r="C117" s="693"/>
      <c r="D117" s="693"/>
    </row>
    <row r="118" spans="3:4">
      <c r="C118" s="693"/>
      <c r="D118" s="693"/>
    </row>
    <row r="119" spans="3:4">
      <c r="C119" s="693"/>
      <c r="D119" s="693"/>
    </row>
    <row r="120" spans="3:4">
      <c r="C120" s="693"/>
      <c r="D120" s="693"/>
    </row>
    <row r="121" spans="3:4">
      <c r="C121" s="693"/>
      <c r="D121" s="693"/>
    </row>
    <row r="122" spans="3:4">
      <c r="C122" s="693"/>
      <c r="D122" s="693"/>
    </row>
    <row r="123" spans="3:4">
      <c r="C123" s="693"/>
      <c r="D123" s="693"/>
    </row>
    <row r="124" spans="3:4">
      <c r="C124" s="693"/>
      <c r="D124" s="693"/>
    </row>
    <row r="125" spans="3:4">
      <c r="C125" s="693"/>
      <c r="D125" s="693"/>
    </row>
    <row r="126" spans="3:4">
      <c r="C126" s="693"/>
      <c r="D126" s="693"/>
    </row>
    <row r="127" spans="3:4">
      <c r="C127" s="693"/>
      <c r="D127" s="693"/>
    </row>
    <row r="128" spans="3:4">
      <c r="C128" s="693"/>
      <c r="D128" s="693"/>
    </row>
    <row r="129" spans="3:4">
      <c r="C129" s="693"/>
      <c r="D129" s="693"/>
    </row>
    <row r="130" spans="3:4">
      <c r="C130" s="693"/>
      <c r="D130" s="693"/>
    </row>
    <row r="131" spans="3:4">
      <c r="C131" s="693"/>
      <c r="D131" s="693"/>
    </row>
    <row r="132" spans="3:4">
      <c r="C132" s="693"/>
      <c r="D132" s="693"/>
    </row>
    <row r="133" spans="3:4">
      <c r="C133" s="693"/>
      <c r="D133" s="693"/>
    </row>
    <row r="134" spans="3:4">
      <c r="C134" s="693"/>
      <c r="D134" s="693"/>
    </row>
    <row r="135" spans="3:4">
      <c r="C135" s="693"/>
      <c r="D135" s="693"/>
    </row>
    <row r="136" spans="3:4">
      <c r="C136" s="693"/>
      <c r="D136" s="693"/>
    </row>
    <row r="137" spans="3:4">
      <c r="C137" s="693"/>
      <c r="D137" s="693"/>
    </row>
    <row r="138" spans="3:4">
      <c r="C138" s="693"/>
      <c r="D138" s="693"/>
    </row>
    <row r="139" spans="3:4">
      <c r="C139" s="693"/>
      <c r="D139" s="693"/>
    </row>
    <row r="140" spans="3:4">
      <c r="C140" s="693"/>
      <c r="D140" s="693"/>
    </row>
    <row r="141" spans="3:4">
      <c r="C141" s="693"/>
      <c r="D141" s="693"/>
    </row>
    <row r="142" spans="3:4">
      <c r="C142" s="693"/>
      <c r="D142" s="693"/>
    </row>
    <row r="143" spans="3:4">
      <c r="C143" s="693"/>
      <c r="D143" s="693"/>
    </row>
  </sheetData>
  <mergeCells count="23">
    <mergeCell ref="BM9:BN9"/>
    <mergeCell ref="BP9:BQ9"/>
    <mergeCell ref="BS9:BT9"/>
    <mergeCell ref="BV9:BW9"/>
    <mergeCell ref="AC9:AD9"/>
    <mergeCell ref="BJ9:BK9"/>
    <mergeCell ref="AL9:AM9"/>
    <mergeCell ref="AO9:AP9"/>
    <mergeCell ref="BD9:BE9"/>
    <mergeCell ref="BG9:BH9"/>
    <mergeCell ref="BA9:BB9"/>
    <mergeCell ref="AR9:AS9"/>
    <mergeCell ref="AU9:AV9"/>
    <mergeCell ref="AX9:AY9"/>
    <mergeCell ref="AI9:AJ9"/>
    <mergeCell ref="AF9:AG9"/>
    <mergeCell ref="Q9:R9"/>
    <mergeCell ref="T9:U9"/>
    <mergeCell ref="W9:X9"/>
    <mergeCell ref="Z9:AA9"/>
    <mergeCell ref="H9:I9"/>
    <mergeCell ref="K9:L9"/>
    <mergeCell ref="N9:O9"/>
  </mergeCells>
  <phoneticPr fontId="0" type="noConversion"/>
  <pageMargins left="0.55118110236220474" right="0.47244094488188981" top="0.98425196850393704" bottom="0.98425196850393704" header="0.51181102362204722" footer="0.51181102362204722"/>
  <pageSetup paperSize="8" scale="70" fitToWidth="2" orientation="landscape" r:id="rId1"/>
  <headerFooter alignWithMargins="0">
    <oddFooter>&amp;L&amp;1#&amp;"Arial"&amp;11&amp;K000000SW Internal Commercial</oddFooter>
  </headerFooter>
  <ignoredErrors>
    <ignoredError sqref="E15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7"/>
  <sheetViews>
    <sheetView zoomScale="70" zoomScaleNormal="70" workbookViewId="0">
      <selection sqref="A1:XFD1048576"/>
    </sheetView>
  </sheetViews>
  <sheetFormatPr defaultColWidth="9.42578125" defaultRowHeight="12.6"/>
  <cols>
    <col min="1" max="1" width="9.42578125" style="6" customWidth="1"/>
    <col min="2" max="2" width="58.5703125" style="6" customWidth="1"/>
    <col min="3" max="3" width="10" style="6" customWidth="1"/>
    <col min="4" max="4" width="14.42578125" style="6" customWidth="1"/>
    <col min="5" max="5" width="9" style="693" customWidth="1"/>
    <col min="6" max="6" width="9.42578125" style="6" customWidth="1"/>
    <col min="7" max="7" width="1.5703125" style="6" customWidth="1"/>
    <col min="8" max="8" width="12.5703125" style="6" customWidth="1"/>
    <col min="9" max="9" width="6.5703125" style="6" customWidth="1"/>
    <col min="10" max="10" width="16.140625" style="6" customWidth="1"/>
    <col min="11" max="11" width="6.5703125" style="6" customWidth="1"/>
    <col min="12" max="12" width="12.5703125" style="6" customWidth="1"/>
    <col min="13" max="13" width="6.5703125" style="6" customWidth="1"/>
    <col min="14" max="14" width="12.5703125" style="6" customWidth="1"/>
    <col min="15" max="15" width="6.5703125" style="6" customWidth="1"/>
    <col min="16" max="16" width="12.5703125" style="6" customWidth="1"/>
    <col min="17" max="17" width="6.5703125" style="6" customWidth="1"/>
    <col min="18" max="18" width="12.5703125" style="6" customWidth="1"/>
    <col min="19" max="19" width="6.5703125" style="6" customWidth="1"/>
    <col min="20" max="20" width="16" style="6" customWidth="1"/>
    <col min="21" max="21" width="6.5703125" style="6" customWidth="1"/>
    <col min="22" max="22" width="12.5703125" style="6" customWidth="1"/>
    <col min="23" max="23" width="6.5703125" style="6" customWidth="1"/>
    <col min="24" max="24" width="5" style="6" customWidth="1"/>
    <col min="25" max="25" width="4.85546875" style="6" customWidth="1"/>
    <col min="26" max="26" width="16.5703125" style="6" customWidth="1"/>
    <col min="27" max="27" width="4.5703125" style="6" customWidth="1"/>
    <col min="28" max="29" width="8.42578125" style="6" customWidth="1"/>
    <col min="30" max="30" width="12.42578125" style="6" customWidth="1"/>
    <col min="31" max="31" width="12.85546875" style="6" customWidth="1"/>
    <col min="32" max="33" width="10.5703125" style="6" customWidth="1"/>
    <col min="34" max="34" width="15.42578125" style="6" customWidth="1"/>
    <col min="35" max="35" width="8.5703125" style="6" customWidth="1"/>
    <col min="36" max="36" width="4.5703125" style="6" customWidth="1"/>
    <col min="37" max="16384" width="9.42578125" style="6"/>
  </cols>
  <sheetData>
    <row r="1" spans="1:42" s="683" customFormat="1" ht="20.100000000000001">
      <c r="A1" s="681" t="s">
        <v>0</v>
      </c>
      <c r="B1" s="682"/>
      <c r="E1" s="808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42" s="683" customFormat="1" ht="20.100000000000001">
      <c r="A2" s="20"/>
      <c r="B2" s="21"/>
      <c r="E2" s="80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42" s="683" customFormat="1" ht="35.25" customHeight="1">
      <c r="A3" s="681" t="s">
        <v>757</v>
      </c>
      <c r="B3" s="682"/>
      <c r="E3" s="808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2" s="683" customFormat="1" ht="20.100000000000001">
      <c r="A4" s="681"/>
      <c r="B4" s="682"/>
      <c r="E4" s="808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2" ht="23.1">
      <c r="A5" s="685"/>
      <c r="B5" s="686"/>
    </row>
    <row r="6" spans="1:42" ht="20.100000000000001">
      <c r="A6" s="687" t="s">
        <v>2</v>
      </c>
      <c r="B6" s="688"/>
      <c r="C6" s="689"/>
      <c r="D6" s="689"/>
      <c r="E6" s="809"/>
      <c r="F6" s="689"/>
      <c r="G6" s="689"/>
      <c r="H6" s="689"/>
      <c r="I6" s="689"/>
      <c r="J6" s="689"/>
      <c r="K6" s="689"/>
      <c r="L6" s="810"/>
    </row>
    <row r="7" spans="1:42" ht="20.100000000000001">
      <c r="A7" s="690" t="s">
        <v>758</v>
      </c>
      <c r="B7" s="691"/>
      <c r="C7" s="691"/>
      <c r="D7" s="691"/>
      <c r="E7" s="811"/>
      <c r="F7" s="691"/>
      <c r="G7" s="691"/>
      <c r="H7" s="691"/>
      <c r="I7" s="691"/>
      <c r="J7" s="691"/>
      <c r="K7" s="691"/>
      <c r="L7" s="810"/>
    </row>
    <row r="9" spans="1:42" ht="12.95" thickBot="1">
      <c r="H9" s="1135">
        <v>10</v>
      </c>
      <c r="I9" s="1136"/>
      <c r="J9" s="1135">
        <v>11</v>
      </c>
      <c r="K9" s="1136"/>
      <c r="L9" s="1137">
        <v>12</v>
      </c>
      <c r="M9" s="1136"/>
      <c r="N9" s="1135">
        <v>20</v>
      </c>
      <c r="O9" s="1136"/>
      <c r="P9" s="1135">
        <v>30</v>
      </c>
      <c r="Q9" s="1136"/>
      <c r="R9" s="1135">
        <v>31</v>
      </c>
      <c r="S9" s="1136"/>
      <c r="T9" s="1135">
        <v>32</v>
      </c>
      <c r="U9" s="1136"/>
      <c r="V9" s="1135">
        <v>50</v>
      </c>
      <c r="W9" s="1136"/>
      <c r="Z9" s="1135">
        <v>199</v>
      </c>
      <c r="AA9" s="1136"/>
    </row>
    <row r="10" spans="1:42" ht="15.6" customHeight="1">
      <c r="A10" s="1147" t="s">
        <v>4</v>
      </c>
      <c r="B10" s="1149" t="s">
        <v>5</v>
      </c>
      <c r="C10" s="1151" t="s">
        <v>6</v>
      </c>
      <c r="D10" s="1151" t="s">
        <v>7</v>
      </c>
      <c r="E10" s="1151" t="s">
        <v>8</v>
      </c>
      <c r="F10" s="1138" t="s">
        <v>9</v>
      </c>
      <c r="H10" s="1140" t="s">
        <v>759</v>
      </c>
      <c r="I10" s="1141"/>
      <c r="J10" s="1141"/>
      <c r="K10" s="1141"/>
      <c r="L10" s="1141"/>
      <c r="M10" s="1141"/>
      <c r="N10" s="1141"/>
      <c r="O10" s="1141"/>
      <c r="P10" s="1141"/>
      <c r="Q10" s="1141"/>
      <c r="R10" s="1141"/>
      <c r="S10" s="1141"/>
      <c r="T10" s="1141"/>
      <c r="U10" s="1141"/>
      <c r="V10" s="1141"/>
      <c r="W10" s="1142"/>
      <c r="X10" s="693"/>
      <c r="Y10" s="693"/>
      <c r="Z10" s="1143" t="s">
        <v>20</v>
      </c>
      <c r="AA10" s="1145" t="s">
        <v>11</v>
      </c>
    </row>
    <row r="11" spans="1:42" ht="30.75" customHeight="1" thickBot="1">
      <c r="A11" s="1148"/>
      <c r="B11" s="1150"/>
      <c r="C11" s="1152"/>
      <c r="D11" s="1152"/>
      <c r="E11" s="1152"/>
      <c r="F11" s="1139"/>
      <c r="H11" s="985" t="s">
        <v>139</v>
      </c>
      <c r="I11" s="986" t="s">
        <v>11</v>
      </c>
      <c r="J11" s="987" t="s">
        <v>143</v>
      </c>
      <c r="K11" s="988" t="s">
        <v>11</v>
      </c>
      <c r="L11" s="989" t="s">
        <v>147</v>
      </c>
      <c r="M11" s="986" t="s">
        <v>11</v>
      </c>
      <c r="N11" s="990" t="s">
        <v>150</v>
      </c>
      <c r="O11" s="986" t="s">
        <v>11</v>
      </c>
      <c r="P11" s="990" t="s">
        <v>153</v>
      </c>
      <c r="Q11" s="986" t="s">
        <v>11</v>
      </c>
      <c r="R11" s="990" t="s">
        <v>156</v>
      </c>
      <c r="S11" s="986" t="s">
        <v>11</v>
      </c>
      <c r="T11" s="987" t="s">
        <v>159</v>
      </c>
      <c r="U11" s="991" t="s">
        <v>11</v>
      </c>
      <c r="V11" s="992" t="s">
        <v>760</v>
      </c>
      <c r="W11" s="993" t="s">
        <v>11</v>
      </c>
      <c r="Z11" s="1144"/>
      <c r="AA11" s="1146"/>
      <c r="AO11" s="812"/>
      <c r="AP11" s="813"/>
    </row>
    <row r="12" spans="1:42" ht="22.5" customHeight="1" thickBot="1">
      <c r="B12" s="694"/>
    </row>
    <row r="13" spans="1:42" ht="18">
      <c r="A13" s="722"/>
      <c r="B13" s="723" t="s">
        <v>761</v>
      </c>
      <c r="C13" s="723"/>
      <c r="D13" s="723"/>
      <c r="E13" s="724" t="s">
        <v>56</v>
      </c>
      <c r="F13" s="725"/>
    </row>
    <row r="14" spans="1:42">
      <c r="A14" s="726" t="s">
        <v>762</v>
      </c>
      <c r="B14" s="727" t="s">
        <v>763</v>
      </c>
      <c r="C14" s="729" t="s">
        <v>764</v>
      </c>
      <c r="D14" s="729" t="s">
        <v>762</v>
      </c>
      <c r="E14" s="814" t="s">
        <v>46</v>
      </c>
      <c r="F14" s="730" t="s">
        <v>25</v>
      </c>
      <c r="G14" s="6" t="s">
        <v>56</v>
      </c>
      <c r="H14" s="815">
        <v>0</v>
      </c>
      <c r="I14" s="816" t="s">
        <v>556</v>
      </c>
      <c r="J14" s="817">
        <v>206.083</v>
      </c>
      <c r="K14" s="816" t="s">
        <v>280</v>
      </c>
      <c r="L14" s="817">
        <v>1078.5820000000001</v>
      </c>
      <c r="M14" s="816" t="s">
        <v>280</v>
      </c>
      <c r="N14" s="815">
        <v>919.44100000000003</v>
      </c>
      <c r="O14" s="816" t="s">
        <v>280</v>
      </c>
      <c r="P14" s="815">
        <v>15.425000000000001</v>
      </c>
      <c r="Q14" s="816" t="s">
        <v>280</v>
      </c>
      <c r="R14" s="817">
        <v>0</v>
      </c>
      <c r="S14" s="816" t="s">
        <v>556</v>
      </c>
      <c r="T14" s="817">
        <v>271.00099999999998</v>
      </c>
      <c r="U14" s="816" t="s">
        <v>280</v>
      </c>
      <c r="V14" s="818">
        <v>0</v>
      </c>
      <c r="W14" s="816" t="s">
        <v>556</v>
      </c>
      <c r="X14" s="786"/>
      <c r="Y14" s="786"/>
      <c r="Z14" s="819">
        <f>H14+N14+P14+V14+J14+L14+R14+T14</f>
        <v>2490.5320000000002</v>
      </c>
      <c r="AA14" s="820" t="s">
        <v>280</v>
      </c>
      <c r="AB14" s="9"/>
      <c r="AC14" s="9"/>
    </row>
    <row r="15" spans="1:42">
      <c r="A15" s="741" t="s">
        <v>765</v>
      </c>
      <c r="B15" s="821" t="s">
        <v>766</v>
      </c>
      <c r="C15" s="743" t="s">
        <v>767</v>
      </c>
      <c r="D15" s="743" t="s">
        <v>765</v>
      </c>
      <c r="E15" s="743" t="s">
        <v>141</v>
      </c>
      <c r="F15" s="744" t="s">
        <v>25</v>
      </c>
      <c r="H15" s="822">
        <v>0</v>
      </c>
      <c r="I15" s="823" t="s">
        <v>556</v>
      </c>
      <c r="J15" s="824">
        <v>1.6950000000000001</v>
      </c>
      <c r="K15" s="823" t="s">
        <v>145</v>
      </c>
      <c r="L15" s="824">
        <v>10.548</v>
      </c>
      <c r="M15" s="823" t="s">
        <v>145</v>
      </c>
      <c r="N15" s="822">
        <v>0</v>
      </c>
      <c r="O15" s="823" t="s">
        <v>556</v>
      </c>
      <c r="P15" s="822">
        <v>0.41899999999999998</v>
      </c>
      <c r="Q15" s="823" t="s">
        <v>145</v>
      </c>
      <c r="R15" s="824">
        <v>0</v>
      </c>
      <c r="S15" s="823" t="s">
        <v>556</v>
      </c>
      <c r="T15" s="824">
        <v>3.762</v>
      </c>
      <c r="U15" s="823" t="s">
        <v>145</v>
      </c>
      <c r="V15" s="825">
        <v>0</v>
      </c>
      <c r="W15" s="823" t="s">
        <v>556</v>
      </c>
      <c r="X15" s="786"/>
      <c r="Y15" s="786"/>
      <c r="Z15" s="826">
        <f>H15+N15+P15+V15+J15+L15+R15+T15</f>
        <v>16.423999999999999</v>
      </c>
      <c r="AA15" s="827" t="s">
        <v>145</v>
      </c>
      <c r="AB15" s="8"/>
      <c r="AC15" s="8"/>
    </row>
    <row r="16" spans="1:42">
      <c r="A16" s="721"/>
      <c r="C16" s="693"/>
      <c r="D16" s="693"/>
      <c r="F16" s="693"/>
      <c r="AB16" s="8"/>
      <c r="AC16" s="8"/>
    </row>
    <row r="17" spans="1:29" ht="18">
      <c r="A17" s="722"/>
      <c r="B17" s="723" t="s">
        <v>768</v>
      </c>
      <c r="C17" s="724"/>
      <c r="D17" s="724"/>
      <c r="E17" s="724" t="s">
        <v>56</v>
      </c>
      <c r="F17" s="828"/>
      <c r="AB17" s="8"/>
      <c r="AC17" s="8"/>
    </row>
    <row r="18" spans="1:29">
      <c r="A18" s="829" t="s">
        <v>769</v>
      </c>
      <c r="B18" s="830" t="s">
        <v>770</v>
      </c>
      <c r="C18" s="728" t="s">
        <v>771</v>
      </c>
      <c r="D18" s="728" t="s">
        <v>24</v>
      </c>
      <c r="E18" s="831" t="s">
        <v>622</v>
      </c>
      <c r="F18" s="832" t="s">
        <v>25</v>
      </c>
      <c r="H18" s="815">
        <v>0</v>
      </c>
      <c r="I18" s="816" t="s">
        <v>191</v>
      </c>
      <c r="J18" s="640">
        <v>561.59100000000001</v>
      </c>
      <c r="K18" s="766" t="s">
        <v>48</v>
      </c>
      <c r="L18" s="640">
        <v>4913.9049999999997</v>
      </c>
      <c r="M18" s="833" t="s">
        <v>48</v>
      </c>
      <c r="N18" s="815">
        <v>0</v>
      </c>
      <c r="O18" s="816" t="s">
        <v>191</v>
      </c>
      <c r="P18" s="640">
        <v>455.262</v>
      </c>
      <c r="Q18" s="833" t="s">
        <v>48</v>
      </c>
      <c r="R18" s="817">
        <v>0</v>
      </c>
      <c r="S18" s="816" t="s">
        <v>191</v>
      </c>
      <c r="T18" s="640">
        <v>4101.7619999999997</v>
      </c>
      <c r="U18" s="766" t="s">
        <v>48</v>
      </c>
      <c r="V18" s="815">
        <v>0</v>
      </c>
      <c r="W18" s="816" t="s">
        <v>191</v>
      </c>
      <c r="X18" s="786"/>
      <c r="Y18" s="786"/>
      <c r="Z18" s="819">
        <f>H18+N18+P18++V18+J18+L18+R18+T18</f>
        <v>10032.52</v>
      </c>
      <c r="AA18" s="834" t="s">
        <v>48</v>
      </c>
      <c r="AB18" s="8"/>
      <c r="AC18" s="8"/>
    </row>
    <row r="19" spans="1:29">
      <c r="A19" s="835" t="s">
        <v>772</v>
      </c>
      <c r="B19" s="836" t="s">
        <v>773</v>
      </c>
      <c r="C19" s="735" t="s">
        <v>774</v>
      </c>
      <c r="D19" s="735" t="s">
        <v>24</v>
      </c>
      <c r="E19" s="837" t="s">
        <v>622</v>
      </c>
      <c r="F19" s="838" t="s">
        <v>25</v>
      </c>
      <c r="H19" s="839">
        <v>0</v>
      </c>
      <c r="I19" s="840" t="s">
        <v>191</v>
      </c>
      <c r="J19" s="841">
        <v>186.16200000000001</v>
      </c>
      <c r="K19" s="842" t="s">
        <v>48</v>
      </c>
      <c r="L19" s="841">
        <v>1081.683</v>
      </c>
      <c r="M19" s="843" t="s">
        <v>48</v>
      </c>
      <c r="N19" s="839">
        <v>0</v>
      </c>
      <c r="O19" s="840" t="s">
        <v>191</v>
      </c>
      <c r="P19" s="841">
        <v>522.13800000000003</v>
      </c>
      <c r="Q19" s="843" t="s">
        <v>48</v>
      </c>
      <c r="R19" s="844">
        <v>0</v>
      </c>
      <c r="S19" s="840" t="s">
        <v>191</v>
      </c>
      <c r="T19" s="841">
        <v>1647.694</v>
      </c>
      <c r="U19" s="842" t="s">
        <v>48</v>
      </c>
      <c r="V19" s="839">
        <v>0</v>
      </c>
      <c r="W19" s="840" t="s">
        <v>191</v>
      </c>
      <c r="X19" s="786"/>
      <c r="Y19" s="786"/>
      <c r="Z19" s="845">
        <f>H19+N19+P19++V19+J19+L19+R19+T19</f>
        <v>3437.6770000000001</v>
      </c>
      <c r="AA19" s="846" t="s">
        <v>48</v>
      </c>
      <c r="AB19" s="8"/>
      <c r="AC19" s="8"/>
    </row>
    <row r="20" spans="1:29">
      <c r="A20" s="835" t="s">
        <v>775</v>
      </c>
      <c r="B20" s="836" t="s">
        <v>776</v>
      </c>
      <c r="C20" s="735" t="s">
        <v>777</v>
      </c>
      <c r="D20" s="735" t="s">
        <v>772</v>
      </c>
      <c r="E20" s="837" t="s">
        <v>622</v>
      </c>
      <c r="F20" s="838" t="s">
        <v>25</v>
      </c>
      <c r="H20" s="839">
        <v>0</v>
      </c>
      <c r="I20" s="840" t="s">
        <v>191</v>
      </c>
      <c r="J20" s="841">
        <v>175.72499999999999</v>
      </c>
      <c r="K20" s="842" t="s">
        <v>48</v>
      </c>
      <c r="L20" s="841">
        <v>512.46100000000001</v>
      </c>
      <c r="M20" s="843" t="s">
        <v>48</v>
      </c>
      <c r="N20" s="839">
        <v>0</v>
      </c>
      <c r="O20" s="840" t="s">
        <v>191</v>
      </c>
      <c r="P20" s="841">
        <v>56.673000000000002</v>
      </c>
      <c r="Q20" s="843" t="s">
        <v>48</v>
      </c>
      <c r="R20" s="844">
        <v>0</v>
      </c>
      <c r="S20" s="840" t="s">
        <v>191</v>
      </c>
      <c r="T20" s="841">
        <v>1845.4079999999999</v>
      </c>
      <c r="U20" s="842" t="s">
        <v>48</v>
      </c>
      <c r="V20" s="839">
        <v>0</v>
      </c>
      <c r="W20" s="840" t="s">
        <v>191</v>
      </c>
      <c r="X20" s="786"/>
      <c r="Y20" s="786"/>
      <c r="Z20" s="845">
        <f>H20+N20+P20++V20+J20+L20+R20+T20</f>
        <v>2590.2669999999998</v>
      </c>
      <c r="AA20" s="846" t="s">
        <v>48</v>
      </c>
      <c r="AB20" s="8"/>
      <c r="AC20" s="8"/>
    </row>
    <row r="21" spans="1:29">
      <c r="A21" s="835" t="s">
        <v>778</v>
      </c>
      <c r="B21" s="836" t="s">
        <v>779</v>
      </c>
      <c r="C21" s="735" t="s">
        <v>780</v>
      </c>
      <c r="D21" s="735" t="s">
        <v>781</v>
      </c>
      <c r="E21" s="837" t="s">
        <v>622</v>
      </c>
      <c r="F21" s="838" t="s">
        <v>25</v>
      </c>
      <c r="H21" s="839">
        <v>0</v>
      </c>
      <c r="I21" s="840" t="s">
        <v>191</v>
      </c>
      <c r="J21" s="841">
        <v>7.78</v>
      </c>
      <c r="K21" s="842" t="s">
        <v>48</v>
      </c>
      <c r="L21" s="841">
        <v>31.768999999999998</v>
      </c>
      <c r="M21" s="843" t="s">
        <v>48</v>
      </c>
      <c r="N21" s="839">
        <v>0</v>
      </c>
      <c r="O21" s="840" t="s">
        <v>191</v>
      </c>
      <c r="P21" s="841">
        <v>6.758</v>
      </c>
      <c r="Q21" s="843" t="s">
        <v>48</v>
      </c>
      <c r="R21" s="844">
        <v>0</v>
      </c>
      <c r="S21" s="840" t="s">
        <v>191</v>
      </c>
      <c r="T21" s="841">
        <v>54.052</v>
      </c>
      <c r="U21" s="842" t="s">
        <v>48</v>
      </c>
      <c r="V21" s="839">
        <v>0</v>
      </c>
      <c r="W21" s="840" t="s">
        <v>191</v>
      </c>
      <c r="X21" s="786"/>
      <c r="Y21" s="786"/>
      <c r="Z21" s="845">
        <f>H21+N21+P21+V21+J21+L21+R21+T21</f>
        <v>100.35900000000001</v>
      </c>
      <c r="AA21" s="846" t="s">
        <v>48</v>
      </c>
      <c r="AB21" s="8"/>
      <c r="AC21" s="8"/>
    </row>
    <row r="22" spans="1:29">
      <c r="A22" s="847" t="s">
        <v>781</v>
      </c>
      <c r="B22" s="848" t="s">
        <v>782</v>
      </c>
      <c r="C22" s="783" t="s">
        <v>783</v>
      </c>
      <c r="D22" s="783" t="s">
        <v>784</v>
      </c>
      <c r="E22" s="849" t="s">
        <v>622</v>
      </c>
      <c r="F22" s="850" t="s">
        <v>184</v>
      </c>
      <c r="H22" s="851">
        <f>SUM(H18:H19)</f>
        <v>0</v>
      </c>
      <c r="I22" s="852" t="s">
        <v>191</v>
      </c>
      <c r="J22" s="851">
        <f>SUM(J18:J19)</f>
        <v>747.75300000000004</v>
      </c>
      <c r="K22" s="853" t="s">
        <v>48</v>
      </c>
      <c r="L22" s="851">
        <f>SUM(L18:L19)</f>
        <v>5995.5879999999997</v>
      </c>
      <c r="M22" s="852" t="s">
        <v>48</v>
      </c>
      <c r="N22" s="851">
        <f>SUM(N18:N19)</f>
        <v>0</v>
      </c>
      <c r="O22" s="852" t="s">
        <v>191</v>
      </c>
      <c r="P22" s="851">
        <f>SUM(P18:P19)</f>
        <v>977.40000000000009</v>
      </c>
      <c r="Q22" s="852" t="s">
        <v>48</v>
      </c>
      <c r="R22" s="851">
        <f>SUM(R18:R19)</f>
        <v>0</v>
      </c>
      <c r="S22" s="852" t="s">
        <v>191</v>
      </c>
      <c r="T22" s="851">
        <f>SUM(T18:T19)</f>
        <v>5749.4560000000001</v>
      </c>
      <c r="U22" s="852" t="s">
        <v>48</v>
      </c>
      <c r="V22" s="851">
        <f>SUM(V18:V19)</f>
        <v>0</v>
      </c>
      <c r="W22" s="852" t="s">
        <v>191</v>
      </c>
      <c r="X22" s="786"/>
      <c r="Y22" s="786"/>
      <c r="Z22" s="826">
        <f>SUM(Z18:Z19)</f>
        <v>13470.197</v>
      </c>
      <c r="AA22" s="854" t="s">
        <v>48</v>
      </c>
      <c r="AB22" s="8"/>
      <c r="AC22" s="8"/>
    </row>
    <row r="23" spans="1:29">
      <c r="A23" s="855"/>
      <c r="B23" s="856"/>
      <c r="C23" s="855"/>
      <c r="D23" s="855"/>
      <c r="E23" s="855"/>
      <c r="F23" s="855"/>
      <c r="H23" s="786"/>
      <c r="I23" s="786"/>
      <c r="J23" s="786"/>
      <c r="K23" s="786"/>
      <c r="L23" s="786"/>
      <c r="M23" s="786"/>
      <c r="N23" s="857"/>
      <c r="O23" s="786"/>
      <c r="P23" s="857"/>
      <c r="Q23" s="786"/>
      <c r="R23" s="786"/>
      <c r="S23" s="786"/>
      <c r="T23" s="786"/>
      <c r="U23" s="786"/>
      <c r="V23" s="857"/>
      <c r="W23" s="786"/>
      <c r="X23" s="786"/>
      <c r="Y23" s="786"/>
      <c r="Z23" s="858"/>
      <c r="AA23" s="786"/>
      <c r="AB23" s="8"/>
      <c r="AC23" s="8"/>
    </row>
    <row r="24" spans="1:29">
      <c r="A24" s="829" t="s">
        <v>785</v>
      </c>
      <c r="B24" s="830" t="s">
        <v>786</v>
      </c>
      <c r="C24" s="728" t="s">
        <v>787</v>
      </c>
      <c r="D24" s="728" t="s">
        <v>788</v>
      </c>
      <c r="E24" s="859" t="s">
        <v>622</v>
      </c>
      <c r="F24" s="832" t="s">
        <v>25</v>
      </c>
      <c r="H24" s="815">
        <v>0</v>
      </c>
      <c r="I24" s="816" t="s">
        <v>191</v>
      </c>
      <c r="J24" s="640">
        <v>164.011</v>
      </c>
      <c r="K24" s="816" t="s">
        <v>48</v>
      </c>
      <c r="L24" s="640">
        <v>1542.203</v>
      </c>
      <c r="M24" s="816" t="s">
        <v>48</v>
      </c>
      <c r="N24" s="815">
        <v>0</v>
      </c>
      <c r="O24" s="816" t="s">
        <v>191</v>
      </c>
      <c r="P24" s="640">
        <v>393.89800000000002</v>
      </c>
      <c r="Q24" s="816" t="s">
        <v>48</v>
      </c>
      <c r="R24" s="817">
        <v>0</v>
      </c>
      <c r="S24" s="816" t="s">
        <v>191</v>
      </c>
      <c r="T24" s="640">
        <v>1184.732</v>
      </c>
      <c r="U24" s="816" t="s">
        <v>48</v>
      </c>
      <c r="V24" s="815">
        <v>0</v>
      </c>
      <c r="W24" s="816" t="s">
        <v>191</v>
      </c>
      <c r="X24" s="786"/>
      <c r="Y24" s="786"/>
      <c r="Z24" s="860">
        <f>H24+N24+P24++V24+J24+L24+R24+T24</f>
        <v>3284.8440000000001</v>
      </c>
      <c r="AA24" s="861" t="s">
        <v>48</v>
      </c>
      <c r="AB24" s="8"/>
      <c r="AC24" s="8"/>
    </row>
    <row r="25" spans="1:29">
      <c r="A25" s="847" t="s">
        <v>784</v>
      </c>
      <c r="B25" s="848" t="s">
        <v>789</v>
      </c>
      <c r="C25" s="783" t="s">
        <v>790</v>
      </c>
      <c r="D25" s="783" t="s">
        <v>791</v>
      </c>
      <c r="E25" s="849" t="s">
        <v>622</v>
      </c>
      <c r="F25" s="850" t="s">
        <v>184</v>
      </c>
      <c r="H25" s="851">
        <f>+H22+H24</f>
        <v>0</v>
      </c>
      <c r="I25" s="852" t="s">
        <v>191</v>
      </c>
      <c r="J25" s="851">
        <f>+J22+J24</f>
        <v>911.76400000000001</v>
      </c>
      <c r="K25" s="852" t="s">
        <v>48</v>
      </c>
      <c r="L25" s="851">
        <f>+L22+L24</f>
        <v>7537.7909999999993</v>
      </c>
      <c r="M25" s="852" t="s">
        <v>48</v>
      </c>
      <c r="N25" s="851">
        <f>+N22+N24</f>
        <v>0</v>
      </c>
      <c r="O25" s="852" t="s">
        <v>191</v>
      </c>
      <c r="P25" s="851">
        <f>+P22+P24</f>
        <v>1371.2980000000002</v>
      </c>
      <c r="Q25" s="852" t="s">
        <v>48</v>
      </c>
      <c r="R25" s="851">
        <f>+R22+R24</f>
        <v>0</v>
      </c>
      <c r="S25" s="852" t="s">
        <v>191</v>
      </c>
      <c r="T25" s="851">
        <f>+T22+T24</f>
        <v>6934.1880000000001</v>
      </c>
      <c r="U25" s="852" t="s">
        <v>48</v>
      </c>
      <c r="V25" s="851">
        <f>+V22+V24</f>
        <v>0</v>
      </c>
      <c r="W25" s="852" t="s">
        <v>191</v>
      </c>
      <c r="X25" s="786"/>
      <c r="Y25" s="786"/>
      <c r="Z25" s="851">
        <f>+Z22+Z24</f>
        <v>16755.041000000001</v>
      </c>
      <c r="AA25" s="852" t="s">
        <v>48</v>
      </c>
      <c r="AB25" s="8"/>
      <c r="AC25" s="8"/>
    </row>
    <row r="26" spans="1:29" ht="15" customHeight="1">
      <c r="C26" s="693"/>
      <c r="D26" s="693"/>
      <c r="F26" s="693"/>
    </row>
    <row r="27" spans="1:29">
      <c r="A27" s="2"/>
      <c r="B27" s="2"/>
      <c r="C27" s="2"/>
      <c r="D27" s="2"/>
      <c r="E27" s="2"/>
      <c r="F27" s="2"/>
      <c r="G27" s="2"/>
      <c r="H27" s="2"/>
      <c r="I27" s="2"/>
      <c r="J27" s="693"/>
      <c r="K27" s="693"/>
      <c r="L27" s="693"/>
      <c r="M27" s="693"/>
      <c r="N27" s="693"/>
      <c r="O27" s="693"/>
      <c r="P27" s="693"/>
      <c r="Q27" s="693"/>
      <c r="R27" s="693"/>
      <c r="S27" s="693"/>
      <c r="T27" s="693"/>
      <c r="U27" s="693"/>
      <c r="V27" s="693"/>
      <c r="W27" s="693"/>
      <c r="X27" s="693"/>
      <c r="Y27" s="693"/>
    </row>
    <row r="28" spans="1:29">
      <c r="A28" s="178"/>
      <c r="B28" s="179"/>
      <c r="C28" s="179"/>
      <c r="D28" s="180"/>
      <c r="E28" s="180"/>
      <c r="F28" s="181"/>
      <c r="G28" s="2"/>
      <c r="H28" s="2"/>
      <c r="I28" s="2"/>
      <c r="AB28" s="790"/>
      <c r="AC28" s="790"/>
    </row>
    <row r="29" spans="1:29">
      <c r="A29" s="182" t="s">
        <v>164</v>
      </c>
      <c r="B29" s="183"/>
      <c r="C29" s="183"/>
      <c r="D29" s="184" t="s">
        <v>457</v>
      </c>
      <c r="E29" s="115"/>
      <c r="F29" s="186"/>
      <c r="G29" s="2"/>
      <c r="H29" s="2"/>
      <c r="I29" s="2"/>
      <c r="AB29" s="790"/>
      <c r="AC29" s="790"/>
    </row>
    <row r="30" spans="1:29">
      <c r="A30" s="187"/>
      <c r="B30" s="183"/>
      <c r="C30" s="183"/>
      <c r="D30" s="188"/>
      <c r="E30" s="115"/>
      <c r="F30" s="186"/>
      <c r="G30" s="2"/>
      <c r="H30" s="2"/>
      <c r="I30" s="2"/>
      <c r="AB30" s="790"/>
      <c r="AC30" s="790"/>
    </row>
    <row r="31" spans="1:29">
      <c r="A31" s="182" t="s">
        <v>166</v>
      </c>
      <c r="B31" s="183"/>
      <c r="C31" s="183"/>
      <c r="D31" s="184" t="s">
        <v>457</v>
      </c>
      <c r="E31" s="115"/>
      <c r="F31" s="186"/>
      <c r="G31" s="2"/>
      <c r="H31" s="2"/>
      <c r="I31" s="2"/>
      <c r="AB31" s="790"/>
      <c r="AC31" s="790"/>
    </row>
    <row r="32" spans="1:29">
      <c r="A32" s="187"/>
      <c r="B32" s="183"/>
      <c r="C32" s="183"/>
      <c r="D32" s="188"/>
      <c r="E32" s="115"/>
      <c r="F32" s="186"/>
      <c r="G32" s="2"/>
      <c r="H32" s="2"/>
      <c r="I32" s="2"/>
      <c r="AB32" s="790"/>
      <c r="AC32" s="790"/>
    </row>
    <row r="33" spans="1:29">
      <c r="A33" s="182" t="s">
        <v>168</v>
      </c>
      <c r="B33" s="183"/>
      <c r="C33" s="183"/>
      <c r="D33" s="184"/>
      <c r="E33" s="115"/>
      <c r="F33" s="189"/>
      <c r="G33" s="2"/>
      <c r="H33" s="2"/>
      <c r="I33" s="2"/>
      <c r="AB33" s="790"/>
      <c r="AC33" s="790"/>
    </row>
    <row r="34" spans="1:29">
      <c r="A34" s="190"/>
      <c r="B34" s="191"/>
      <c r="C34" s="191"/>
      <c r="D34" s="192"/>
      <c r="E34" s="192"/>
      <c r="F34" s="193"/>
      <c r="G34" s="2"/>
      <c r="H34" s="2"/>
      <c r="I34" s="2"/>
      <c r="AB34" s="790"/>
      <c r="AC34" s="790"/>
    </row>
    <row r="35" spans="1:29">
      <c r="A35" s="2"/>
      <c r="B35" s="194"/>
      <c r="C35" s="33"/>
      <c r="D35" s="33"/>
      <c r="E35" s="3"/>
      <c r="F35" s="3"/>
      <c r="G35" s="2"/>
      <c r="H35" s="2"/>
      <c r="I35" s="2"/>
    </row>
    <row r="36" spans="1:29">
      <c r="A36" s="2"/>
      <c r="B36" s="194"/>
      <c r="C36" s="2"/>
      <c r="D36" s="2"/>
      <c r="E36" s="3"/>
      <c r="F36" s="3"/>
      <c r="G36" s="2"/>
      <c r="H36" s="2"/>
      <c r="I36" s="2"/>
    </row>
    <row r="37" spans="1:29">
      <c r="B37" s="2"/>
    </row>
  </sheetData>
  <mergeCells count="18">
    <mergeCell ref="F10:F11"/>
    <mergeCell ref="H10:W10"/>
    <mergeCell ref="Z10:Z11"/>
    <mergeCell ref="AA10:AA11"/>
    <mergeCell ref="A10:A11"/>
    <mergeCell ref="B10:B11"/>
    <mergeCell ref="C10:C11"/>
    <mergeCell ref="D10:D11"/>
    <mergeCell ref="E10:E11"/>
    <mergeCell ref="Z9:AA9"/>
    <mergeCell ref="H9:I9"/>
    <mergeCell ref="N9:O9"/>
    <mergeCell ref="P9:Q9"/>
    <mergeCell ref="J9:K9"/>
    <mergeCell ref="L9:M9"/>
    <mergeCell ref="R9:S9"/>
    <mergeCell ref="T9:U9"/>
    <mergeCell ref="V9:W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0" orientation="landscape" r:id="rId1"/>
  <headerFooter alignWithMargins="0">
    <oddFooter>&amp;L&amp;1#&amp;"Arial"&amp;11&amp;K000000SW Internal Commercial</oddFooter>
  </headerFooter>
  <ignoredErrors>
    <ignoredError sqref="E14 E18:E22 E24:E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Alan P Scott</DisplayName>
        <AccountId>5927</AccountId>
        <AccountType/>
      </UserInfo>
      <UserInfo>
        <DisplayName>Nikki Craig</DisplayName>
        <AccountId>826</AccountId>
        <AccountType/>
      </UserInfo>
      <UserInfo>
        <DisplayName>Alan Scott</DisplayName>
        <AccountId>507</AccountId>
        <AccountType/>
      </UserInfo>
      <UserInfo>
        <DisplayName>Tom Harvie Clark</DisplayName>
        <AccountId>416</AccountId>
        <AccountType/>
      </UserInfo>
      <UserInfo>
        <DisplayName>Barbara Barbarito</DisplayName>
        <AccountId>309</AccountId>
        <AccountType/>
      </UserInfo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Alan McLean</DisplayName>
        <AccountId>208</AccountId>
        <AccountType/>
      </UserInfo>
      <UserInfo>
        <DisplayName>Lindsay Selmes</DisplayName>
        <AccountId>5932</AccountId>
        <AccountType/>
      </UserInfo>
      <UserInfo>
        <DisplayName>Linda Jack</DisplayName>
        <AccountId>1725</AccountId>
        <AccountType/>
      </UserInfo>
      <UserInfo>
        <DisplayName>Kerry Davidson</DisplayName>
        <AccountId>328</AccountId>
        <AccountType/>
      </UserInfo>
      <UserInfo>
        <DisplayName>Gerti Youngson</DisplayName>
        <AccountId>1665</AccountId>
        <AccountType/>
      </UserInfo>
      <UserInfo>
        <DisplayName>Matt Rousseau</DisplayName>
        <AccountId>14307</AccountId>
        <AccountType/>
      </UserInfo>
      <UserInfo>
        <DisplayName>Chris Evans</DisplayName>
        <AccountId>506</AccountId>
        <AccountType/>
      </UserInfo>
      <UserInfo>
        <DisplayName>Gillian MacAulay</DisplayName>
        <AccountId>193</AccountId>
        <AccountType/>
      </UserInfo>
      <UserInfo>
        <DisplayName>Brian McCarthy</DisplayName>
        <AccountId>1994</AccountId>
        <AccountType/>
      </UserInfo>
    </SharedWithUsers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43F2A-CD0B-4EE3-9F88-42FC7094F6B0}"/>
</file>

<file path=customXml/itemProps2.xml><?xml version="1.0" encoding="utf-8"?>
<ds:datastoreItem xmlns:ds="http://schemas.openxmlformats.org/officeDocument/2006/customXml" ds:itemID="{7D0BFB3D-8F90-4C01-9423-1DCD2653D0FB}"/>
</file>

<file path=customXml/itemProps3.xml><?xml version="1.0" encoding="utf-8"?>
<ds:datastoreItem xmlns:ds="http://schemas.openxmlformats.org/officeDocument/2006/customXml" ds:itemID="{4D40F734-ADC1-47AF-A53B-55447C9A78F2}"/>
</file>

<file path=customXml/itemProps4.xml><?xml version="1.0" encoding="utf-8"?>
<ds:datastoreItem xmlns:ds="http://schemas.openxmlformats.org/officeDocument/2006/customXml" ds:itemID="{B656F165-5742-455A-AD55-B0AB077EB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Waterindcommisioner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Cavanagh</dc:creator>
  <cp:keywords/>
  <dc:description/>
  <cp:lastModifiedBy/>
  <cp:revision/>
  <dcterms:created xsi:type="dcterms:W3CDTF">2000-08-09T08:21:41Z</dcterms:created>
  <dcterms:modified xsi:type="dcterms:W3CDTF">2022-11-09T12:06:26Z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Area">
    <vt:lpwstr/>
  </property>
  <property fmtid="{D5CDD505-2E9C-101B-9397-08002B2CF9AE}" pid="3" name="Financial Year">
    <vt:lpwstr/>
  </property>
  <property fmtid="{D5CDD505-2E9C-101B-9397-08002B2CF9AE}" pid="4" name="ContentTypeId">
    <vt:lpwstr>0x0101000673E8A027AD84478D085E8578848EF7</vt:lpwstr>
  </property>
  <property fmtid="{D5CDD505-2E9C-101B-9397-08002B2CF9AE}" pid="5" name="AuthorIds_UIVersion_512">
    <vt:lpwstr>283</vt:lpwstr>
  </property>
  <property fmtid="{D5CDD505-2E9C-101B-9397-08002B2CF9AE}" pid="6" name="_dlc_DocIdItemGuid">
    <vt:lpwstr>f89e8a1e-efa0-4b5a-8047-bde8116fdc9e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SIP_Label_058726ee-aa22-4015-a145-38c9c7d44652_Enabled">
    <vt:lpwstr>true</vt:lpwstr>
  </property>
  <property fmtid="{D5CDD505-2E9C-101B-9397-08002B2CF9AE}" pid="10" name="MSIP_Label_058726ee-aa22-4015-a145-38c9c7d44652_SetDate">
    <vt:lpwstr>2021-09-23T18:01:24Z</vt:lpwstr>
  </property>
  <property fmtid="{D5CDD505-2E9C-101B-9397-08002B2CF9AE}" pid="11" name="MSIP_Label_058726ee-aa22-4015-a145-38c9c7d44652_Method">
    <vt:lpwstr>Privileged</vt:lpwstr>
  </property>
  <property fmtid="{D5CDD505-2E9C-101B-9397-08002B2CF9AE}" pid="12" name="MSIP_Label_058726ee-aa22-4015-a145-38c9c7d44652_Name">
    <vt:lpwstr>058726ee-aa22-4015-a145-38c9c7d44652</vt:lpwstr>
  </property>
  <property fmtid="{D5CDD505-2E9C-101B-9397-08002B2CF9AE}" pid="13" name="MSIP_Label_058726ee-aa22-4015-a145-38c9c7d44652_SiteId">
    <vt:lpwstr>f90bd2e7-b5c0-4b25-9e27-226ff8b6c17b</vt:lpwstr>
  </property>
  <property fmtid="{D5CDD505-2E9C-101B-9397-08002B2CF9AE}" pid="14" name="MSIP_Label_058726ee-aa22-4015-a145-38c9c7d44652_ActionId">
    <vt:lpwstr>dc309b74-c6e9-4b46-8ce2-000095031d28</vt:lpwstr>
  </property>
  <property fmtid="{D5CDD505-2E9C-101B-9397-08002B2CF9AE}" pid="15" name="MSIP_Label_058726ee-aa22-4015-a145-38c9c7d44652_ContentBits">
    <vt:lpwstr>2</vt:lpwstr>
  </property>
</Properties>
</file>