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3" documentId="8_{473C6DB3-AAA9-49DB-B556-BA2BDF27AABA}" xr6:coauthVersionLast="47" xr6:coauthVersionMax="47" xr10:uidLastSave="{160EB7D5-1590-407D-ADFD-2E6A3A474438}"/>
  <bookViews>
    <workbookView xWindow="-110" yWindow="-110" windowWidth="38620" windowHeight="21220" tabRatio="920" activeTab="5" autoFilterDateGrouping="0" xr2:uid="{00000000-000D-0000-FFFF-FFFF00000000}"/>
  </bookViews>
  <sheets>
    <sheet name="Outcomes ==&gt;" sheetId="12" r:id="rId1"/>
    <sheet name="1. Summary information" sheetId="15" r:id="rId2"/>
    <sheet name="2. Itemised list" sheetId="14" r:id="rId3"/>
    <sheet name="Itemised List Drivers" sheetId="43" r:id="rId4"/>
    <sheet name="3. SR21 Outputs" sheetId="22" r:id="rId5"/>
    <sheet name="4. SR10 and SR15 Outputs" sheetId="24" r:id="rId6"/>
    <sheet name="5. Outputs by gate" sheetId="41" r:id="rId7"/>
    <sheet name="6. Needs and Projects" sheetId="29" r:id="rId8"/>
    <sheet name="7. Net Zero" sheetId="40" r:id="rId9"/>
    <sheet name="Financials ==&gt;" sheetId="11" r:id="rId10"/>
    <sheet name="8. Revenue, borrowing and cash" sheetId="16" r:id="rId11"/>
    <sheet name="9. T1 Financing and operating " sheetId="17" r:id="rId12"/>
    <sheet name="10. T2 Enh and Growth" sheetId="26" r:id="rId13"/>
    <sheet name="11. T2 Enh and Growth " sheetId="20" r:id="rId14"/>
    <sheet name="12. Repair, refurb and replace" sheetId="27" r:id="rId15"/>
    <sheet name="13. T1 repair &amp; Tier 2 replace" sheetId="23" r:id="rId16"/>
    <sheet name="14. Inflation" sheetId="30" r:id="rId17"/>
  </sheets>
  <definedNames>
    <definedName name="_xlnm.Print_Area" localSheetId="15">'13. T1 repair &amp; Tier 2 replace'!$A$1:$W$160</definedName>
    <definedName name="_xlnm.Print_Area" localSheetId="4">'3. SR21 Outputs'!$A$1:$AA$90</definedName>
    <definedName name="_xlnm.Print_Area" localSheetId="5">'4. SR10 and SR15 Outputs'!$A$1:$N$35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5" i="29" l="1"/>
  <c r="J64" i="16"/>
  <c r="K64" i="16"/>
  <c r="L64" i="16"/>
  <c r="M64" i="16"/>
  <c r="N64" i="16"/>
  <c r="I64" i="16"/>
  <c r="O28" i="26"/>
  <c r="N28" i="26"/>
  <c r="M28" i="26"/>
  <c r="L28" i="26"/>
  <c r="K28" i="26"/>
  <c r="J28" i="26"/>
  <c r="J46" i="17"/>
  <c r="J45" i="17"/>
  <c r="J41" i="17"/>
  <c r="CJ13" i="14"/>
  <c r="CK13" i="14" s="1"/>
  <c r="CL13" i="14" s="1"/>
  <c r="CM13" i="14" s="1"/>
  <c r="CN13" i="14" s="1"/>
  <c r="CO13" i="14" s="1"/>
  <c r="CP13" i="14" s="1"/>
  <c r="CQ13" i="14" s="1"/>
  <c r="CR13" i="14" s="1"/>
  <c r="CS13" i="14" s="1"/>
  <c r="J41" i="27" l="1"/>
  <c r="J52" i="26"/>
  <c r="J44" i="20"/>
  <c r="L32" i="17"/>
  <c r="J32" i="17"/>
  <c r="J23" i="17"/>
  <c r="H14" i="16"/>
  <c r="I14" i="16" s="1"/>
  <c r="X16" i="23"/>
  <c r="W16" i="23"/>
  <c r="J23" i="27"/>
  <c r="M40" i="20"/>
  <c r="L40" i="20"/>
  <c r="K40" i="20"/>
  <c r="F9" i="29"/>
  <c r="G9" i="29" s="1"/>
  <c r="H9" i="29" s="1"/>
  <c r="I9" i="29" s="1"/>
  <c r="J9" i="29" s="1"/>
  <c r="K9" i="29" s="1"/>
  <c r="L9" i="29" s="1"/>
  <c r="M9" i="29" s="1"/>
  <c r="N9" i="29" s="1"/>
  <c r="O9" i="29" s="1"/>
  <c r="P9" i="29" s="1"/>
  <c r="Q9" i="29" s="1"/>
  <c r="R9" i="29" s="1"/>
  <c r="S9" i="29" s="1"/>
  <c r="T9" i="29" s="1"/>
  <c r="U9" i="29" s="1"/>
  <c r="V9" i="29" s="1"/>
  <c r="W9" i="29" s="1"/>
  <c r="J21" i="26"/>
  <c r="J23" i="26" s="1"/>
  <c r="J24" i="26" s="1"/>
  <c r="K21" i="26"/>
  <c r="L21" i="26"/>
  <c r="M21" i="26"/>
  <c r="N21" i="26"/>
  <c r="O21" i="26"/>
  <c r="K31" i="26"/>
  <c r="L31" i="26"/>
  <c r="M31" i="26"/>
  <c r="N31" i="26"/>
  <c r="O31" i="26"/>
  <c r="J35" i="26"/>
  <c r="K35" i="26"/>
  <c r="L35" i="26"/>
  <c r="M35" i="26"/>
  <c r="N35" i="26"/>
  <c r="O35" i="26"/>
  <c r="I32" i="17"/>
  <c r="K32" i="17"/>
  <c r="M32" i="17"/>
  <c r="N32" i="17"/>
  <c r="O32" i="17"/>
  <c r="I23" i="17"/>
  <c r="I36" i="17"/>
  <c r="J36" i="17"/>
  <c r="K36" i="17"/>
  <c r="L36" i="17"/>
  <c r="M36" i="17"/>
  <c r="N36" i="17"/>
  <c r="O36" i="17"/>
  <c r="I64" i="17"/>
  <c r="J64" i="17"/>
  <c r="K64" i="17"/>
  <c r="L64" i="17"/>
  <c r="M64" i="17"/>
  <c r="N64" i="17"/>
  <c r="O64" i="17"/>
  <c r="J19" i="17"/>
  <c r="J30" i="26"/>
  <c r="J31" i="26" s="1"/>
  <c r="P31" i="26" s="1"/>
  <c r="J63" i="17"/>
  <c r="AB20" i="20"/>
  <c r="J58" i="17"/>
  <c r="I16" i="20"/>
  <c r="G10" i="15"/>
  <c r="H10" i="15" s="1"/>
  <c r="I10" i="15" s="1"/>
  <c r="J10" i="15" s="1"/>
  <c r="K10" i="15" s="1"/>
  <c r="I49" i="17" l="1"/>
  <c r="H18" i="40" l="1"/>
  <c r="H17" i="40"/>
  <c r="J60" i="26" l="1"/>
  <c r="J57" i="26"/>
  <c r="J53" i="27"/>
  <c r="J36" i="20" l="1"/>
  <c r="J72" i="17"/>
  <c r="I44" i="16"/>
  <c r="H30" i="40"/>
  <c r="H29" i="40"/>
  <c r="M18" i="40"/>
  <c r="M17" i="40"/>
  <c r="L17" i="40"/>
  <c r="J17" i="40"/>
  <c r="J26" i="17"/>
  <c r="J17" i="17"/>
  <c r="J22" i="17" s="1"/>
  <c r="I47" i="16"/>
  <c r="I49" i="16" s="1"/>
  <c r="I29" i="16"/>
  <c r="I21" i="16"/>
  <c r="AC35" i="20" l="1"/>
  <c r="AC34" i="20"/>
  <c r="AB34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K36" i="20"/>
  <c r="L36" i="20"/>
  <c r="AB35" i="20"/>
  <c r="U228" i="29"/>
  <c r="V228" i="29"/>
  <c r="W228" i="29"/>
  <c r="U229" i="29"/>
  <c r="V229" i="29"/>
  <c r="W229" i="29"/>
  <c r="U230" i="29"/>
  <c r="V230" i="29"/>
  <c r="W230" i="29"/>
  <c r="U231" i="29"/>
  <c r="V231" i="29"/>
  <c r="W231" i="29"/>
  <c r="U232" i="29"/>
  <c r="V232" i="29"/>
  <c r="W232" i="29"/>
  <c r="U233" i="29"/>
  <c r="V233" i="29"/>
  <c r="W233" i="29"/>
  <c r="R228" i="29"/>
  <c r="S228" i="29"/>
  <c r="T228" i="29"/>
  <c r="R229" i="29"/>
  <c r="S229" i="29"/>
  <c r="T229" i="29"/>
  <c r="R230" i="29"/>
  <c r="S230" i="29"/>
  <c r="T230" i="29"/>
  <c r="R231" i="29"/>
  <c r="S231" i="29"/>
  <c r="T231" i="29"/>
  <c r="R232" i="29"/>
  <c r="S232" i="29"/>
  <c r="T232" i="29"/>
  <c r="R233" i="29"/>
  <c r="S233" i="29"/>
  <c r="T233" i="29"/>
  <c r="O228" i="29"/>
  <c r="P228" i="29"/>
  <c r="Q228" i="29"/>
  <c r="O229" i="29"/>
  <c r="P229" i="29"/>
  <c r="Q229" i="29"/>
  <c r="O230" i="29"/>
  <c r="P230" i="29"/>
  <c r="Q230" i="29"/>
  <c r="O231" i="29"/>
  <c r="P231" i="29"/>
  <c r="Q231" i="29"/>
  <c r="O232" i="29"/>
  <c r="P232" i="29"/>
  <c r="Q232" i="29"/>
  <c r="O233" i="29"/>
  <c r="P233" i="29"/>
  <c r="Q233" i="29"/>
  <c r="L222" i="29"/>
  <c r="M222" i="29"/>
  <c r="N222" i="29"/>
  <c r="L223" i="29"/>
  <c r="M223" i="29"/>
  <c r="N223" i="29"/>
  <c r="L224" i="29"/>
  <c r="M224" i="29"/>
  <c r="N224" i="29"/>
  <c r="L225" i="29"/>
  <c r="M225" i="29"/>
  <c r="N225" i="29"/>
  <c r="L226" i="29"/>
  <c r="M226" i="29"/>
  <c r="N226" i="29"/>
  <c r="L227" i="29"/>
  <c r="M227" i="29"/>
  <c r="N227" i="29"/>
  <c r="L228" i="29"/>
  <c r="M228" i="29"/>
  <c r="N228" i="29"/>
  <c r="L229" i="29"/>
  <c r="M229" i="29"/>
  <c r="N229" i="29"/>
  <c r="L230" i="29"/>
  <c r="M230" i="29"/>
  <c r="N230" i="29"/>
  <c r="L231" i="29"/>
  <c r="M231" i="29"/>
  <c r="N231" i="29"/>
  <c r="L232" i="29"/>
  <c r="M232" i="29"/>
  <c r="N232" i="29"/>
  <c r="L233" i="29"/>
  <c r="M233" i="29"/>
  <c r="N233" i="29"/>
  <c r="I222" i="29"/>
  <c r="J222" i="29"/>
  <c r="K222" i="29"/>
  <c r="I223" i="29"/>
  <c r="J223" i="29"/>
  <c r="K223" i="29"/>
  <c r="I224" i="29"/>
  <c r="J224" i="29"/>
  <c r="K224" i="29"/>
  <c r="I225" i="29"/>
  <c r="J225" i="29"/>
  <c r="K225" i="29"/>
  <c r="I226" i="29"/>
  <c r="J226" i="29"/>
  <c r="K226" i="29"/>
  <c r="I227" i="29"/>
  <c r="J227" i="29"/>
  <c r="K227" i="29"/>
  <c r="I228" i="29"/>
  <c r="J228" i="29"/>
  <c r="K228" i="29"/>
  <c r="I229" i="29"/>
  <c r="J229" i="29"/>
  <c r="K229" i="29"/>
  <c r="I230" i="29"/>
  <c r="J230" i="29"/>
  <c r="K230" i="29"/>
  <c r="I231" i="29"/>
  <c r="J231" i="29"/>
  <c r="K231" i="29"/>
  <c r="I232" i="29"/>
  <c r="J232" i="29"/>
  <c r="K232" i="29"/>
  <c r="I233" i="29"/>
  <c r="J233" i="29"/>
  <c r="K233" i="29"/>
  <c r="F228" i="29"/>
  <c r="G228" i="29"/>
  <c r="H228" i="29"/>
  <c r="F229" i="29"/>
  <c r="G229" i="29"/>
  <c r="H229" i="29"/>
  <c r="F230" i="29"/>
  <c r="G230" i="29"/>
  <c r="H230" i="29"/>
  <c r="F231" i="29"/>
  <c r="G231" i="29"/>
  <c r="H231" i="29"/>
  <c r="F232" i="29"/>
  <c r="G232" i="29"/>
  <c r="H232" i="29"/>
  <c r="F233" i="29"/>
  <c r="G233" i="29"/>
  <c r="H233" i="29"/>
  <c r="G224" i="29"/>
  <c r="G225" i="29"/>
  <c r="H225" i="29"/>
  <c r="O225" i="29"/>
  <c r="P225" i="29"/>
  <c r="Q225" i="29"/>
  <c r="R225" i="29"/>
  <c r="S225" i="29"/>
  <c r="T225" i="29"/>
  <c r="U225" i="29"/>
  <c r="V225" i="29"/>
  <c r="W225" i="29"/>
  <c r="G226" i="29"/>
  <c r="H226" i="29"/>
  <c r="O226" i="29"/>
  <c r="P226" i="29"/>
  <c r="Q226" i="29"/>
  <c r="R226" i="29"/>
  <c r="S226" i="29"/>
  <c r="T226" i="29"/>
  <c r="U226" i="29"/>
  <c r="V226" i="29"/>
  <c r="W226" i="29"/>
  <c r="G227" i="29"/>
  <c r="H227" i="29"/>
  <c r="O227" i="29"/>
  <c r="P227" i="29"/>
  <c r="Q227" i="29"/>
  <c r="R227" i="29"/>
  <c r="S227" i="29"/>
  <c r="T227" i="29"/>
  <c r="U227" i="29"/>
  <c r="V227" i="29"/>
  <c r="W227" i="29"/>
  <c r="F226" i="29"/>
  <c r="F227" i="29"/>
  <c r="G222" i="29"/>
  <c r="Z13" i="22"/>
  <c r="AC36" i="20" l="1"/>
  <c r="AB36" i="20"/>
  <c r="N10" i="24"/>
  <c r="G26" i="15"/>
  <c r="H26" i="15"/>
  <c r="I26" i="15"/>
  <c r="J26" i="15"/>
  <c r="K26" i="15"/>
  <c r="F26" i="15"/>
  <c r="I32" i="15"/>
  <c r="I31" i="15"/>
  <c r="J32" i="15"/>
  <c r="G30" i="15"/>
  <c r="W224" i="29"/>
  <c r="V224" i="29"/>
  <c r="K29" i="15" s="1"/>
  <c r="U224" i="29"/>
  <c r="T224" i="29"/>
  <c r="S224" i="29"/>
  <c r="J29" i="15" s="1"/>
  <c r="R224" i="29"/>
  <c r="Q224" i="29"/>
  <c r="P224" i="29"/>
  <c r="I29" i="15" s="1"/>
  <c r="O224" i="29"/>
  <c r="H29" i="15"/>
  <c r="G29" i="15"/>
  <c r="H224" i="29"/>
  <c r="F29" i="15"/>
  <c r="W223" i="29"/>
  <c r="V223" i="29"/>
  <c r="K28" i="15" s="1"/>
  <c r="U223" i="29"/>
  <c r="T223" i="29"/>
  <c r="S223" i="29"/>
  <c r="J28" i="15" s="1"/>
  <c r="R223" i="29"/>
  <c r="Q223" i="29"/>
  <c r="P223" i="29"/>
  <c r="I28" i="15" s="1"/>
  <c r="O223" i="29"/>
  <c r="H28" i="15"/>
  <c r="G28" i="15"/>
  <c r="H223" i="29"/>
  <c r="G223" i="29"/>
  <c r="F28" i="15" s="1"/>
  <c r="W222" i="29"/>
  <c r="V222" i="29"/>
  <c r="K27" i="15" s="1"/>
  <c r="U222" i="29"/>
  <c r="T222" i="29"/>
  <c r="S222" i="29"/>
  <c r="J27" i="15" s="1"/>
  <c r="R222" i="29"/>
  <c r="Q222" i="29"/>
  <c r="P222" i="29"/>
  <c r="I27" i="15" s="1"/>
  <c r="O222" i="29"/>
  <c r="H27" i="15"/>
  <c r="G27" i="15"/>
  <c r="H222" i="29"/>
  <c r="F27" i="15"/>
  <c r="F224" i="29"/>
  <c r="F223" i="29"/>
  <c r="F222" i="29"/>
  <c r="K32" i="15" l="1"/>
  <c r="K30" i="15"/>
  <c r="F32" i="15"/>
  <c r="I30" i="15"/>
  <c r="H31" i="15"/>
  <c r="G31" i="15"/>
  <c r="F30" i="15"/>
  <c r="J30" i="15"/>
  <c r="J31" i="15"/>
  <c r="G32" i="15"/>
  <c r="F31" i="15"/>
  <c r="H30" i="15"/>
  <c r="K31" i="15"/>
  <c r="H32" i="15"/>
  <c r="K136" i="23" l="1"/>
  <c r="L136" i="23"/>
  <c r="M136" i="23"/>
  <c r="N136" i="23"/>
  <c r="O136" i="23"/>
  <c r="P136" i="23"/>
  <c r="Q136" i="23"/>
  <c r="R136" i="23"/>
  <c r="S136" i="23"/>
  <c r="T136" i="23"/>
  <c r="U136" i="23"/>
  <c r="V136" i="23"/>
  <c r="L137" i="23"/>
  <c r="M137" i="23"/>
  <c r="N137" i="23"/>
  <c r="O137" i="23"/>
  <c r="P137" i="23"/>
  <c r="Q137" i="23"/>
  <c r="R137" i="23"/>
  <c r="S137" i="23"/>
  <c r="T137" i="23"/>
  <c r="U137" i="23"/>
  <c r="V137" i="23"/>
  <c r="L138" i="23"/>
  <c r="M138" i="23"/>
  <c r="N138" i="23"/>
  <c r="O138" i="23"/>
  <c r="P138" i="23"/>
  <c r="Q138" i="23"/>
  <c r="R138" i="23"/>
  <c r="S138" i="23"/>
  <c r="T138" i="23"/>
  <c r="U138" i="23"/>
  <c r="V138" i="23"/>
  <c r="L139" i="23"/>
  <c r="M139" i="23"/>
  <c r="N139" i="23"/>
  <c r="O139" i="23"/>
  <c r="P139" i="23"/>
  <c r="Q139" i="23"/>
  <c r="R139" i="23"/>
  <c r="S139" i="23"/>
  <c r="T139" i="23"/>
  <c r="U139" i="23"/>
  <c r="V139" i="23"/>
  <c r="L140" i="23"/>
  <c r="M140" i="23"/>
  <c r="N140" i="23"/>
  <c r="O140" i="23"/>
  <c r="P140" i="23"/>
  <c r="Q140" i="23"/>
  <c r="R140" i="23"/>
  <c r="S140" i="23"/>
  <c r="T140" i="23"/>
  <c r="U140" i="23"/>
  <c r="V140" i="23"/>
  <c r="L141" i="23"/>
  <c r="M141" i="23"/>
  <c r="N141" i="23"/>
  <c r="O141" i="23"/>
  <c r="P141" i="23"/>
  <c r="Q141" i="23"/>
  <c r="R141" i="23"/>
  <c r="S141" i="23"/>
  <c r="T141" i="23"/>
  <c r="U141" i="23"/>
  <c r="V141" i="23"/>
  <c r="K137" i="23"/>
  <c r="K138" i="23"/>
  <c r="K139" i="23"/>
  <c r="K140" i="23"/>
  <c r="K141" i="23"/>
  <c r="X133" i="23"/>
  <c r="W133" i="23"/>
  <c r="X132" i="23"/>
  <c r="W132" i="23"/>
  <c r="X131" i="23"/>
  <c r="W131" i="23"/>
  <c r="X130" i="23"/>
  <c r="W130" i="23"/>
  <c r="X129" i="23"/>
  <c r="W129" i="23"/>
  <c r="X128" i="23"/>
  <c r="W128" i="23"/>
  <c r="X125" i="23"/>
  <c r="W125" i="23"/>
  <c r="X124" i="23"/>
  <c r="W124" i="23"/>
  <c r="X123" i="23"/>
  <c r="W123" i="23"/>
  <c r="X122" i="23"/>
  <c r="W122" i="23"/>
  <c r="X121" i="23"/>
  <c r="W121" i="23"/>
  <c r="X120" i="23"/>
  <c r="W120" i="23"/>
  <c r="X117" i="23"/>
  <c r="W117" i="23"/>
  <c r="X116" i="23"/>
  <c r="W116" i="23"/>
  <c r="X115" i="23"/>
  <c r="W115" i="23"/>
  <c r="X114" i="23"/>
  <c r="W114" i="23"/>
  <c r="X113" i="23"/>
  <c r="W113" i="23"/>
  <c r="X112" i="23"/>
  <c r="W112" i="23"/>
  <c r="X109" i="23"/>
  <c r="W109" i="23"/>
  <c r="X108" i="23"/>
  <c r="W108" i="23"/>
  <c r="X107" i="23"/>
  <c r="W107" i="23"/>
  <c r="X106" i="23"/>
  <c r="W106" i="23"/>
  <c r="X105" i="23"/>
  <c r="W105" i="23"/>
  <c r="X104" i="23"/>
  <c r="W104" i="23"/>
  <c r="AC20" i="20"/>
  <c r="AA14" i="22"/>
  <c r="AA13" i="22"/>
  <c r="AA80" i="22"/>
  <c r="Z80" i="22"/>
  <c r="AA79" i="22"/>
  <c r="Z79" i="22"/>
  <c r="AA78" i="22"/>
  <c r="Z78" i="22"/>
  <c r="AA77" i="22"/>
  <c r="Z77" i="22"/>
  <c r="AA76" i="22"/>
  <c r="Z76" i="22"/>
  <c r="AA73" i="22"/>
  <c r="Z73" i="22"/>
  <c r="AA72" i="22"/>
  <c r="Z72" i="22"/>
  <c r="AA71" i="22"/>
  <c r="Z71" i="22"/>
  <c r="AA70" i="22"/>
  <c r="Z70" i="22"/>
  <c r="AA69" i="22"/>
  <c r="Z69" i="22"/>
  <c r="AA66" i="22"/>
  <c r="Z66" i="22"/>
  <c r="AA65" i="22"/>
  <c r="Z65" i="22"/>
  <c r="AA64" i="22"/>
  <c r="Z64" i="22"/>
  <c r="AA63" i="22"/>
  <c r="Z63" i="22"/>
  <c r="AA62" i="22"/>
  <c r="Z62" i="22"/>
  <c r="AA59" i="22"/>
  <c r="Z59" i="22"/>
  <c r="AA58" i="22"/>
  <c r="Z58" i="22"/>
  <c r="AA57" i="22"/>
  <c r="Z57" i="22"/>
  <c r="AA56" i="22"/>
  <c r="Z56" i="22"/>
  <c r="AA55" i="22"/>
  <c r="Z55" i="22"/>
  <c r="AA52" i="22"/>
  <c r="Z52" i="22"/>
  <c r="AA51" i="22"/>
  <c r="Z51" i="22"/>
  <c r="AA50" i="22"/>
  <c r="Z50" i="22"/>
  <c r="AA49" i="22"/>
  <c r="Z49" i="22"/>
  <c r="AA48" i="22"/>
  <c r="Z48" i="22"/>
  <c r="AA45" i="22"/>
  <c r="Z45" i="22"/>
  <c r="AA44" i="22"/>
  <c r="Z44" i="22"/>
  <c r="AA43" i="22"/>
  <c r="Z43" i="22"/>
  <c r="AA42" i="22"/>
  <c r="Z42" i="22"/>
  <c r="AA41" i="22"/>
  <c r="Z41" i="22"/>
  <c r="AA38" i="22"/>
  <c r="Z38" i="22"/>
  <c r="AA37" i="22"/>
  <c r="Z37" i="22"/>
  <c r="AA36" i="22"/>
  <c r="Z36" i="22"/>
  <c r="AA35" i="22"/>
  <c r="Z35" i="22"/>
  <c r="AA34" i="22"/>
  <c r="Z34" i="22"/>
  <c r="AA31" i="22"/>
  <c r="Z31" i="22"/>
  <c r="AA30" i="22"/>
  <c r="Z30" i="22"/>
  <c r="AA29" i="22"/>
  <c r="Z29" i="22"/>
  <c r="AA28" i="22"/>
  <c r="Z28" i="22"/>
  <c r="AA27" i="22"/>
  <c r="Z27" i="22"/>
  <c r="AA21" i="22"/>
  <c r="Z21" i="22"/>
  <c r="AA24" i="22"/>
  <c r="Z24" i="22"/>
  <c r="AA23" i="22"/>
  <c r="Z23" i="22"/>
  <c r="AA22" i="22"/>
  <c r="Z22" i="22"/>
  <c r="AA20" i="22"/>
  <c r="Z20" i="22"/>
  <c r="Z14" i="22"/>
  <c r="Z15" i="22"/>
  <c r="AA15" i="22"/>
  <c r="Z16" i="22"/>
  <c r="AA16" i="22"/>
  <c r="Z17" i="22"/>
  <c r="AA17" i="22"/>
  <c r="W140" i="23" l="1"/>
  <c r="X137" i="23"/>
  <c r="X136" i="23"/>
  <c r="W136" i="23"/>
  <c r="W137" i="23"/>
  <c r="X141" i="23"/>
  <c r="X140" i="23"/>
  <c r="W139" i="23"/>
  <c r="X139" i="23"/>
  <c r="W141" i="23"/>
  <c r="W138" i="23"/>
  <c r="X138" i="23"/>
  <c r="G16" i="15"/>
  <c r="H16" i="15"/>
  <c r="I16" i="15"/>
  <c r="J16" i="15"/>
  <c r="K16" i="15"/>
  <c r="G17" i="15"/>
  <c r="H17" i="15"/>
  <c r="I17" i="15"/>
  <c r="J17" i="15"/>
  <c r="K17" i="15"/>
  <c r="F17" i="15"/>
  <c r="F16" i="15"/>
  <c r="K15" i="15"/>
  <c r="F15" i="15"/>
  <c r="G14" i="15"/>
  <c r="H14" i="15"/>
  <c r="I14" i="15"/>
  <c r="J14" i="15"/>
  <c r="K14" i="15"/>
  <c r="F14" i="15"/>
  <c r="G13" i="15"/>
  <c r="H13" i="15"/>
  <c r="I13" i="15"/>
  <c r="J13" i="15"/>
  <c r="K13" i="15"/>
  <c r="F13" i="15"/>
  <c r="I30" i="40"/>
  <c r="I29" i="40"/>
  <c r="M30" i="40"/>
  <c r="J30" i="40"/>
  <c r="K30" i="40"/>
  <c r="L30" i="40"/>
  <c r="J29" i="40"/>
  <c r="K29" i="40"/>
  <c r="L29" i="40"/>
  <c r="M29" i="40"/>
  <c r="I18" i="40"/>
  <c r="G15" i="15" s="1"/>
  <c r="J18" i="40"/>
  <c r="H15" i="15" s="1"/>
  <c r="K18" i="40"/>
  <c r="I15" i="15" s="1"/>
  <c r="L18" i="40"/>
  <c r="J15" i="15" s="1"/>
  <c r="I17" i="40"/>
  <c r="K17" i="40"/>
  <c r="J69" i="17" l="1"/>
  <c r="U12" i="23" l="1"/>
  <c r="S12" i="23"/>
  <c r="Q12" i="23"/>
  <c r="O12" i="23"/>
  <c r="M12" i="23"/>
  <c r="I12" i="23"/>
  <c r="J12" i="23"/>
  <c r="K12" i="23"/>
  <c r="H12" i="23"/>
  <c r="Y15" i="20"/>
  <c r="V15" i="20"/>
  <c r="S15" i="20"/>
  <c r="P15" i="20"/>
  <c r="M15" i="20"/>
  <c r="H15" i="20"/>
  <c r="I15" i="20"/>
  <c r="J15" i="20"/>
  <c r="G15" i="20"/>
  <c r="H16" i="27"/>
  <c r="I16" i="27"/>
  <c r="J16" i="27"/>
  <c r="K16" i="27"/>
  <c r="L16" i="27"/>
  <c r="M16" i="27"/>
  <c r="N16" i="27"/>
  <c r="O16" i="27"/>
  <c r="G16" i="27"/>
  <c r="H13" i="27"/>
  <c r="I13" i="27"/>
  <c r="J13" i="27"/>
  <c r="K13" i="27"/>
  <c r="L13" i="27"/>
  <c r="M13" i="27"/>
  <c r="N13" i="27"/>
  <c r="O13" i="27"/>
  <c r="G13" i="27"/>
  <c r="H16" i="26"/>
  <c r="I16" i="26"/>
  <c r="J16" i="26"/>
  <c r="K16" i="26"/>
  <c r="L16" i="26"/>
  <c r="M16" i="26"/>
  <c r="N16" i="26"/>
  <c r="O16" i="26"/>
  <c r="G16" i="26"/>
  <c r="H13" i="26"/>
  <c r="I13" i="26"/>
  <c r="J13" i="26"/>
  <c r="K13" i="26"/>
  <c r="L13" i="26"/>
  <c r="M13" i="26"/>
  <c r="N13" i="26"/>
  <c r="O13" i="26"/>
  <c r="G13" i="26"/>
  <c r="H13" i="17"/>
  <c r="I13" i="17"/>
  <c r="J13" i="17"/>
  <c r="K13" i="17"/>
  <c r="L13" i="17"/>
  <c r="M13" i="17"/>
  <c r="N13" i="17"/>
  <c r="O13" i="17"/>
  <c r="G13" i="17"/>
  <c r="J13" i="16"/>
  <c r="J14" i="16" s="1"/>
  <c r="K13" i="16"/>
  <c r="L13" i="16"/>
  <c r="M13" i="16"/>
  <c r="N13" i="16"/>
  <c r="G17" i="30" l="1"/>
  <c r="G15" i="30"/>
  <c r="H15" i="30" s="1"/>
  <c r="I15" i="30" s="1"/>
  <c r="J15" i="30" s="1"/>
  <c r="K15" i="30" s="1"/>
  <c r="L15" i="30" s="1"/>
  <c r="M15" i="30" s="1"/>
  <c r="N15" i="30" s="1"/>
  <c r="O15" i="30" s="1"/>
  <c r="H12" i="30"/>
  <c r="G13" i="16" s="1"/>
  <c r="I12" i="30"/>
  <c r="H13" i="16" s="1"/>
  <c r="J12" i="30"/>
  <c r="I13" i="16" s="1"/>
  <c r="F38" i="15"/>
  <c r="N24" i="24"/>
  <c r="N25" i="24"/>
  <c r="N20" i="24"/>
  <c r="J31" i="20"/>
  <c r="J39" i="20" s="1"/>
  <c r="J40" i="20" s="1"/>
  <c r="AC25" i="20"/>
  <c r="O31" i="20"/>
  <c r="O39" i="20" s="1"/>
  <c r="O44" i="20" s="1"/>
  <c r="J28" i="17"/>
  <c r="J31" i="17" s="1"/>
  <c r="N11" i="24"/>
  <c r="N12" i="24"/>
  <c r="N13" i="24"/>
  <c r="N14" i="24"/>
  <c r="N17" i="24"/>
  <c r="N18" i="24"/>
  <c r="N19" i="24"/>
  <c r="N21" i="24"/>
  <c r="K52" i="26"/>
  <c r="L52" i="26"/>
  <c r="M52" i="26"/>
  <c r="N52" i="26"/>
  <c r="O52" i="26"/>
  <c r="K53" i="27"/>
  <c r="L53" i="27"/>
  <c r="M53" i="27"/>
  <c r="N53" i="27"/>
  <c r="O53" i="27"/>
  <c r="X101" i="23"/>
  <c r="W101" i="23"/>
  <c r="X100" i="23"/>
  <c r="W100" i="23"/>
  <c r="X99" i="23"/>
  <c r="W99" i="23"/>
  <c r="X98" i="23"/>
  <c r="W98" i="23"/>
  <c r="X97" i="23"/>
  <c r="W97" i="23"/>
  <c r="X96" i="23"/>
  <c r="W96" i="23"/>
  <c r="X93" i="23"/>
  <c r="W93" i="23"/>
  <c r="X92" i="23"/>
  <c r="W92" i="23"/>
  <c r="X91" i="23"/>
  <c r="W91" i="23"/>
  <c r="X90" i="23"/>
  <c r="W90" i="23"/>
  <c r="X89" i="23"/>
  <c r="W89" i="23"/>
  <c r="X88" i="23"/>
  <c r="W88" i="23"/>
  <c r="X85" i="23"/>
  <c r="W85" i="23"/>
  <c r="X84" i="23"/>
  <c r="W84" i="23"/>
  <c r="X83" i="23"/>
  <c r="W83" i="23"/>
  <c r="X82" i="23"/>
  <c r="W82" i="23"/>
  <c r="X81" i="23"/>
  <c r="W81" i="23"/>
  <c r="X80" i="23"/>
  <c r="W80" i="23"/>
  <c r="X77" i="23"/>
  <c r="W77" i="23"/>
  <c r="X76" i="23"/>
  <c r="W76" i="23"/>
  <c r="X75" i="23"/>
  <c r="W75" i="23"/>
  <c r="X74" i="23"/>
  <c r="W74" i="23"/>
  <c r="X73" i="23"/>
  <c r="W73" i="23"/>
  <c r="X72" i="23"/>
  <c r="W72" i="23"/>
  <c r="X69" i="23"/>
  <c r="W69" i="23"/>
  <c r="X68" i="23"/>
  <c r="W68" i="23"/>
  <c r="X67" i="23"/>
  <c r="W67" i="23"/>
  <c r="X66" i="23"/>
  <c r="W66" i="23"/>
  <c r="X65" i="23"/>
  <c r="W65" i="23"/>
  <c r="X64" i="23"/>
  <c r="W64" i="23"/>
  <c r="X61" i="23"/>
  <c r="W61" i="23"/>
  <c r="X60" i="23"/>
  <c r="W60" i="23"/>
  <c r="X59" i="23"/>
  <c r="W59" i="23"/>
  <c r="X58" i="23"/>
  <c r="W58" i="23"/>
  <c r="X57" i="23"/>
  <c r="W57" i="23"/>
  <c r="X56" i="23"/>
  <c r="W56" i="23"/>
  <c r="X53" i="23"/>
  <c r="W53" i="23"/>
  <c r="X52" i="23"/>
  <c r="W52" i="23"/>
  <c r="X51" i="23"/>
  <c r="W51" i="23"/>
  <c r="X50" i="23"/>
  <c r="W50" i="23"/>
  <c r="X49" i="23"/>
  <c r="W49" i="23"/>
  <c r="X48" i="23"/>
  <c r="W48" i="23"/>
  <c r="X45" i="23"/>
  <c r="W45" i="23"/>
  <c r="X44" i="23"/>
  <c r="W44" i="23"/>
  <c r="X43" i="23"/>
  <c r="W43" i="23"/>
  <c r="X42" i="23"/>
  <c r="W42" i="23"/>
  <c r="X41" i="23"/>
  <c r="W41" i="23"/>
  <c r="X40" i="23"/>
  <c r="W40" i="23"/>
  <c r="X37" i="23"/>
  <c r="W37" i="23"/>
  <c r="X36" i="23"/>
  <c r="W36" i="23"/>
  <c r="X35" i="23"/>
  <c r="W35" i="23"/>
  <c r="X34" i="23"/>
  <c r="W34" i="23"/>
  <c r="X33" i="23"/>
  <c r="W33" i="23"/>
  <c r="X32" i="23"/>
  <c r="W32" i="23"/>
  <c r="X24" i="23"/>
  <c r="X29" i="23"/>
  <c r="W29" i="23"/>
  <c r="X28" i="23"/>
  <c r="W28" i="23"/>
  <c r="X27" i="23"/>
  <c r="W27" i="23"/>
  <c r="X26" i="23"/>
  <c r="W26" i="23"/>
  <c r="X25" i="23"/>
  <c r="W25" i="23"/>
  <c r="W24" i="23"/>
  <c r="X17" i="23"/>
  <c r="X18" i="23"/>
  <c r="X19" i="23"/>
  <c r="X20" i="23"/>
  <c r="X21" i="23"/>
  <c r="W17" i="23"/>
  <c r="W18" i="23"/>
  <c r="W19" i="23"/>
  <c r="W20" i="23"/>
  <c r="W21" i="23"/>
  <c r="G17" i="27"/>
  <c r="H17" i="27" s="1"/>
  <c r="G14" i="27"/>
  <c r="H14" i="27" s="1"/>
  <c r="AC43" i="20"/>
  <c r="AB43" i="20"/>
  <c r="AB29" i="20"/>
  <c r="AC29" i="20"/>
  <c r="AB30" i="20"/>
  <c r="AC30" i="20"/>
  <c r="K31" i="20"/>
  <c r="K39" i="20" s="1"/>
  <c r="L31" i="20"/>
  <c r="L39" i="20" s="1"/>
  <c r="L44" i="20" s="1"/>
  <c r="M31" i="20"/>
  <c r="M39" i="20" s="1"/>
  <c r="M44" i="20" s="1"/>
  <c r="N31" i="20"/>
  <c r="N39" i="20" s="1"/>
  <c r="N44" i="20" s="1"/>
  <c r="P31" i="20"/>
  <c r="P39" i="20" s="1"/>
  <c r="P44" i="20" s="1"/>
  <c r="Q31" i="20"/>
  <c r="Q39" i="20" s="1"/>
  <c r="Q44" i="20" s="1"/>
  <c r="R31" i="20"/>
  <c r="R39" i="20" s="1"/>
  <c r="R44" i="20" s="1"/>
  <c r="S31" i="20"/>
  <c r="S39" i="20" s="1"/>
  <c r="S44" i="20" s="1"/>
  <c r="T31" i="20"/>
  <c r="T39" i="20" s="1"/>
  <c r="T44" i="20" s="1"/>
  <c r="U31" i="20"/>
  <c r="U39" i="20" s="1"/>
  <c r="U44" i="20" s="1"/>
  <c r="V31" i="20"/>
  <c r="V39" i="20" s="1"/>
  <c r="V44" i="20" s="1"/>
  <c r="W31" i="20"/>
  <c r="W39" i="20" s="1"/>
  <c r="W44" i="20" s="1"/>
  <c r="X31" i="20"/>
  <c r="X39" i="20" s="1"/>
  <c r="X44" i="20" s="1"/>
  <c r="Y31" i="20"/>
  <c r="Y39" i="20" s="1"/>
  <c r="Y44" i="20" s="1"/>
  <c r="Z31" i="20"/>
  <c r="Z39" i="20" s="1"/>
  <c r="Z44" i="20" s="1"/>
  <c r="AA31" i="20"/>
  <c r="AA39" i="20" s="1"/>
  <c r="AA44" i="20" s="1"/>
  <c r="AC23" i="20"/>
  <c r="AC24" i="20"/>
  <c r="AC26" i="20"/>
  <c r="AC27" i="20"/>
  <c r="AC28" i="20"/>
  <c r="AB24" i="20"/>
  <c r="AB25" i="20"/>
  <c r="AB26" i="20"/>
  <c r="AB27" i="20"/>
  <c r="AB28" i="20"/>
  <c r="AB23" i="20"/>
  <c r="H13" i="30" l="1"/>
  <c r="I13" i="30" s="1"/>
  <c r="J13" i="30" s="1"/>
  <c r="K13" i="30" s="1"/>
  <c r="L13" i="30" s="1"/>
  <c r="M13" i="30" s="1"/>
  <c r="N13" i="30" s="1"/>
  <c r="O13" i="30" s="1"/>
  <c r="I17" i="30"/>
  <c r="J17" i="30" s="1"/>
  <c r="K17" i="30" s="1"/>
  <c r="L17" i="30" s="1"/>
  <c r="M17" i="30" s="1"/>
  <c r="N17" i="30" s="1"/>
  <c r="O17" i="30" s="1"/>
  <c r="H17" i="30"/>
  <c r="K26" i="17"/>
  <c r="K28" i="17" s="1"/>
  <c r="K31" i="17" s="1"/>
  <c r="F39" i="15"/>
  <c r="K44" i="20"/>
  <c r="AB39" i="20"/>
  <c r="AB44" i="20" s="1"/>
  <c r="AC31" i="20"/>
  <c r="AB31" i="20"/>
  <c r="I17" i="27"/>
  <c r="J17" i="27" s="1"/>
  <c r="K17" i="27" s="1"/>
  <c r="L17" i="27" s="1"/>
  <c r="I14" i="27"/>
  <c r="J14" i="27" s="1"/>
  <c r="M17" i="27"/>
  <c r="N17" i="27" s="1"/>
  <c r="O17" i="27" s="1"/>
  <c r="J35" i="27" l="1"/>
  <c r="J37" i="27" s="1"/>
  <c r="J38" i="27" s="1"/>
  <c r="J21" i="27"/>
  <c r="J28" i="27"/>
  <c r="J30" i="27" s="1"/>
  <c r="J31" i="27" s="1"/>
  <c r="G39" i="15"/>
  <c r="AC39" i="20"/>
  <c r="AC44" i="20" s="1"/>
  <c r="K14" i="27"/>
  <c r="K21" i="27" s="1"/>
  <c r="K23" i="27" s="1"/>
  <c r="L26" i="17"/>
  <c r="L28" i="17" s="1"/>
  <c r="L31" i="17" s="1"/>
  <c r="L14" i="27"/>
  <c r="L35" i="27" s="1"/>
  <c r="L37" i="27" s="1"/>
  <c r="L38" i="27" s="1"/>
  <c r="J24" i="27" l="1"/>
  <c r="J42" i="27"/>
  <c r="H39" i="15"/>
  <c r="K28" i="27"/>
  <c r="K30" i="27" s="1"/>
  <c r="K31" i="27" s="1"/>
  <c r="K35" i="27"/>
  <c r="K37" i="27" s="1"/>
  <c r="K38" i="27" s="1"/>
  <c r="J54" i="27"/>
  <c r="K142" i="23"/>
  <c r="K143" i="23"/>
  <c r="K54" i="27"/>
  <c r="M26" i="17"/>
  <c r="M28" i="17" s="1"/>
  <c r="M31" i="17" s="1"/>
  <c r="I39" i="15" s="1"/>
  <c r="K24" i="27"/>
  <c r="M14" i="27"/>
  <c r="M35" i="27" s="1"/>
  <c r="M37" i="27" s="1"/>
  <c r="M38" i="27" s="1"/>
  <c r="L21" i="27"/>
  <c r="L23" i="27" s="1"/>
  <c r="L28" i="27"/>
  <c r="L30" i="27" s="1"/>
  <c r="L31" i="27" s="1"/>
  <c r="L54" i="27" l="1"/>
  <c r="L41" i="27"/>
  <c r="K41" i="27"/>
  <c r="J46" i="27"/>
  <c r="J47" i="27" s="1"/>
  <c r="K46" i="27"/>
  <c r="K47" i="27" s="1"/>
  <c r="K42" i="27"/>
  <c r="N26" i="17"/>
  <c r="N28" i="17" s="1"/>
  <c r="N31" i="17" s="1"/>
  <c r="J39" i="15" s="1"/>
  <c r="M21" i="27"/>
  <c r="M23" i="27" s="1"/>
  <c r="N14" i="27"/>
  <c r="N35" i="27" s="1"/>
  <c r="N37" i="27" s="1"/>
  <c r="N38" i="27" s="1"/>
  <c r="M28" i="27"/>
  <c r="M30" i="27" s="1"/>
  <c r="M31" i="27" s="1"/>
  <c r="L24" i="27"/>
  <c r="M54" i="27" l="1"/>
  <c r="M41" i="27"/>
  <c r="O26" i="17"/>
  <c r="O28" i="17" s="1"/>
  <c r="O31" i="17" s="1"/>
  <c r="K39" i="15" s="1"/>
  <c r="L42" i="27"/>
  <c r="L46" i="27"/>
  <c r="L47" i="27" s="1"/>
  <c r="N21" i="27"/>
  <c r="N23" i="27" s="1"/>
  <c r="N28" i="27"/>
  <c r="N30" i="27" s="1"/>
  <c r="N31" i="27" s="1"/>
  <c r="O14" i="27"/>
  <c r="O35" i="27" s="1"/>
  <c r="O37" i="27" s="1"/>
  <c r="O38" i="27" s="1"/>
  <c r="P38" i="27" s="1"/>
  <c r="M24" i="27"/>
  <c r="N54" i="27" l="1"/>
  <c r="N41" i="27"/>
  <c r="N24" i="27"/>
  <c r="M42" i="27"/>
  <c r="M46" i="27"/>
  <c r="M47" i="27" s="1"/>
  <c r="O28" i="27"/>
  <c r="O30" i="27" s="1"/>
  <c r="O31" i="27" s="1"/>
  <c r="P31" i="27" s="1"/>
  <c r="O21" i="27"/>
  <c r="O23" i="27" s="1"/>
  <c r="O41" i="27" s="1"/>
  <c r="O54" i="27" l="1"/>
  <c r="N42" i="27"/>
  <c r="N46" i="27"/>
  <c r="N47" i="27" s="1"/>
  <c r="O24" i="27"/>
  <c r="P24" i="27" s="1"/>
  <c r="O42" i="27" l="1"/>
  <c r="P42" i="27" s="1"/>
  <c r="O46" i="27"/>
  <c r="O47" i="27" s="1"/>
  <c r="P47" i="27" s="1"/>
  <c r="O60" i="26" l="1"/>
  <c r="N60" i="26"/>
  <c r="M60" i="26"/>
  <c r="L60" i="26"/>
  <c r="K60" i="26"/>
  <c r="O57" i="26"/>
  <c r="N57" i="26"/>
  <c r="M57" i="26"/>
  <c r="L57" i="26"/>
  <c r="K57" i="26"/>
  <c r="G17" i="26"/>
  <c r="H17" i="26" s="1"/>
  <c r="I17" i="26" s="1"/>
  <c r="G14" i="26"/>
  <c r="H14" i="26" s="1"/>
  <c r="I14" i="26" s="1"/>
  <c r="J14" i="26" s="1"/>
  <c r="H13" i="23"/>
  <c r="I13" i="23" s="1"/>
  <c r="J13" i="23" s="1"/>
  <c r="K13" i="23" s="1"/>
  <c r="J60" i="17"/>
  <c r="J17" i="26" l="1"/>
  <c r="K17" i="26" s="1"/>
  <c r="L17" i="26" s="1"/>
  <c r="M17" i="26" s="1"/>
  <c r="N17" i="26" s="1"/>
  <c r="O17" i="26" s="1"/>
  <c r="L148" i="23"/>
  <c r="K145" i="23"/>
  <c r="M13" i="23"/>
  <c r="M147" i="23" s="1"/>
  <c r="K147" i="23"/>
  <c r="K150" i="23"/>
  <c r="K146" i="23"/>
  <c r="K149" i="23"/>
  <c r="K148" i="23"/>
  <c r="L145" i="23"/>
  <c r="K14" i="26"/>
  <c r="J37" i="26"/>
  <c r="J53" i="26" l="1"/>
  <c r="J38" i="26"/>
  <c r="J41" i="26"/>
  <c r="O13" i="23"/>
  <c r="N147" i="23"/>
  <c r="M149" i="23"/>
  <c r="N150" i="23"/>
  <c r="N148" i="23"/>
  <c r="M145" i="23"/>
  <c r="N146" i="23"/>
  <c r="N145" i="23"/>
  <c r="N149" i="23"/>
  <c r="K30" i="26"/>
  <c r="K37" i="26"/>
  <c r="K38" i="26" s="1"/>
  <c r="K23" i="26"/>
  <c r="K24" i="26" s="1"/>
  <c r="L14" i="26"/>
  <c r="K58" i="17"/>
  <c r="K60" i="17" s="1"/>
  <c r="K63" i="17" s="1"/>
  <c r="J42" i="26" l="1"/>
  <c r="J46" i="26"/>
  <c r="J47" i="26" s="1"/>
  <c r="K53" i="26"/>
  <c r="K41" i="26"/>
  <c r="K42" i="26" s="1"/>
  <c r="Q13" i="23"/>
  <c r="P145" i="23"/>
  <c r="O148" i="23"/>
  <c r="P146" i="23"/>
  <c r="O150" i="23"/>
  <c r="O145" i="23"/>
  <c r="P147" i="23"/>
  <c r="O149" i="23"/>
  <c r="P149" i="23"/>
  <c r="P150" i="23"/>
  <c r="O146" i="23"/>
  <c r="O147" i="23"/>
  <c r="P148" i="23"/>
  <c r="L37" i="26"/>
  <c r="L38" i="26" s="1"/>
  <c r="L23" i="26"/>
  <c r="L24" i="26" s="1"/>
  <c r="M14" i="26"/>
  <c r="L30" i="26"/>
  <c r="L58" i="17"/>
  <c r="L60" i="17" s="1"/>
  <c r="L63" i="17" s="1"/>
  <c r="F36" i="15" l="1"/>
  <c r="L53" i="26"/>
  <c r="K46" i="26"/>
  <c r="S13" i="23"/>
  <c r="Q146" i="23"/>
  <c r="R148" i="23"/>
  <c r="R149" i="23"/>
  <c r="Q150" i="23"/>
  <c r="Q145" i="23"/>
  <c r="R150" i="23"/>
  <c r="Q148" i="23"/>
  <c r="Q149" i="23"/>
  <c r="R146" i="23"/>
  <c r="R147" i="23"/>
  <c r="Q147" i="23"/>
  <c r="R145" i="23"/>
  <c r="L41" i="26"/>
  <c r="L46" i="26" s="1"/>
  <c r="L47" i="26" s="1"/>
  <c r="M37" i="26"/>
  <c r="M38" i="26" s="1"/>
  <c r="M23" i="26"/>
  <c r="M24" i="26" s="1"/>
  <c r="N14" i="26"/>
  <c r="M30" i="26"/>
  <c r="M58" i="17"/>
  <c r="M60" i="17" s="1"/>
  <c r="M63" i="17" s="1"/>
  <c r="M53" i="26" l="1"/>
  <c r="H36" i="15"/>
  <c r="G36" i="15"/>
  <c r="K47" i="26"/>
  <c r="U13" i="23"/>
  <c r="T149" i="23"/>
  <c r="S150" i="23"/>
  <c r="T145" i="23"/>
  <c r="T150" i="23"/>
  <c r="S148" i="23"/>
  <c r="T148" i="23"/>
  <c r="S145" i="23"/>
  <c r="T146" i="23"/>
  <c r="S146" i="23"/>
  <c r="S149" i="23"/>
  <c r="S147" i="23"/>
  <c r="T147" i="23"/>
  <c r="M41" i="26"/>
  <c r="M42" i="26" s="1"/>
  <c r="N23" i="26"/>
  <c r="N24" i="26" s="1"/>
  <c r="O14" i="26"/>
  <c r="N30" i="26"/>
  <c r="N37" i="26"/>
  <c r="N38" i="26" s="1"/>
  <c r="L42" i="26"/>
  <c r="N58" i="17"/>
  <c r="N60" i="17" s="1"/>
  <c r="N63" i="17" s="1"/>
  <c r="N53" i="26" l="1"/>
  <c r="U147" i="23"/>
  <c r="U150" i="23"/>
  <c r="V149" i="23"/>
  <c r="V150" i="23"/>
  <c r="V147" i="23"/>
  <c r="V148" i="23"/>
  <c r="U149" i="23"/>
  <c r="V145" i="23"/>
  <c r="X145" i="23" s="1"/>
  <c r="U148" i="23"/>
  <c r="V146" i="23"/>
  <c r="U145" i="23"/>
  <c r="W145" i="23" s="1"/>
  <c r="U146" i="23"/>
  <c r="M46" i="26"/>
  <c r="O30" i="26"/>
  <c r="O37" i="26"/>
  <c r="O38" i="26" s="1"/>
  <c r="O23" i="26"/>
  <c r="O24" i="26" s="1"/>
  <c r="P24" i="26" s="1"/>
  <c r="N41" i="26"/>
  <c r="O58" i="17"/>
  <c r="O60" i="17" s="1"/>
  <c r="O63" i="17" s="1"/>
  <c r="N46" i="26" l="1"/>
  <c r="N42" i="26"/>
  <c r="P38" i="26"/>
  <c r="O53" i="26"/>
  <c r="N47" i="26"/>
  <c r="J36" i="15"/>
  <c r="M47" i="26"/>
  <c r="I36" i="15"/>
  <c r="O41" i="26"/>
  <c r="O42" i="26" s="1"/>
  <c r="O72" i="17"/>
  <c r="N72" i="17"/>
  <c r="M72" i="17"/>
  <c r="L72" i="17"/>
  <c r="K72" i="17"/>
  <c r="O69" i="17"/>
  <c r="N69" i="17"/>
  <c r="M69" i="17"/>
  <c r="L69" i="17"/>
  <c r="K69" i="17"/>
  <c r="P42" i="26" l="1"/>
  <c r="O46" i="26"/>
  <c r="O47" i="26" l="1"/>
  <c r="P47" i="26" s="1"/>
  <c r="K36" i="15"/>
  <c r="I55" i="17"/>
  <c r="G16" i="20"/>
  <c r="H16" i="20" l="1"/>
  <c r="J16" i="20" s="1"/>
  <c r="G14" i="17"/>
  <c r="K17" i="17"/>
  <c r="K19" i="17" s="1"/>
  <c r="L146" i="23"/>
  <c r="M146" i="23"/>
  <c r="L147" i="23"/>
  <c r="M148" i="23"/>
  <c r="L149" i="23"/>
  <c r="L150" i="23"/>
  <c r="M150" i="23"/>
  <c r="K41" i="20" l="1"/>
  <c r="J45" i="20"/>
  <c r="K45" i="20"/>
  <c r="M16" i="20"/>
  <c r="L45" i="20"/>
  <c r="W146" i="23"/>
  <c r="W148" i="23"/>
  <c r="W150" i="23"/>
  <c r="W149" i="23"/>
  <c r="W147" i="23"/>
  <c r="X150" i="23"/>
  <c r="X148" i="23"/>
  <c r="X146" i="23"/>
  <c r="X149" i="23"/>
  <c r="X147" i="23"/>
  <c r="H14" i="17"/>
  <c r="I14" i="17" s="1"/>
  <c r="K22" i="17"/>
  <c r="K23" i="17" s="1"/>
  <c r="L17" i="17" l="1"/>
  <c r="G38" i="15"/>
  <c r="J14" i="17"/>
  <c r="N40" i="20"/>
  <c r="O40" i="20"/>
  <c r="O45" i="20" s="1"/>
  <c r="P16" i="20"/>
  <c r="L19" i="17" l="1"/>
  <c r="L22" i="17" s="1"/>
  <c r="M45" i="20"/>
  <c r="N45" i="20"/>
  <c r="N41" i="20"/>
  <c r="Q40" i="20"/>
  <c r="R40" i="20"/>
  <c r="R45" i="20" s="1"/>
  <c r="P40" i="20"/>
  <c r="P45" i="20" s="1"/>
  <c r="K46" i="20"/>
  <c r="S16" i="20"/>
  <c r="L23" i="17" l="1"/>
  <c r="H38" i="15"/>
  <c r="M17" i="17"/>
  <c r="M19" i="17" s="1"/>
  <c r="M22" i="17" s="1"/>
  <c r="M23" i="17" s="1"/>
  <c r="I38" i="15"/>
  <c r="N46" i="20"/>
  <c r="Q45" i="20"/>
  <c r="Q46" i="20" s="1"/>
  <c r="Q41" i="20"/>
  <c r="S40" i="20"/>
  <c r="S45" i="20" s="1"/>
  <c r="T40" i="20"/>
  <c r="U40" i="20"/>
  <c r="U45" i="20" s="1"/>
  <c r="K14" i="17"/>
  <c r="V16" i="20"/>
  <c r="N17" i="17"/>
  <c r="N19" i="17" s="1"/>
  <c r="N22" i="17" s="1"/>
  <c r="N23" i="17" s="1"/>
  <c r="J38" i="15" l="1"/>
  <c r="T45" i="20"/>
  <c r="T46" i="20" s="1"/>
  <c r="T41" i="20"/>
  <c r="L14" i="17"/>
  <c r="V40" i="20"/>
  <c r="X40" i="20"/>
  <c r="X45" i="20" s="1"/>
  <c r="W40" i="20"/>
  <c r="Y16" i="20"/>
  <c r="O17" i="17"/>
  <c r="O19" i="17" s="1"/>
  <c r="O22" i="17" s="1"/>
  <c r="O23" i="17" s="1"/>
  <c r="K38" i="15" l="1"/>
  <c r="M14" i="17"/>
  <c r="W45" i="20"/>
  <c r="W41" i="20"/>
  <c r="Z40" i="20"/>
  <c r="Y40" i="20"/>
  <c r="AA40" i="20"/>
  <c r="AA45" i="20" s="1"/>
  <c r="N14" i="17" l="1"/>
  <c r="AB40" i="20"/>
  <c r="AB41" i="20" s="1"/>
  <c r="Z45" i="20"/>
  <c r="Z41" i="20"/>
  <c r="V45" i="20"/>
  <c r="W46" i="20" s="1"/>
  <c r="Y45" i="20"/>
  <c r="AC40" i="20"/>
  <c r="O14" i="17"/>
  <c r="Z46" i="20" l="1"/>
  <c r="AC45" i="20"/>
  <c r="AB45" i="20"/>
  <c r="AB46" i="20" s="1"/>
  <c r="K39" i="17"/>
  <c r="L39" i="17"/>
  <c r="M39" i="17"/>
  <c r="N39" i="17"/>
  <c r="O39" i="17"/>
  <c r="K40" i="17"/>
  <c r="L40" i="17"/>
  <c r="M40" i="17"/>
  <c r="N40" i="17"/>
  <c r="O40" i="17"/>
  <c r="J40" i="17"/>
  <c r="J39" i="17"/>
  <c r="J47" i="17" l="1"/>
  <c r="K46" i="17"/>
  <c r="K41" i="17"/>
  <c r="N46" i="17"/>
  <c r="M41" i="17"/>
  <c r="O41" i="17"/>
  <c r="L46" i="17"/>
  <c r="N41" i="17"/>
  <c r="O46" i="17"/>
  <c r="L41" i="17"/>
  <c r="M46" i="17"/>
  <c r="K45" i="17" l="1"/>
  <c r="J49" i="17"/>
  <c r="J55" i="17" s="1"/>
  <c r="F37" i="15" s="1"/>
  <c r="K47" i="17"/>
  <c r="K49" i="17" l="1"/>
  <c r="K55" i="17" s="1"/>
  <c r="G37" i="15" s="1"/>
  <c r="L45" i="17"/>
  <c r="L47" i="17" s="1"/>
  <c r="M45" i="17" s="1"/>
  <c r="M47" i="17" l="1"/>
  <c r="N45" i="17" s="1"/>
  <c r="L49" i="17"/>
  <c r="L55" i="17" s="1"/>
  <c r="H37" i="15" s="1"/>
  <c r="N47" i="17" l="1"/>
  <c r="O45" i="17" s="1"/>
  <c r="M49" i="17"/>
  <c r="M55" i="17" s="1"/>
  <c r="I37" i="15" s="1"/>
  <c r="O47" i="17" l="1"/>
  <c r="O49" i="17" s="1"/>
  <c r="O55" i="17" s="1"/>
  <c r="K37" i="15" s="1"/>
  <c r="N49" i="17"/>
  <c r="N55" i="17" s="1"/>
  <c r="J37" i="15" s="1"/>
  <c r="I22" i="16" l="1"/>
  <c r="I26" i="16" s="1"/>
  <c r="J47" i="16"/>
  <c r="I39" i="16"/>
  <c r="J39" i="16"/>
  <c r="K39" i="16"/>
  <c r="L39" i="16"/>
  <c r="M39" i="16"/>
  <c r="N39" i="16"/>
  <c r="J21" i="16" l="1"/>
  <c r="J49" i="16"/>
  <c r="K47" i="16" s="1"/>
  <c r="I30" i="16"/>
  <c r="I33" i="16" s="1"/>
  <c r="I52" i="16" s="1"/>
  <c r="I56" i="16" l="1"/>
  <c r="I54" i="16"/>
  <c r="F42" i="15" s="1"/>
  <c r="I55" i="16"/>
  <c r="K49" i="16"/>
  <c r="L47" i="16" s="1"/>
  <c r="L49" i="16" s="1"/>
  <c r="M47" i="16" s="1"/>
  <c r="M49" i="16" s="1"/>
  <c r="N47" i="16" s="1"/>
  <c r="N49" i="16" s="1"/>
  <c r="N44" i="16"/>
  <c r="J44" i="16"/>
  <c r="K44" i="16"/>
  <c r="L44" i="16"/>
  <c r="M44" i="16"/>
  <c r="G14" i="16"/>
  <c r="B13" i="14"/>
  <c r="C13" i="14" s="1"/>
  <c r="D13" i="14" s="1"/>
  <c r="E13" i="14" s="1"/>
  <c r="F13" i="14" s="1"/>
  <c r="G13" i="14" s="1"/>
  <c r="H13" i="14" s="1"/>
  <c r="I13" i="14" s="1"/>
  <c r="J13" i="14" s="1"/>
  <c r="K13" i="14" s="1"/>
  <c r="L13" i="14" s="1"/>
  <c r="M13" i="14" s="1"/>
  <c r="N13" i="14" s="1"/>
  <c r="O13" i="14" s="1"/>
  <c r="P13" i="14" s="1"/>
  <c r="Q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G13" i="14" s="1"/>
  <c r="AH13" i="14" s="1"/>
  <c r="AI13" i="14" s="1"/>
  <c r="AJ13" i="14" s="1"/>
  <c r="AK13" i="14" s="1"/>
  <c r="AL13" i="14" s="1"/>
  <c r="AM13" i="14" s="1"/>
  <c r="AN13" i="14" s="1"/>
  <c r="AO13" i="14" s="1"/>
  <c r="AP13" i="14" s="1"/>
  <c r="AQ13" i="14" s="1"/>
  <c r="AR13" i="14" s="1"/>
  <c r="AS13" i="14" s="1"/>
  <c r="AT13" i="14" s="1"/>
  <c r="AU13" i="14" s="1"/>
  <c r="AV13" i="14" s="1"/>
  <c r="AW13" i="14" s="1"/>
  <c r="AX13" i="14" s="1"/>
  <c r="AY13" i="14" s="1"/>
  <c r="AZ13" i="14" s="1"/>
  <c r="BA13" i="14" s="1"/>
  <c r="BB13" i="14" s="1"/>
  <c r="BC13" i="14" s="1"/>
  <c r="BD13" i="14" s="1"/>
  <c r="BE13" i="14" s="1"/>
  <c r="BF13" i="14" s="1"/>
  <c r="BG13" i="14" s="1"/>
  <c r="BH13" i="14" s="1"/>
  <c r="BI13" i="14" s="1"/>
  <c r="BJ13" i="14" s="1"/>
  <c r="BK13" i="14" s="1"/>
  <c r="BL13" i="14" s="1"/>
  <c r="BM13" i="14" s="1"/>
  <c r="BN13" i="14" s="1"/>
  <c r="BO13" i="14" s="1"/>
  <c r="BP13" i="14" s="1"/>
  <c r="BQ13" i="14" s="1"/>
  <c r="BR13" i="14" s="1"/>
  <c r="BS13" i="14" s="1"/>
  <c r="BT13" i="14" s="1"/>
  <c r="BU13" i="14" s="1"/>
  <c r="BV13" i="14" s="1"/>
  <c r="BW13" i="14" s="1"/>
  <c r="BX13" i="14" s="1"/>
  <c r="BY13" i="14" s="1"/>
  <c r="BZ13" i="14" s="1"/>
  <c r="CA13" i="14" s="1"/>
  <c r="CB13" i="14" s="1"/>
  <c r="CC13" i="14" s="1"/>
  <c r="CD13" i="14" s="1"/>
  <c r="CE13" i="14" s="1"/>
  <c r="CF13" i="14" s="1"/>
  <c r="CG13" i="14" s="1"/>
  <c r="CH13" i="14" s="1"/>
  <c r="CI13" i="14" s="1"/>
  <c r="F43" i="15" l="1"/>
  <c r="I53" i="16"/>
  <c r="J29" i="16"/>
  <c r="J30" i="16" s="1"/>
  <c r="J22" i="16" l="1"/>
  <c r="J26" i="16" s="1"/>
  <c r="J33" i="16"/>
  <c r="K21" i="16" l="1"/>
  <c r="J56" i="16"/>
  <c r="K22" i="16"/>
  <c r="K26" i="16" s="1"/>
  <c r="J55" i="16"/>
  <c r="G43" i="15" s="1"/>
  <c r="J54" i="16"/>
  <c r="G42" i="15" s="1"/>
  <c r="J52" i="16"/>
  <c r="K29" i="16"/>
  <c r="K14" i="16"/>
  <c r="L21" i="16" l="1"/>
  <c r="L22" i="16" s="1"/>
  <c r="L26" i="16" s="1"/>
  <c r="M21" i="16" s="1"/>
  <c r="M22" i="16" s="1"/>
  <c r="M26" i="16" s="1"/>
  <c r="J53" i="16"/>
  <c r="K30" i="16"/>
  <c r="K33" i="16" s="1"/>
  <c r="K55" i="16" s="1"/>
  <c r="H43" i="15" s="1"/>
  <c r="L14" i="16"/>
  <c r="K56" i="16" l="1"/>
  <c r="K54" i="16"/>
  <c r="H42" i="15" s="1"/>
  <c r="K52" i="16"/>
  <c r="L29" i="16"/>
  <c r="N21" i="16"/>
  <c r="N22" i="16" s="1"/>
  <c r="N26" i="16" s="1"/>
  <c r="M14" i="16"/>
  <c r="K53" i="16" l="1"/>
  <c r="L30" i="16"/>
  <c r="L33" i="16" s="1"/>
  <c r="L56" i="16" s="1"/>
  <c r="N14" i="16"/>
  <c r="L54" i="16" l="1"/>
  <c r="I42" i="15" s="1"/>
  <c r="L55" i="16"/>
  <c r="I43" i="15" s="1"/>
  <c r="L52" i="16"/>
  <c r="M29" i="16"/>
  <c r="L53" i="16" l="1"/>
  <c r="M30" i="16"/>
  <c r="M33" i="16" s="1"/>
  <c r="M56" i="16" s="1"/>
  <c r="M54" i="16" l="1"/>
  <c r="J42" i="15" s="1"/>
  <c r="M55" i="16"/>
  <c r="J43" i="15" s="1"/>
  <c r="M52" i="16"/>
  <c r="N29" i="16"/>
  <c r="M53" i="16" l="1"/>
  <c r="N30" i="16"/>
  <c r="N33" i="16" s="1"/>
  <c r="N56" i="16" s="1"/>
  <c r="N55" i="16" l="1"/>
  <c r="K43" i="15" s="1"/>
  <c r="N54" i="16"/>
  <c r="K42" i="15" s="1"/>
  <c r="N52" i="16"/>
  <c r="N53" i="16" l="1"/>
</calcChain>
</file>

<file path=xl/sharedStrings.xml><?xml version="1.0" encoding="utf-8"?>
<sst xmlns="http://schemas.openxmlformats.org/spreadsheetml/2006/main" count="4165" uniqueCount="611">
  <si>
    <t>SR21 information request</t>
  </si>
  <si>
    <t>Line</t>
  </si>
  <si>
    <t>Description</t>
  </si>
  <si>
    <t>Units</t>
  </si>
  <si>
    <t>Field</t>
  </si>
  <si>
    <t>Forecast
Year</t>
  </si>
  <si>
    <t>Ref.</t>
  </si>
  <si>
    <t>Type</t>
  </si>
  <si>
    <t>2021-22</t>
  </si>
  <si>
    <t>2022-23</t>
  </si>
  <si>
    <t>2023-24</t>
  </si>
  <si>
    <t>2024-25</t>
  </si>
  <si>
    <t>2025-26</t>
  </si>
  <si>
    <t>2026-27</t>
  </si>
  <si>
    <t>Performance measures</t>
  </si>
  <si>
    <t>tCO2e</t>
  </si>
  <si>
    <t>I</t>
  </si>
  <si>
    <t>1.2</t>
  </si>
  <si>
    <t>1.3</t>
  </si>
  <si>
    <t>Overall Performance Assessment (SR21 OPA)</t>
  </si>
  <si>
    <t>Nr</t>
  </si>
  <si>
    <t>1.4</t>
  </si>
  <si>
    <t>Overall Performance Assessment (SR15 OPA)</t>
  </si>
  <si>
    <t>1.5</t>
  </si>
  <si>
    <t>1.6</t>
  </si>
  <si>
    <t>1.7</t>
  </si>
  <si>
    <t>1.8</t>
  </si>
  <si>
    <t>Leakage</t>
  </si>
  <si>
    <t>Ml/d</t>
  </si>
  <si>
    <t>1.9</t>
  </si>
  <si>
    <t>1.10</t>
  </si>
  <si>
    <t>Expenditure (projected outturn prices)</t>
  </si>
  <si>
    <t>1.11</t>
  </si>
  <si>
    <t>Investment costs (Tier 1 repair, Tier 2) net of grants and contributions</t>
  </si>
  <si>
    <t>£m</t>
  </si>
  <si>
    <t>C</t>
  </si>
  <si>
    <t>1.12</t>
  </si>
  <si>
    <t>BF</t>
  </si>
  <si>
    <t>1.13</t>
  </si>
  <si>
    <t>1.14</t>
  </si>
  <si>
    <t>1.15</t>
  </si>
  <si>
    <t>Cash interest cover</t>
  </si>
  <si>
    <t>1.16</t>
  </si>
  <si>
    <t>Funds from operations to net debt</t>
  </si>
  <si>
    <t>%</t>
  </si>
  <si>
    <t>Prepared by:  ……………………………………………..</t>
  </si>
  <si>
    <t>Date:  ……………………</t>
  </si>
  <si>
    <t>Checked by:  ……………………………………………..</t>
  </si>
  <si>
    <t xml:space="preserve">Authorised by:  </t>
  </si>
  <si>
    <t>Base Information</t>
  </si>
  <si>
    <t>Reference to the Ministerial Objectives</t>
  </si>
  <si>
    <t>Reference to 'Committed' or 'Development' List</t>
  </si>
  <si>
    <t>Reference to previous regulatory periods (Completion investment)</t>
  </si>
  <si>
    <t>Project expenditure and expenditure breakdown</t>
  </si>
  <si>
    <t>Grants and contributions</t>
  </si>
  <si>
    <t>Carbon impacts</t>
  </si>
  <si>
    <t xml:space="preserve">Drivers </t>
  </si>
  <si>
    <t>Project Autocode</t>
  </si>
  <si>
    <t>Project Title</t>
  </si>
  <si>
    <t>Project location - Local Authority</t>
  </si>
  <si>
    <t>Statutory / Non Statutory</t>
  </si>
  <si>
    <t xml:space="preserve">Legislation / Directive </t>
  </si>
  <si>
    <t>Latest legislative compliance date</t>
  </si>
  <si>
    <t>Regulator responsible for sign off [Owner]</t>
  </si>
  <si>
    <t xml:space="preserve">Asset name </t>
  </si>
  <si>
    <t xml:space="preserve">Water resource zone </t>
  </si>
  <si>
    <t>Water body affected</t>
  </si>
  <si>
    <t>Ministerial objective (primary purpose)</t>
  </si>
  <si>
    <t>Output Description</t>
  </si>
  <si>
    <t>Output units</t>
  </si>
  <si>
    <t>Output code</t>
  </si>
  <si>
    <t>Committed List / Pre Committed List</t>
  </si>
  <si>
    <t>Portfolio</t>
  </si>
  <si>
    <t>Sub Portfolio</t>
  </si>
  <si>
    <t>Programme</t>
  </si>
  <si>
    <t>Sub Programme</t>
  </si>
  <si>
    <t>Management Approach Ref</t>
  </si>
  <si>
    <t>Management Approach Description</t>
  </si>
  <si>
    <t>Primary Need Ref</t>
  </si>
  <si>
    <t>Primary Need Description</t>
  </si>
  <si>
    <t>Project Appraisal Document Reference</t>
  </si>
  <si>
    <t>Level of Project Appraisal</t>
  </si>
  <si>
    <t>IPOD Value</t>
  </si>
  <si>
    <t>Gate 30 Date</t>
  </si>
  <si>
    <t>Gate 40 Date</t>
  </si>
  <si>
    <t>Gate 50 Date</t>
  </si>
  <si>
    <t>Gate 70 Date</t>
  </si>
  <si>
    <t>Gate 80 Date</t>
  </si>
  <si>
    <t>Gate 90 Date</t>
  </si>
  <si>
    <t>Start On Site Date</t>
  </si>
  <si>
    <t>Gate 100 Date</t>
  </si>
  <si>
    <t>Gate 110 Date</t>
  </si>
  <si>
    <t>Legislative or regulatory due date</t>
  </si>
  <si>
    <t>Date project removed from Committed List</t>
  </si>
  <si>
    <t xml:space="preserve">Completion Investment </t>
  </si>
  <si>
    <t>Investment Period (SR15 etc.)</t>
  </si>
  <si>
    <t>Technical Expression autocodes</t>
  </si>
  <si>
    <t>OMD Points</t>
  </si>
  <si>
    <t>Forecast MS1 Date</t>
  </si>
  <si>
    <t>Forecast MS2 Date</t>
  </si>
  <si>
    <t>Forecast MS3 Date</t>
  </si>
  <si>
    <t>Forecast MS4 Date</t>
  </si>
  <si>
    <t>Forecast MS5 Date</t>
  </si>
  <si>
    <t>% Expenditure - Enhancement</t>
  </si>
  <si>
    <t>% Expenditure - Growth</t>
  </si>
  <si>
    <t>% Expenditure - Asset Replacement</t>
  </si>
  <si>
    <t>% Expenditure - Asset Repair and Refurbishment</t>
  </si>
  <si>
    <t>% Expenditure - Completion Investment</t>
  </si>
  <si>
    <t>Water %</t>
  </si>
  <si>
    <t>Wastewater %</t>
  </si>
  <si>
    <t>Embodied total carbon impact tCO2e</t>
  </si>
  <si>
    <t>Annual scope 1 operational carbon impact CO2</t>
  </si>
  <si>
    <t>Annual scope 1 operational carbon impact CH4 (tCO2e)</t>
  </si>
  <si>
    <t>Annual scope 1 operational carbon impact N20 (tCO2e)</t>
  </si>
  <si>
    <t>Annual scope 2 operational carbon impact tCO2e location based</t>
  </si>
  <si>
    <t>Annual scope 3 operational carbon impact tCO2e</t>
  </si>
  <si>
    <t>Annual total scope 1 operational carbon impact tCO2e</t>
  </si>
  <si>
    <t>Driver 1</t>
  </si>
  <si>
    <t>Driver 1 Percentage allocation</t>
  </si>
  <si>
    <t>Driver 2</t>
  </si>
  <si>
    <t>Driver 2 Percentage allocation</t>
  </si>
  <si>
    <t>Driver 3</t>
  </si>
  <si>
    <t>Driver 3 Percentage allocation</t>
  </si>
  <si>
    <t>Driver 4</t>
  </si>
  <si>
    <t>Driver 4 Percentage allocation</t>
  </si>
  <si>
    <t>Driver 5</t>
  </si>
  <si>
    <t>Driver 5 Percentage allocation</t>
  </si>
  <si>
    <t>Table 3: SR21 Outputs</t>
  </si>
  <si>
    <t>Line Ref</t>
  </si>
  <si>
    <t>Field Type</t>
  </si>
  <si>
    <t>Output Units</t>
  </si>
  <si>
    <t>Management Approach Reference(s)</t>
  </si>
  <si>
    <t>Forecast year 2021-22</t>
  </si>
  <si>
    <t>Forecast year 2022-23</t>
  </si>
  <si>
    <t>Forecast year 2023-24</t>
  </si>
  <si>
    <t>Forecast year 2024-25</t>
  </si>
  <si>
    <t>Forecast year 2025-26</t>
  </si>
  <si>
    <t>Forecast year 2026-27</t>
  </si>
  <si>
    <t>Committed List</t>
  </si>
  <si>
    <t>Pre Committed List</t>
  </si>
  <si>
    <t>Standards of Service</t>
  </si>
  <si>
    <t>3.1</t>
  </si>
  <si>
    <t>I/C</t>
  </si>
  <si>
    <t>3.2</t>
  </si>
  <si>
    <t>3.3</t>
  </si>
  <si>
    <t>3.4</t>
  </si>
  <si>
    <t>3.5</t>
  </si>
  <si>
    <t>Asset Maintenance</t>
  </si>
  <si>
    <t>3.6</t>
  </si>
  <si>
    <t>3.7</t>
  </si>
  <si>
    <t>3.8</t>
  </si>
  <si>
    <t>3.9</t>
  </si>
  <si>
    <t>3.10</t>
  </si>
  <si>
    <t>Supporting Sustainable Economic Growth</t>
  </si>
  <si>
    <t>3.11</t>
  </si>
  <si>
    <t>3.12</t>
  </si>
  <si>
    <t>3.13</t>
  </si>
  <si>
    <t>3.14</t>
  </si>
  <si>
    <t>3.15</t>
  </si>
  <si>
    <t>Circular Economy</t>
  </si>
  <si>
    <t>3.16</t>
  </si>
  <si>
    <t>3.17</t>
  </si>
  <si>
    <t>3.18</t>
  </si>
  <si>
    <t>3.19</t>
  </si>
  <si>
    <t>3.20</t>
  </si>
  <si>
    <t>Drinking Water</t>
  </si>
  <si>
    <t>3.21</t>
  </si>
  <si>
    <t>3.22</t>
  </si>
  <si>
    <t>3.23</t>
  </si>
  <si>
    <t>3.24</t>
  </si>
  <si>
    <t>3.25</t>
  </si>
  <si>
    <t>Environment</t>
  </si>
  <si>
    <t>3.26</t>
  </si>
  <si>
    <t>3.27</t>
  </si>
  <si>
    <t>3.28</t>
  </si>
  <si>
    <t>3.29</t>
  </si>
  <si>
    <t>3.30</t>
  </si>
  <si>
    <t>Flooding and Surface Water Management</t>
  </si>
  <si>
    <t>3.31</t>
  </si>
  <si>
    <t>3.32</t>
  </si>
  <si>
    <t>3.33</t>
  </si>
  <si>
    <t>3.34</t>
  </si>
  <si>
    <t>3.35</t>
  </si>
  <si>
    <t>Security and Resilience</t>
  </si>
  <si>
    <t>3.36</t>
  </si>
  <si>
    <t>3.37</t>
  </si>
  <si>
    <t>3.38</t>
  </si>
  <si>
    <t>3.39</t>
  </si>
  <si>
    <t>3.40</t>
  </si>
  <si>
    <t>Climate Change, Adaptation and Mitigation</t>
  </si>
  <si>
    <t>3.41</t>
  </si>
  <si>
    <t>3.42</t>
  </si>
  <si>
    <t>3.43</t>
  </si>
  <si>
    <t>3.44</t>
  </si>
  <si>
    <t>3.45</t>
  </si>
  <si>
    <t>Private Finance Initiative Funded Projects</t>
  </si>
  <si>
    <t>3.46</t>
  </si>
  <si>
    <t>3.47</t>
  </si>
  <si>
    <t>3.48</t>
  </si>
  <si>
    <t>3.49</t>
  </si>
  <si>
    <t>3.50</t>
  </si>
  <si>
    <t>Table 4: Completion investment</t>
  </si>
  <si>
    <t>Output Code</t>
  </si>
  <si>
    <t>Forecast Total over SR21-27</t>
  </si>
  <si>
    <t>SR10 outputs</t>
  </si>
  <si>
    <t>4.1</t>
  </si>
  <si>
    <t>4.2</t>
  </si>
  <si>
    <t>4.3</t>
  </si>
  <si>
    <t>4.4</t>
  </si>
  <si>
    <t>4.5</t>
  </si>
  <si>
    <t>SR15 outputs</t>
  </si>
  <si>
    <t>4.6</t>
  </si>
  <si>
    <t>4.7</t>
  </si>
  <si>
    <t>4.8</t>
  </si>
  <si>
    <t>4.9</t>
  </si>
  <si>
    <t>4.10</t>
  </si>
  <si>
    <t>4.11</t>
  </si>
  <si>
    <t>SR10 projects remaining (Q&amp;S3b)</t>
  </si>
  <si>
    <t>Nr.</t>
  </si>
  <si>
    <t>4.12</t>
  </si>
  <si>
    <t>SR15 projects remaining (Q&amp;SIV)</t>
  </si>
  <si>
    <t>Table 5: Outputs by milestone</t>
  </si>
  <si>
    <t>Field type</t>
  </si>
  <si>
    <t>Gate</t>
  </si>
  <si>
    <t>5.1</t>
  </si>
  <si>
    <t>Committed List Baseline</t>
  </si>
  <si>
    <t>SOS - Start On Site</t>
  </si>
  <si>
    <t>G100 - Acceptance</t>
  </si>
  <si>
    <t>G110 - Financial Closure</t>
  </si>
  <si>
    <t>Total</t>
  </si>
  <si>
    <t>Forecast Actual</t>
  </si>
  <si>
    <t>Actual 
Year</t>
  </si>
  <si>
    <t>2018-19</t>
  </si>
  <si>
    <t>2019-20</t>
  </si>
  <si>
    <t>2020-21</t>
  </si>
  <si>
    <t>Price and revenue growth</t>
  </si>
  <si>
    <t>October CPI preceding year</t>
  </si>
  <si>
    <t>Inflation index (2018/19 base year)</t>
  </si>
  <si>
    <t>Household growth</t>
  </si>
  <si>
    <t>Non-household growth</t>
  </si>
  <si>
    <t>Household revenue</t>
  </si>
  <si>
    <t>Household revenue in preceding year</t>
  </si>
  <si>
    <t>Change in revenue from the real price change and growth</t>
  </si>
  <si>
    <t>Revenue impact of change in CTR in 2021/22 (projected outturn prices)</t>
  </si>
  <si>
    <t>Revenue impact of other policy changes (projected outturn prices)</t>
  </si>
  <si>
    <t>Revenue impact due to other factors (projected outturn prices)</t>
  </si>
  <si>
    <t>Household revenue in the year (projected outturn prices)</t>
  </si>
  <si>
    <t>Wholesale revenue</t>
  </si>
  <si>
    <t>Wholesale revenue in preceding year</t>
  </si>
  <si>
    <t>Revenue impact of policy changes (projected outturn prices)</t>
  </si>
  <si>
    <t>Wholesale revenue in the year (projected outturn prices)</t>
  </si>
  <si>
    <t>Other income</t>
  </si>
  <si>
    <t>Other revenue (projected outturn prices)</t>
  </si>
  <si>
    <t>Infrastructure charges income (projected outturn prices)</t>
  </si>
  <si>
    <t>Disposals (projected outturn prices)</t>
  </si>
  <si>
    <t>Total other income (projected outturn prices)</t>
  </si>
  <si>
    <t>Borrowing</t>
  </si>
  <si>
    <t>New borrowing (projected outturn prices)</t>
  </si>
  <si>
    <t>Borrowing repaid (projected outturn prices)</t>
  </si>
  <si>
    <t>Net new borrowing (projected outturn prices)</t>
  </si>
  <si>
    <t>Cash balances</t>
  </si>
  <si>
    <t>Opening cash balance (projected outturn prices)</t>
  </si>
  <si>
    <t>Use of cash balances (projected outturn prices)</t>
  </si>
  <si>
    <t>Closing cash balance (projected outturn prices)</t>
  </si>
  <si>
    <t>Total revenue and cash available</t>
  </si>
  <si>
    <t>Total revenue as per FD (projected outturn prices)</t>
  </si>
  <si>
    <t>Total revenue as per FD (2018/19 prices)</t>
  </si>
  <si>
    <t>2017-18</t>
  </si>
  <si>
    <t>CPI inflation assumption</t>
  </si>
  <si>
    <t>Cost inflation (RPI until 2021 and CPI from 2021/22; financial year average)</t>
  </si>
  <si>
    <t>Inflation index (2017/18 base year)</t>
  </si>
  <si>
    <t>Operating expenditure excluding repair and refurbishment</t>
  </si>
  <si>
    <t xml:space="preserve">Operating expenditure in previous year </t>
  </si>
  <si>
    <t xml:space="preserve">Operating expenditure price inflation </t>
  </si>
  <si>
    <t>Operating expenditure in previous year (projected outturn prices)</t>
  </si>
  <si>
    <t>Change in operating expenditure in year (projected outturn prices)</t>
  </si>
  <si>
    <t>Operating expenditure efficiency (projected outturn prices)</t>
  </si>
  <si>
    <t>Operating expenditure post-efficiency (projected outturn prices)</t>
  </si>
  <si>
    <t>Operating expenditure post-efficiency (2017/18 prices; CPI based)</t>
  </si>
  <si>
    <t>PFI expenditure in previous year</t>
  </si>
  <si>
    <t>PFI expenditure price inflation</t>
  </si>
  <si>
    <t>PFI expenditure in previous year (projected outturn prices)</t>
  </si>
  <si>
    <t>Change in PFI expenditure in year (projected outturn prices)</t>
  </si>
  <si>
    <t>PFI expenditure efficiency (projected outturn prices)</t>
  </si>
  <si>
    <t>PFI expenditure post-efficiency (projected outturn prices)</t>
  </si>
  <si>
    <t>PFI expenditure post-efficiency (2017/18 prices; CPI based)</t>
  </si>
  <si>
    <t>Developer Contributions</t>
  </si>
  <si>
    <t>Reasonable cost contributions post-efficiency (projected outturn prices)</t>
  </si>
  <si>
    <t>Reasonable cost contributions post-efficiency (2017/18 prices; CPI based)</t>
  </si>
  <si>
    <t>Interest</t>
  </si>
  <si>
    <t>New borrowing</t>
  </si>
  <si>
    <t>Borrowing repaid</t>
  </si>
  <si>
    <t>Net new borrowing</t>
  </si>
  <si>
    <t>Interest on new borrowing</t>
  </si>
  <si>
    <t>Interest on borrowing repaid</t>
  </si>
  <si>
    <t>Interest income</t>
  </si>
  <si>
    <t>Net interest</t>
  </si>
  <si>
    <t>Taxation</t>
  </si>
  <si>
    <t>Tax paid</t>
  </si>
  <si>
    <t>Total Tier 1 operating and financial expenditure (projected outturn prices)</t>
  </si>
  <si>
    <t>Memo lines: Operating expenditure on the same basis as SR15 operating expenditure (i.e. including non-capitalised repairs)</t>
  </si>
  <si>
    <t>Memo lines: Developer contributions - number of payments</t>
  </si>
  <si>
    <t>Number of new household properties receiving reasonable cost contributions - water</t>
  </si>
  <si>
    <t>Number of new non-household properties receiving reasonable cost contributions - water</t>
  </si>
  <si>
    <t>Number of new household properties receiving reasonable cost contributions - wastewater</t>
  </si>
  <si>
    <t>Number of new non-household properties receiving reasonable cost contributions - wastewater</t>
  </si>
  <si>
    <t>Actual 
Year 
2017/18</t>
  </si>
  <si>
    <t>Actual 
Year
2018/19</t>
  </si>
  <si>
    <t>Actual 
Year
2019/20</t>
  </si>
  <si>
    <t>Actual
Year
2020/21</t>
  </si>
  <si>
    <t>Forecast
Year
2021/22</t>
  </si>
  <si>
    <t>Forecast
Year
2022/23</t>
  </si>
  <si>
    <t>Forecast
Year
2023/24</t>
  </si>
  <si>
    <t>Forecast
Year
2024/25</t>
  </si>
  <si>
    <t>Forecast
Year
2025/26</t>
  </si>
  <si>
    <t>Forecast
Year
2026/27</t>
  </si>
  <si>
    <t>Forecast Total SR21</t>
  </si>
  <si>
    <t>Inflation assumptions</t>
  </si>
  <si>
    <t>Capital price inflation</t>
  </si>
  <si>
    <t>Capital price inflation factor</t>
  </si>
  <si>
    <t>Growth investment pre-efficiency (2017/18 prices)</t>
  </si>
  <si>
    <t>Growth investment pre-efficiency (projected outturn prices based on capital price inflation)</t>
  </si>
  <si>
    <t>8.7</t>
  </si>
  <si>
    <t>Efficiency (projected outturn prices)</t>
  </si>
  <si>
    <t>8.8</t>
  </si>
  <si>
    <t>Growth investment post-efficiency (projected outturn prices)</t>
  </si>
  <si>
    <t>8.9</t>
  </si>
  <si>
    <t>Growth investment post-efficiency (2017/18 prices; CPI based)</t>
  </si>
  <si>
    <t>'Tier 2' Enhancement investment</t>
  </si>
  <si>
    <t>8.10</t>
  </si>
  <si>
    <t>Enhancement investment pre-efficiency (2017/18 prices)</t>
  </si>
  <si>
    <t>8.11</t>
  </si>
  <si>
    <t>Enhancement investment pre-efficiency (projected outturn prices based on capital price inflation)</t>
  </si>
  <si>
    <t>8.12</t>
  </si>
  <si>
    <t>8.13</t>
  </si>
  <si>
    <t>Enhancement investment post-efficiency (projected outturn prices)</t>
  </si>
  <si>
    <t>8.14</t>
  </si>
  <si>
    <t>Enhancement investment post-efficiency (2017/18 prices; CPI based)</t>
  </si>
  <si>
    <t>Completion investment</t>
  </si>
  <si>
    <t>8.15</t>
  </si>
  <si>
    <t>8.16</t>
  </si>
  <si>
    <t>8.17</t>
  </si>
  <si>
    <t>8.18</t>
  </si>
  <si>
    <t>8.19</t>
  </si>
  <si>
    <t>Expenditure Totals (Gross)</t>
  </si>
  <si>
    <t>8.20</t>
  </si>
  <si>
    <t>'Tier 2' Total Growth and Enhancement Investment (Projected outturn prices)</t>
  </si>
  <si>
    <t>8.21</t>
  </si>
  <si>
    <t>'Tier 2' Total Growth and Enhancement Investment (2017/18 prices)</t>
  </si>
  <si>
    <t>Expenditure Totals (Net of Grants and Contributions)</t>
  </si>
  <si>
    <t>8.22</t>
  </si>
  <si>
    <t>Capital contributions (Projected outturn prices)</t>
  </si>
  <si>
    <t>8.23</t>
  </si>
  <si>
    <t>'Tier 2' Total Growth and Enhancement Investment Net of Grants and Contributions (Projected outturn prices)</t>
  </si>
  <si>
    <t>8.24</t>
  </si>
  <si>
    <t>'Tier 2' Total Growth and Enhancement Investment Net of Grants and Contributions (2017/18 prices)</t>
  </si>
  <si>
    <t>Memo lines: Completion investment (projected outturn prices)</t>
  </si>
  <si>
    <t>8.25</t>
  </si>
  <si>
    <t>Completion investment post-efficiency (projected outturn prices): Growth</t>
  </si>
  <si>
    <t>8.26</t>
  </si>
  <si>
    <t>Completion investment post-efficiency (projected outturn prices): Enhancement</t>
  </si>
  <si>
    <t>8.27</t>
  </si>
  <si>
    <t>8.28</t>
  </si>
  <si>
    <t>Completion investment post-efficiency (projected outturn prices): Total</t>
  </si>
  <si>
    <t>Memo lines: New properties connected</t>
  </si>
  <si>
    <t>8.29</t>
  </si>
  <si>
    <t>Number of new household properties connected to the water network</t>
  </si>
  <si>
    <t>8.30</t>
  </si>
  <si>
    <t>Number of new non-household properties connected to the water network</t>
  </si>
  <si>
    <t>8.31</t>
  </si>
  <si>
    <t>Total number of new properties connected to the water network</t>
  </si>
  <si>
    <t>8.32</t>
  </si>
  <si>
    <t>Number of new household properties connected to the wastewater network</t>
  </si>
  <si>
    <t>Number of new non-household properties connected to the wastewater network</t>
  </si>
  <si>
    <t>Total number of new properties connected to the wastewater network</t>
  </si>
  <si>
    <t>Confirmed in Committed List</t>
  </si>
  <si>
    <t>Total 'Tier 2' enhancement investment</t>
  </si>
  <si>
    <t>Check</t>
  </si>
  <si>
    <t>Total capital contributions (Projected outturn prices)</t>
  </si>
  <si>
    <t>Repair and refurbishment (Responsive and Planned)</t>
  </si>
  <si>
    <t>Repair and refurbishment investment pre-efficiency (2017/18 prices)</t>
  </si>
  <si>
    <t>Repair and refurbishment investment pre-efficiency (projected outturn prices based on capital price inflation)</t>
  </si>
  <si>
    <t>Repair and refurbishment investment post-efficiency (projected outturn prices)</t>
  </si>
  <si>
    <t>Repair and refurbishment investment post-efficiency (2017/18 prices; CPI based)</t>
  </si>
  <si>
    <t>Asset Replacement ('Tier 2')</t>
  </si>
  <si>
    <t>10.10</t>
  </si>
  <si>
    <t>Asset replacement investment pre-efficiency (2017/18 prices)</t>
  </si>
  <si>
    <t>Asset replacement investment pre-efficiency (projected outturn prices based on capital price inflation)</t>
  </si>
  <si>
    <t>Asset replacement investment post-efficiency (projected outturn prices)</t>
  </si>
  <si>
    <t>Asset replacement investment post-efficiency (2017/18 prices; CPI based)</t>
  </si>
  <si>
    <t>Memo lines: Repair and refurbishment investment (post-efficiency; projected outturn prices)</t>
  </si>
  <si>
    <t>10.20</t>
  </si>
  <si>
    <t>Responsive repair and refurbishment investment previously expensed as operating expenditure ('Tier 1')</t>
  </si>
  <si>
    <t>Remaining responsive repair and refurbishment investment ('Tier 1')</t>
  </si>
  <si>
    <t>Planned repair and refurbishment investment ('Tier 2')</t>
  </si>
  <si>
    <t>Total repair and refurbishment investment</t>
  </si>
  <si>
    <t>Management Approaches included within the Group</t>
  </si>
  <si>
    <t>Forecast Total for SR21-27</t>
  </si>
  <si>
    <t>Management approach group 1 (Projected outturn prices)</t>
  </si>
  <si>
    <t>Projected expenditure for repair, refurbishment and inspections from the original management approaches (Tier 1; responsive)</t>
  </si>
  <si>
    <t>Text; £m</t>
  </si>
  <si>
    <t>Projected expenditure for repair, refurbishment and inspections from the original management approaches (Tier 2; planned)</t>
  </si>
  <si>
    <t xml:space="preserve">Projected expenditure for Tier 2 replacement from the original management approaches </t>
  </si>
  <si>
    <t>Latest forecast expenditure for repair, refurbishment and inspections (Tier 1; responsive)</t>
  </si>
  <si>
    <t>Latest forecast expenditure for repair, refurbishment and inspections (Tier 2; planned)</t>
  </si>
  <si>
    <t xml:space="preserve">Latest forecast expenditure for Tier 2 replacement </t>
  </si>
  <si>
    <t>Totals across all management approaches (Projected outturn prices)</t>
  </si>
  <si>
    <t>Totals across all management approaches (2017/18 prices; CPI based)</t>
  </si>
  <si>
    <t>Household Customer Experience Measure (hCEM)</t>
  </si>
  <si>
    <t>Non-Household Customer Experience Measure (nhCEM)</t>
  </si>
  <si>
    <t>Developer Customer Experience Measure (dCEM)</t>
  </si>
  <si>
    <t>Tier 1 operating and financing costs</t>
  </si>
  <si>
    <t>Forecast Total in SR21-27</t>
  </si>
  <si>
    <t xml:space="preserve"> </t>
  </si>
  <si>
    <t>Total Repair, Refurbishment and Asset Replacement Investment (Projected outturn prices)</t>
  </si>
  <si>
    <t>Total Repair, Refurbishment and Asset Replacement Investment (2017/18 prices)</t>
  </si>
  <si>
    <t>Total Repair, Refurbishment and Asset Replacement Investment Net of Capital Contributions (Projected outturn prices)</t>
  </si>
  <si>
    <t>Total Repair, Refurbishment and Asset Replacement Investment Net of Capital Contributions (2017/18 prices)</t>
  </si>
  <si>
    <t>Management approach group 2 (Projected outturn prices)</t>
  </si>
  <si>
    <t>Management approach group 3 (Projected outturn prices)</t>
  </si>
  <si>
    <t>Management approach group 4 (Projected outturn prices)</t>
  </si>
  <si>
    <t>Management approach group 5 (Projected outturn prices)</t>
  </si>
  <si>
    <t>Management approach group 6 (Projected outturn prices)</t>
  </si>
  <si>
    <t>Management approach group 7 (Projected outturn prices)</t>
  </si>
  <si>
    <t>Management approach group 8 (Projected outturn prices)</t>
  </si>
  <si>
    <t>Management approach group 9 (Projected outturn prices)</t>
  </si>
  <si>
    <t>Management approach group 10 (Projected outturn prices)</t>
  </si>
  <si>
    <t>SR10 and SR15 Completion projects</t>
  </si>
  <si>
    <t>Real price change (K factor) - households</t>
  </si>
  <si>
    <t>% Expenditure - Tier 2 expenditure</t>
  </si>
  <si>
    <t>% Expenditure - Construction costs</t>
  </si>
  <si>
    <t>% Expenditure - Risk allowance</t>
  </si>
  <si>
    <t>% Expenditure - Project overheads</t>
  </si>
  <si>
    <t xml:space="preserve">Indicator of Progress of Overall Delivery (IPOD) </t>
  </si>
  <si>
    <t xml:space="preserve">Minimum </t>
  </si>
  <si>
    <t>Minimum</t>
  </si>
  <si>
    <t>'Tier 2' Total Growth and Enhancement Investment (projected outturn prices)</t>
  </si>
  <si>
    <t>Capital contributions (projected outturn prices)</t>
  </si>
  <si>
    <t>'Tier 2' Total Growth and Enhancement Investment Net of Grants and Contributions (projected outturn prices)</t>
  </si>
  <si>
    <t>1.17</t>
  </si>
  <si>
    <t>1.18</t>
  </si>
  <si>
    <t>1.19</t>
  </si>
  <si>
    <t>1.20</t>
  </si>
  <si>
    <t>1.21</t>
  </si>
  <si>
    <t>1.22</t>
  </si>
  <si>
    <t>1.23</t>
  </si>
  <si>
    <t>Tier 1 contribution to Tier 2: revenue only</t>
  </si>
  <si>
    <t xml:space="preserve">Tier 1 contribution to Tier 2: revenue and borrowing </t>
  </si>
  <si>
    <t>Total revenue and borrowing (projected outturn prices)</t>
  </si>
  <si>
    <t>Total revenue including infrastructure charge income and disposals</t>
  </si>
  <si>
    <t>Net Zero Emissions: net operational carbon footprint</t>
  </si>
  <si>
    <t>Net Zero Emissions: total greenhouse gas emissions (before electricity export removals)</t>
  </si>
  <si>
    <t>Net Zero Emissions: embodied carbon in overall asset base</t>
  </si>
  <si>
    <t xml:space="preserve">Carbon intensity ratio for investment </t>
  </si>
  <si>
    <t>t/CO2e/£m</t>
  </si>
  <si>
    <t>ktCO2e</t>
  </si>
  <si>
    <t>Operational emissions</t>
  </si>
  <si>
    <t>Capital and embodied emissions</t>
  </si>
  <si>
    <t>Renewable electricity generated and exported</t>
  </si>
  <si>
    <t>Baseline for operational emissions</t>
  </si>
  <si>
    <t>2006-07</t>
  </si>
  <si>
    <t>Baseline for capital and embodied emissions</t>
  </si>
  <si>
    <t>Net operational carbon footprint</t>
  </si>
  <si>
    <t>2006-07 baseline emissions (gross)</t>
  </si>
  <si>
    <t>2006-07 baseline emissions (net)</t>
  </si>
  <si>
    <t>Percentage of 2006/07 baseline (gross)</t>
  </si>
  <si>
    <t>Percentage of 2006/07 baseline (net)</t>
  </si>
  <si>
    <t>Embodied carbon in overall asset base</t>
  </si>
  <si>
    <t>Electricity usage and generation</t>
  </si>
  <si>
    <t>GWh</t>
  </si>
  <si>
    <t>Scottish Water own renewable energy generation</t>
  </si>
  <si>
    <t>Third party renewable energy generation hosted on Scottish Water land</t>
  </si>
  <si>
    <t>Annual electricity usage (regulatory operational usage)</t>
  </si>
  <si>
    <t>Annual electricity usage (Scottish Water total)</t>
  </si>
  <si>
    <t>Scottish Water own and hosted renewable energy generation as a percentage of annual electricity usage (regulatory operational usage)</t>
  </si>
  <si>
    <t>Scottish Water own and hosted renewable energy generation as a percentage of annual electricity usage (Scottish Water total)</t>
  </si>
  <si>
    <t>Net Zero Emissions: total greenhouse gas emissions as a percentage of the 2006/07 baseline (net)</t>
  </si>
  <si>
    <t xml:space="preserve">Net Zero Emissions: carbon intensity ratio for investment </t>
  </si>
  <si>
    <t>1.24</t>
  </si>
  <si>
    <t>1.25</t>
  </si>
  <si>
    <t>1.26</t>
  </si>
  <si>
    <t>1.27</t>
  </si>
  <si>
    <t>Best estimate</t>
  </si>
  <si>
    <t>Committed List + Best estimate</t>
  </si>
  <si>
    <t xml:space="preserve">Committed List + Minimum </t>
  </si>
  <si>
    <t>Committed List + Minimum</t>
  </si>
  <si>
    <t>Management approach group 11 (Projected outturn prices)</t>
  </si>
  <si>
    <t>Management approach group 12 (Projected outturn prices)</t>
  </si>
  <si>
    <t>Management approach group 13 (Projected outturn prices)</t>
  </si>
  <si>
    <t>Management approach group 14 (Projected outturn prices)</t>
  </si>
  <si>
    <t>Change in revenue from average price change</t>
  </si>
  <si>
    <t>Change in revenue due to changes in volumes</t>
  </si>
  <si>
    <t>Change in revenue due to changes in connections</t>
  </si>
  <si>
    <t>m3</t>
  </si>
  <si>
    <t xml:space="preserve">Measured non-household water volumes </t>
  </si>
  <si>
    <t>Measured non-household foul sewerage volumes</t>
  </si>
  <si>
    <t>Gate 70 - Promotion of a Project</t>
  </si>
  <si>
    <t>Gate 80 - Project Approval</t>
  </si>
  <si>
    <t>Gate 30 - Promotion of Need and start of option development</t>
  </si>
  <si>
    <t>Baseline</t>
  </si>
  <si>
    <t>Confirmed on Committed List</t>
  </si>
  <si>
    <t>SR10 Completion Projects</t>
  </si>
  <si>
    <t>SR15 Completion Projects</t>
  </si>
  <si>
    <t>Climate Change Adaptation and Mitigation</t>
  </si>
  <si>
    <t>Number of needs post 'Gate 30' milestone - promotion of need and start of option development (forecast best estimate)</t>
  </si>
  <si>
    <t>Number of projects post 'Gate 70' milestone - promotion of a project (forecast best estimate)</t>
  </si>
  <si>
    <t>Number of projects post 'Gate 80' milestone - project approval (forecast best estimate)</t>
  </si>
  <si>
    <t>Table 1: Summary information</t>
  </si>
  <si>
    <t>Financial performance</t>
  </si>
  <si>
    <t>tCO2e/£m</t>
  </si>
  <si>
    <t>Investment planning and delivery</t>
  </si>
  <si>
    <t>Number of projects remaining from previous regulatory control periods</t>
  </si>
  <si>
    <t>Number of projects post 'Start on site' milestone (Committed List + forecast best estimate)</t>
  </si>
  <si>
    <t>Number of projects post 'Gate 100' milestone - project acceptance (Committed List + forecast best estimate)</t>
  </si>
  <si>
    <t>Number of projects post 'Gate 110' milestone - financial close (Committed List + forecast best estimate)</t>
  </si>
  <si>
    <t>Water, Wastewater or Support Services project (primary purpose)</t>
  </si>
  <si>
    <t>Primary Investment Category (Enhancement, Growth, Replacement, Repair and Refurbishment Project Classification)</t>
  </si>
  <si>
    <t>Table 7: Net Zero Emissions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</si>
  <si>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</si>
  <si>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</si>
  <si>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</si>
  <si>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</si>
  <si>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</si>
  <si>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</si>
  <si>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</si>
  <si>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</si>
  <si>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</si>
  <si>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</si>
  <si>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</si>
  <si>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</si>
  <si>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</si>
  <si>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</si>
  <si>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</si>
  <si>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Table 6: Number of needs or projects by milestone</t>
  </si>
  <si>
    <t>Table 8: Revenue, borrowing and cash</t>
  </si>
  <si>
    <t>9.40</t>
  </si>
  <si>
    <t>MS1</t>
  </si>
  <si>
    <t>MS2</t>
  </si>
  <si>
    <t>MS3</t>
  </si>
  <si>
    <t>MS4</t>
  </si>
  <si>
    <t>MS5</t>
  </si>
  <si>
    <t>Table 10: Tier 2 Enhancement and Growth investment</t>
  </si>
  <si>
    <t>SR21 Total</t>
  </si>
  <si>
    <t>Table 11: Tier 2 Enhancement and Growth investment by Ministerial Objectives</t>
  </si>
  <si>
    <t>Table 12: Repair, Refurbishment and Asset Replacement</t>
  </si>
  <si>
    <t>SR21 'Tier 2' Growth (projected outturn prices)</t>
  </si>
  <si>
    <t>SR21 'Tier 2' Enhancement investment (projected outturn prices)</t>
  </si>
  <si>
    <t>Standards of service</t>
  </si>
  <si>
    <t>Flooding and surface water management</t>
  </si>
  <si>
    <t>Climate Change</t>
  </si>
  <si>
    <t>Supporting sustainable economic growth</t>
  </si>
  <si>
    <t>Growth</t>
  </si>
  <si>
    <t>Enhancement</t>
  </si>
  <si>
    <t>Completion investment: enhancement and growth</t>
  </si>
  <si>
    <t>Completion Investment (Asset Replacement)</t>
  </si>
  <si>
    <t>Table 14: Inflation Assumptions</t>
  </si>
  <si>
    <t>18a</t>
  </si>
  <si>
    <t>18b</t>
  </si>
  <si>
    <t>Committed List project reference</t>
  </si>
  <si>
    <t>Total Project Value £m (Minimum estimate)</t>
  </si>
  <si>
    <t>Projected Expenditure 2021-22 £m (Best available estimate)</t>
  </si>
  <si>
    <t>Projected Expenditure 2022-23 £m (Best available estimate)</t>
  </si>
  <si>
    <t>Projected Expenditure 2023-24 £m (Best available estimate)</t>
  </si>
  <si>
    <t>Projected Expenditure 2024-25 £m (Best available estimate)</t>
  </si>
  <si>
    <t>Projected Expenditure 2025-26 £m (Best available estimate)</t>
  </si>
  <si>
    <t>Projected Expenditure 2026-27 £m (Best available estimate)</t>
  </si>
  <si>
    <t>Total Project Value £m (Best available estimate)</t>
  </si>
  <si>
    <t>Projected Expenditure 2021-22 £m (Minimum estimate)</t>
  </si>
  <si>
    <t>Projected Expenditure 2022-23 £m (Minimum estimate)</t>
  </si>
  <si>
    <t>Projected Expenditure 2023-24 £m (Minimum estimate)</t>
  </si>
  <si>
    <t>Projected Expenditure 2024-25 £m (Minimum estimate)</t>
  </si>
  <si>
    <t>Projected Expenditure 2025-26 £m (Minimum estimate)</t>
  </si>
  <si>
    <t>Projected Expenditure 2026-27 £m (Minimum estimate)</t>
  </si>
  <si>
    <t>Memo line: Change in Wholesale revenue compared to previous year (Further disaggregation of line 8.14)</t>
  </si>
  <si>
    <t>Driver Description</t>
  </si>
  <si>
    <t>Driver code</t>
  </si>
  <si>
    <t>Appendix to Table 2: Itemised List Drivers</t>
  </si>
  <si>
    <t>Driver</t>
  </si>
  <si>
    <t>10.29</t>
  </si>
  <si>
    <t>Number of outputs (or output value)</t>
  </si>
  <si>
    <t>Real price change (K factor) - wholesale (non-household)</t>
  </si>
  <si>
    <t>Interest expense in previous year</t>
  </si>
  <si>
    <t>Interest expense in current year</t>
  </si>
  <si>
    <t>Change in interest expense in current year</t>
  </si>
  <si>
    <t>Completion investment (Growth and Enhancement)</t>
  </si>
  <si>
    <t>Table 2: Itemised List of Projects</t>
  </si>
  <si>
    <t xml:space="preserve">'Tier 2' Growth investment </t>
  </si>
  <si>
    <t>Completion investment (Growth and Enhancement only) pre-efficiency (2017/18 prices)</t>
  </si>
  <si>
    <t>Completion investment (Growth and Enhancement only) post-efficiency (projected outturn prices)</t>
  </si>
  <si>
    <t>Completion investment (Growth and Enhancement only) post-efficiency (2017/18 prices; CPI based)</t>
  </si>
  <si>
    <t>Completion investment (Growth and Enhancement only) pre-efficiency (projected outturn prices based on capital price inflation)</t>
  </si>
  <si>
    <t>Completion investment (Asset Replacement only) pre-efficiency (2017/18 prices)</t>
  </si>
  <si>
    <t>Completion investment (Asset Replacement only) pre-efficiency (projected outturn prices based on capital price inflation)</t>
  </si>
  <si>
    <t>Completion investment (Asset Replacement only) post-efficiency (projected outturn prices)</t>
  </si>
  <si>
    <t>Completion investment (Asset Replacement only) post-efficiency (2017/18 prices; CPI based)</t>
  </si>
  <si>
    <t>Total number of new properties receiving reasonable cost contributions - water</t>
  </si>
  <si>
    <t>Total number of new properties receiving reasonable cost contributions - wastewater</t>
  </si>
  <si>
    <t>Line Ref.</t>
  </si>
  <si>
    <t xml:space="preserve">PFI expenditure </t>
  </si>
  <si>
    <t>Operating expenditure (excluding PFI)</t>
  </si>
  <si>
    <t>Project expenditure funded from Grants &amp; Contributions (£m)</t>
  </si>
  <si>
    <t xml:space="preserve">Grants </t>
  </si>
  <si>
    <t>Contributions</t>
  </si>
  <si>
    <t>Net project expenditure funded through customer revenue &amp; financed through Borrowing (£m)</t>
  </si>
  <si>
    <t>Embodied total carbon impact £m (Carbon intensity ratio)</t>
  </si>
  <si>
    <t>Total cash utilised (projected outturn prices)</t>
  </si>
  <si>
    <t>Table 9: Tier 1 Operating and Financing costs</t>
  </si>
  <si>
    <t>Private Finance Initiative (PFI) expenditure</t>
  </si>
  <si>
    <t>Private Finance Initiative funded projects</t>
  </si>
  <si>
    <t>This worksheet is intentionally blank</t>
  </si>
  <si>
    <t>Table 13: Repair, Refurbishment and Asset Replacement - Disaggregation by management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</si>
</sst>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#0"/>
    <numFmt numFmtId="166" formatCode="mmm\-yyyy"/>
    <numFmt numFmtId="167" formatCode="0.000"/>
    <numFmt numFmtId="168" formatCode="_-* #,##0_-;\-* #,##0_-;_-* &quot;-&quot;??_-;_-@_-"/>
    <numFmt numFmtId="169" formatCode="0.0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color indexed="48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sz val="10"/>
      <name val="Arial Nova Cond"/>
      <family val="2"/>
    </font>
    <font>
      <sz val="10"/>
      <color theme="1"/>
      <name val="Arial Nova Cond"/>
      <family val="2"/>
    </font>
    <font>
      <sz val="10"/>
      <name val="CG Omega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 Nova Cond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1"/>
      <color rgb="FF00B05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00B05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07">
    <xf numFmtId="0" fontId="0" fillId="0" borderId="0" xfId="0"/>
    <xf numFmtId="166" fontId="2" fillId="2" borderId="6" xfId="0" applyNumberFormat="1" applyFont="1" applyFill="1" applyBorder="1" applyAlignment="1">
      <alignment horizontal="centerContinuous"/>
    </xf>
    <xf numFmtId="166" fontId="2" fillId="2" borderId="7" xfId="0" applyNumberFormat="1" applyFont="1" applyFill="1" applyBorder="1" applyAlignment="1">
      <alignment horizontal="centerContinuous"/>
    </xf>
    <xf numFmtId="166" fontId="2" fillId="2" borderId="8" xfId="0" applyNumberFormat="1" applyFont="1" applyFill="1" applyBorder="1" applyAlignment="1">
      <alignment horizontal="centerContinuous"/>
    </xf>
    <xf numFmtId="0" fontId="7" fillId="0" borderId="0" xfId="3" applyFont="1"/>
    <xf numFmtId="0" fontId="8" fillId="0" borderId="0" xfId="3" applyFont="1"/>
    <xf numFmtId="0" fontId="1" fillId="0" borderId="0" xfId="3"/>
    <xf numFmtId="0" fontId="9" fillId="0" borderId="0" xfId="3" applyFont="1" applyAlignment="1">
      <alignment horizontal="right"/>
    </xf>
    <xf numFmtId="0" fontId="11" fillId="0" borderId="0" xfId="3" applyFont="1"/>
    <xf numFmtId="0" fontId="1" fillId="2" borderId="4" xfId="3" applyFill="1" applyBorder="1"/>
    <xf numFmtId="0" fontId="1" fillId="2" borderId="5" xfId="3" applyFill="1" applyBorder="1"/>
    <xf numFmtId="0" fontId="14" fillId="0" borderId="0" xfId="3" applyFont="1"/>
    <xf numFmtId="0" fontId="12" fillId="2" borderId="10" xfId="3" applyFont="1" applyFill="1" applyBorder="1" applyAlignment="1">
      <alignment horizontal="left"/>
    </xf>
    <xf numFmtId="0" fontId="12" fillId="2" borderId="11" xfId="3" applyFont="1" applyFill="1" applyBorder="1" applyAlignment="1">
      <alignment horizontal="center"/>
    </xf>
    <xf numFmtId="0" fontId="12" fillId="2" borderId="12" xfId="3" applyFont="1" applyFill="1" applyBorder="1" applyAlignment="1">
      <alignment horizontal="left"/>
    </xf>
    <xf numFmtId="0" fontId="12" fillId="2" borderId="13" xfId="3" applyFont="1" applyFill="1" applyBorder="1" applyAlignment="1">
      <alignment horizontal="left"/>
    </xf>
    <xf numFmtId="0" fontId="12" fillId="2" borderId="14" xfId="3" applyFont="1" applyFill="1" applyBorder="1" applyAlignment="1">
      <alignment horizontal="center" vertical="top"/>
    </xf>
    <xf numFmtId="0" fontId="12" fillId="2" borderId="15" xfId="3" applyFont="1" applyFill="1" applyBorder="1" applyAlignment="1">
      <alignment horizontal="center" vertical="top"/>
    </xf>
    <xf numFmtId="0" fontId="1" fillId="2" borderId="17" xfId="3" applyFill="1" applyBorder="1" applyAlignment="1">
      <alignment horizontal="center"/>
    </xf>
    <xf numFmtId="0" fontId="1" fillId="2" borderId="18" xfId="3" applyFill="1" applyBorder="1" applyAlignment="1">
      <alignment horizontal="center"/>
    </xf>
    <xf numFmtId="0" fontId="12" fillId="2" borderId="19" xfId="3" applyFont="1" applyFill="1" applyBorder="1" applyAlignment="1">
      <alignment horizontal="center"/>
    </xf>
    <xf numFmtId="0" fontId="12" fillId="2" borderId="20" xfId="3" applyFont="1" applyFill="1" applyBorder="1" applyAlignment="1">
      <alignment horizontal="center"/>
    </xf>
    <xf numFmtId="0" fontId="1" fillId="0" borderId="0" xfId="3" applyAlignment="1">
      <alignment horizontal="left"/>
    </xf>
    <xf numFmtId="0" fontId="1" fillId="0" borderId="24" xfId="3" applyBorder="1" applyAlignment="1">
      <alignment horizontal="center"/>
    </xf>
    <xf numFmtId="0" fontId="1" fillId="0" borderId="30" xfId="3" applyBorder="1"/>
    <xf numFmtId="0" fontId="1" fillId="0" borderId="9" xfId="3" applyBorder="1"/>
    <xf numFmtId="0" fontId="8" fillId="2" borderId="3" xfId="0" quotePrefix="1" applyFont="1" applyFill="1" applyBorder="1" applyAlignment="1">
      <alignment horizontal="left"/>
    </xf>
    <xf numFmtId="0" fontId="7" fillId="0" borderId="0" xfId="2" applyFont="1"/>
    <xf numFmtId="0" fontId="1" fillId="0" borderId="0" xfId="2"/>
    <xf numFmtId="0" fontId="8" fillId="0" borderId="0" xfId="2" applyFont="1"/>
    <xf numFmtId="0" fontId="10" fillId="0" borderId="0" xfId="2" applyFont="1"/>
    <xf numFmtId="0" fontId="12" fillId="0" borderId="0" xfId="2" applyFont="1" applyAlignment="1">
      <alignment horizontal="left"/>
    </xf>
    <xf numFmtId="0" fontId="11" fillId="0" borderId="0" xfId="2" applyFont="1"/>
    <xf numFmtId="0" fontId="1" fillId="2" borderId="4" xfId="2" applyFill="1" applyBorder="1"/>
    <xf numFmtId="0" fontId="1" fillId="2" borderId="5" xfId="2" applyFill="1" applyBorder="1"/>
    <xf numFmtId="0" fontId="14" fillId="0" borderId="0" xfId="2" applyFont="1"/>
    <xf numFmtId="0" fontId="1" fillId="0" borderId="26" xfId="2" applyBorder="1"/>
    <xf numFmtId="0" fontId="15" fillId="0" borderId="0" xfId="2" applyFont="1" applyAlignment="1">
      <alignment horizontal="center"/>
    </xf>
    <xf numFmtId="0" fontId="8" fillId="2" borderId="34" xfId="2" applyFont="1" applyFill="1" applyBorder="1" applyAlignment="1">
      <alignment horizontal="left"/>
    </xf>
    <xf numFmtId="0" fontId="1" fillId="2" borderId="35" xfId="2" applyFill="1" applyBorder="1"/>
    <xf numFmtId="0" fontId="1" fillId="2" borderId="36" xfId="2" applyFill="1" applyBorder="1"/>
    <xf numFmtId="0" fontId="8" fillId="2" borderId="3" xfId="2" applyFont="1" applyFill="1" applyBorder="1" applyAlignment="1">
      <alignment horizontal="left"/>
    </xf>
    <xf numFmtId="0" fontId="18" fillId="0" borderId="0" xfId="2" applyFont="1"/>
    <xf numFmtId="0" fontId="13" fillId="0" borderId="0" xfId="2" applyFont="1"/>
    <xf numFmtId="0" fontId="12" fillId="2" borderId="39" xfId="2" applyFont="1" applyFill="1" applyBorder="1" applyAlignment="1">
      <alignment horizontal="center" vertical="center" wrapText="1"/>
    </xf>
    <xf numFmtId="0" fontId="1" fillId="0" borderId="0" xfId="2" applyAlignment="1">
      <alignment horizontal="left"/>
    </xf>
    <xf numFmtId="1" fontId="1" fillId="0" borderId="0" xfId="2" applyNumberFormat="1"/>
    <xf numFmtId="0" fontId="1" fillId="0" borderId="30" xfId="2" applyBorder="1"/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24" xfId="2" applyBorder="1" applyAlignment="1">
      <alignment horizontal="center"/>
    </xf>
    <xf numFmtId="1" fontId="14" fillId="0" borderId="0" xfId="2" applyNumberFormat="1" applyFont="1" applyAlignment="1">
      <alignment horizontal="center"/>
    </xf>
    <xf numFmtId="1" fontId="14" fillId="0" borderId="0" xfId="2" applyNumberFormat="1" applyFont="1" applyAlignment="1">
      <alignment horizontal="center" vertical="center"/>
    </xf>
    <xf numFmtId="0" fontId="1" fillId="0" borderId="0" xfId="2" applyAlignment="1">
      <alignment horizontal="center"/>
    </xf>
    <xf numFmtId="167" fontId="1" fillId="0" borderId="0" xfId="2" applyNumberFormat="1"/>
    <xf numFmtId="0" fontId="1" fillId="0" borderId="30" xfId="3" applyBorder="1" applyAlignment="1">
      <alignment horizontal="center" vertical="center"/>
    </xf>
    <xf numFmtId="0" fontId="1" fillId="0" borderId="26" xfId="3" applyBorder="1"/>
    <xf numFmtId="0" fontId="1" fillId="0" borderId="27" xfId="3" applyBorder="1" applyAlignment="1">
      <alignment horizontal="center"/>
    </xf>
    <xf numFmtId="0" fontId="1" fillId="0" borderId="26" xfId="3" applyBorder="1" applyAlignment="1">
      <alignment horizontal="center" vertical="center"/>
    </xf>
    <xf numFmtId="0" fontId="12" fillId="2" borderId="3" xfId="3" applyFont="1" applyFill="1" applyBorder="1" applyAlignment="1">
      <alignment horizontal="center"/>
    </xf>
    <xf numFmtId="0" fontId="12" fillId="2" borderId="48" xfId="3" applyFont="1" applyFill="1" applyBorder="1" applyAlignment="1">
      <alignment horizontal="center"/>
    </xf>
    <xf numFmtId="0" fontId="12" fillId="2" borderId="49" xfId="3" applyFont="1" applyFill="1" applyBorder="1" applyAlignment="1">
      <alignment horizontal="center"/>
    </xf>
    <xf numFmtId="0" fontId="8" fillId="2" borderId="34" xfId="0" applyFont="1" applyFill="1" applyBorder="1" applyAlignment="1">
      <alignment horizontal="left"/>
    </xf>
    <xf numFmtId="0" fontId="1" fillId="2" borderId="35" xfId="3" applyFill="1" applyBorder="1"/>
    <xf numFmtId="0" fontId="1" fillId="2" borderId="36" xfId="3" applyFill="1" applyBorder="1"/>
    <xf numFmtId="0" fontId="8" fillId="2" borderId="3" xfId="0" applyFont="1" applyFill="1" applyBorder="1" applyAlignment="1">
      <alignment horizontal="left"/>
    </xf>
    <xf numFmtId="0" fontId="15" fillId="0" borderId="23" xfId="3" quotePrefix="1" applyFont="1" applyBorder="1" applyAlignment="1">
      <alignment horizontal="left"/>
    </xf>
    <xf numFmtId="0" fontId="15" fillId="0" borderId="1" xfId="3" quotePrefix="1" applyFont="1" applyBorder="1" applyAlignment="1">
      <alignment horizontal="left"/>
    </xf>
    <xf numFmtId="0" fontId="15" fillId="0" borderId="25" xfId="3" quotePrefix="1" applyFont="1" applyBorder="1" applyAlignment="1">
      <alignment horizontal="left"/>
    </xf>
    <xf numFmtId="49" fontId="14" fillId="0" borderId="0" xfId="3" applyNumberFormat="1" applyFont="1" applyAlignment="1">
      <alignment horizontal="center"/>
    </xf>
    <xf numFmtId="0" fontId="21" fillId="0" borderId="0" xfId="2" applyFont="1"/>
    <xf numFmtId="0" fontId="20" fillId="0" borderId="0" xfId="2" applyFont="1"/>
    <xf numFmtId="166" fontId="4" fillId="2" borderId="7" xfId="0" applyNumberFormat="1" applyFont="1" applyFill="1" applyBorder="1" applyAlignment="1">
      <alignment horizontal="centerContinuous"/>
    </xf>
    <xf numFmtId="0" fontId="23" fillId="0" borderId="0" xfId="0" applyFont="1"/>
    <xf numFmtId="0" fontId="1" fillId="0" borderId="30" xfId="3" quotePrefix="1" applyBorder="1"/>
    <xf numFmtId="49" fontId="12" fillId="2" borderId="21" xfId="3" applyNumberFormat="1" applyFont="1" applyFill="1" applyBorder="1" applyAlignment="1">
      <alignment horizontal="left"/>
    </xf>
    <xf numFmtId="0" fontId="12" fillId="2" borderId="43" xfId="3" applyFont="1" applyFill="1" applyBorder="1"/>
    <xf numFmtId="0" fontId="14" fillId="2" borderId="43" xfId="3" applyFont="1" applyFill="1" applyBorder="1"/>
    <xf numFmtId="0" fontId="14" fillId="2" borderId="22" xfId="3" applyFont="1" applyFill="1" applyBorder="1"/>
    <xf numFmtId="0" fontId="14" fillId="2" borderId="43" xfId="3" applyFont="1" applyFill="1" applyBorder="1" applyAlignment="1">
      <alignment horizontal="center" vertical="center"/>
    </xf>
    <xf numFmtId="0" fontId="0" fillId="0" borderId="0" xfId="0" quotePrefix="1"/>
    <xf numFmtId="49" fontId="24" fillId="0" borderId="0" xfId="2" applyNumberFormat="1" applyFont="1" applyAlignment="1">
      <alignment horizontal="right"/>
    </xf>
    <xf numFmtId="0" fontId="24" fillId="0" borderId="34" xfId="2" applyFont="1" applyBorder="1" applyProtection="1">
      <protection locked="0"/>
    </xf>
    <xf numFmtId="0" fontId="24" fillId="0" borderId="35" xfId="2" applyFont="1" applyBorder="1" applyProtection="1">
      <protection locked="0"/>
    </xf>
    <xf numFmtId="0" fontId="24" fillId="0" borderId="36" xfId="2" applyFont="1" applyBorder="1" applyProtection="1"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0" fontId="24" fillId="0" borderId="2" xfId="2" applyFont="1" applyBorder="1" applyProtection="1">
      <protection locked="0"/>
    </xf>
    <xf numFmtId="0" fontId="24" fillId="0" borderId="1" xfId="2" applyFont="1" applyBorder="1" applyProtection="1">
      <protection locked="0"/>
    </xf>
    <xf numFmtId="0" fontId="24" fillId="0" borderId="3" xfId="2" applyFont="1" applyBorder="1" applyProtection="1">
      <protection locked="0"/>
    </xf>
    <xf numFmtId="0" fontId="24" fillId="0" borderId="4" xfId="2" applyFont="1" applyBorder="1" applyProtection="1">
      <protection locked="0"/>
    </xf>
    <xf numFmtId="0" fontId="24" fillId="0" borderId="5" xfId="2" applyFont="1" applyBorder="1" applyProtection="1">
      <protection locked="0"/>
    </xf>
    <xf numFmtId="0" fontId="24" fillId="0" borderId="1" xfId="2" quotePrefix="1" applyFont="1" applyBorder="1" applyAlignment="1" applyProtection="1">
      <alignment horizontal="left"/>
      <protection locked="0"/>
    </xf>
    <xf numFmtId="0" fontId="24" fillId="0" borderId="0" xfId="2" quotePrefix="1" applyFont="1" applyAlignment="1" applyProtection="1">
      <alignment horizontal="left"/>
      <protection locked="0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vertical="top"/>
    </xf>
    <xf numFmtId="0" fontId="1" fillId="0" borderId="0" xfId="3" applyAlignment="1">
      <alignment horizontal="center"/>
    </xf>
    <xf numFmtId="0" fontId="15" fillId="0" borderId="23" xfId="3" applyFont="1" applyBorder="1" applyAlignment="1">
      <alignment horizontal="left"/>
    </xf>
    <xf numFmtId="0" fontId="1" fillId="0" borderId="9" xfId="3" applyBorder="1" applyAlignment="1">
      <alignment horizontal="center" vertical="center"/>
    </xf>
    <xf numFmtId="49" fontId="14" fillId="0" borderId="0" xfId="3" applyNumberFormat="1" applyFont="1" applyAlignment="1">
      <alignment horizontal="left"/>
    </xf>
    <xf numFmtId="0" fontId="12" fillId="2" borderId="39" xfId="2" applyFont="1" applyFill="1" applyBorder="1" applyAlignment="1">
      <alignment horizontal="left" vertical="center"/>
    </xf>
    <xf numFmtId="0" fontId="12" fillId="2" borderId="39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8" fillId="2" borderId="35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15" fillId="0" borderId="21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" fillId="0" borderId="0" xfId="3" quotePrefix="1"/>
    <xf numFmtId="0" fontId="1" fillId="0" borderId="0" xfId="3" applyAlignment="1">
      <alignment horizontal="center" vertical="center"/>
    </xf>
    <xf numFmtId="0" fontId="12" fillId="2" borderId="39" xfId="3" applyFont="1" applyFill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/>
    </xf>
    <xf numFmtId="165" fontId="3" fillId="0" borderId="43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3" fontId="6" fillId="3" borderId="26" xfId="0" applyNumberFormat="1" applyFont="1" applyFill="1" applyBorder="1" applyAlignment="1">
      <alignment vertical="center" wrapText="1"/>
    </xf>
    <xf numFmtId="3" fontId="6" fillId="3" borderId="25" xfId="0" applyNumberFormat="1" applyFont="1" applyFill="1" applyBorder="1" applyAlignment="1">
      <alignment vertical="center" wrapText="1"/>
    </xf>
    <xf numFmtId="10" fontId="6" fillId="3" borderId="26" xfId="0" applyNumberFormat="1" applyFont="1" applyFill="1" applyBorder="1" applyAlignment="1">
      <alignment vertical="center" wrapText="1"/>
    </xf>
    <xf numFmtId="10" fontId="6" fillId="3" borderId="27" xfId="0" applyNumberFormat="1" applyFont="1" applyFill="1" applyBorder="1" applyAlignment="1">
      <alignment vertical="center" wrapText="1"/>
    </xf>
    <xf numFmtId="0" fontId="8" fillId="0" borderId="0" xfId="3" applyFont="1" applyAlignment="1">
      <alignment horizontal="left"/>
    </xf>
    <xf numFmtId="0" fontId="8" fillId="0" borderId="0" xfId="2" applyFont="1" applyAlignment="1">
      <alignment horizontal="left"/>
    </xf>
    <xf numFmtId="0" fontId="15" fillId="0" borderId="57" xfId="2" applyFont="1" applyBorder="1" applyAlignment="1">
      <alignment horizontal="left"/>
    </xf>
    <xf numFmtId="0" fontId="15" fillId="0" borderId="25" xfId="2" applyFont="1" applyBorder="1" applyAlignment="1">
      <alignment horizontal="left"/>
    </xf>
    <xf numFmtId="0" fontId="15" fillId="0" borderId="0" xfId="2" applyFont="1" applyAlignment="1">
      <alignment horizontal="left"/>
    </xf>
    <xf numFmtId="0" fontId="15" fillId="0" borderId="23" xfId="2" applyFont="1" applyBorder="1" applyAlignment="1">
      <alignment horizontal="left"/>
    </xf>
    <xf numFmtId="0" fontId="1" fillId="6" borderId="43" xfId="2" applyFill="1" applyBorder="1"/>
    <xf numFmtId="0" fontId="12" fillId="2" borderId="43" xfId="2" applyFont="1" applyFill="1" applyBorder="1"/>
    <xf numFmtId="0" fontId="1" fillId="6" borderId="22" xfId="2" applyFill="1" applyBorder="1"/>
    <xf numFmtId="168" fontId="1" fillId="4" borderId="21" xfId="7" applyNumberFormat="1" applyFont="1" applyFill="1" applyBorder="1" applyAlignment="1" applyProtection="1">
      <alignment horizontal="center"/>
      <protection locked="0"/>
    </xf>
    <xf numFmtId="168" fontId="1" fillId="4" borderId="43" xfId="7" applyNumberFormat="1" applyFont="1" applyFill="1" applyBorder="1" applyAlignment="1" applyProtection="1">
      <alignment horizontal="center"/>
      <protection locked="0"/>
    </xf>
    <xf numFmtId="168" fontId="15" fillId="8" borderId="22" xfId="7" applyNumberFormat="1" applyFont="1" applyFill="1" applyBorder="1" applyAlignment="1" applyProtection="1">
      <alignment horizontal="center"/>
      <protection locked="0"/>
    </xf>
    <xf numFmtId="168" fontId="1" fillId="4" borderId="23" xfId="7" applyNumberFormat="1" applyFont="1" applyFill="1" applyBorder="1" applyAlignment="1" applyProtection="1">
      <alignment horizontal="center"/>
      <protection locked="0"/>
    </xf>
    <xf numFmtId="168" fontId="1" fillId="4" borderId="30" xfId="7" applyNumberFormat="1" applyFont="1" applyFill="1" applyBorder="1" applyAlignment="1" applyProtection="1">
      <alignment horizontal="center"/>
      <protection locked="0"/>
    </xf>
    <xf numFmtId="168" fontId="1" fillId="7" borderId="30" xfId="7" applyNumberFormat="1" applyFont="1" applyFill="1" applyBorder="1" applyAlignment="1" applyProtection="1">
      <alignment horizontal="center"/>
      <protection locked="0"/>
    </xf>
    <xf numFmtId="168" fontId="15" fillId="8" borderId="24" xfId="7" applyNumberFormat="1" applyFont="1" applyFill="1" applyBorder="1" applyAlignment="1" applyProtection="1">
      <alignment horizontal="center"/>
      <protection locked="0"/>
    </xf>
    <xf numFmtId="168" fontId="1" fillId="4" borderId="25" xfId="7" applyNumberFormat="1" applyFont="1" applyFill="1" applyBorder="1" applyAlignment="1" applyProtection="1">
      <alignment horizontal="center"/>
      <protection locked="0"/>
    </xf>
    <xf numFmtId="168" fontId="1" fillId="4" borderId="26" xfId="7" applyNumberFormat="1" applyFont="1" applyFill="1" applyBorder="1" applyAlignment="1" applyProtection="1">
      <alignment horizontal="center"/>
      <protection locked="0"/>
    </xf>
    <xf numFmtId="0" fontId="15" fillId="0" borderId="41" xfId="2" applyFont="1" applyBorder="1" applyAlignment="1">
      <alignment horizontal="left"/>
    </xf>
    <xf numFmtId="0" fontId="1" fillId="6" borderId="21" xfId="2" applyFill="1" applyBorder="1"/>
    <xf numFmtId="0" fontId="12" fillId="6" borderId="43" xfId="2" applyFont="1" applyFill="1" applyBorder="1"/>
    <xf numFmtId="0" fontId="15" fillId="6" borderId="21" xfId="2" applyFont="1" applyFill="1" applyBorder="1" applyAlignment="1">
      <alignment horizontal="center"/>
    </xf>
    <xf numFmtId="0" fontId="15" fillId="0" borderId="25" xfId="3" applyFont="1" applyBorder="1" applyAlignment="1">
      <alignment horizontal="left"/>
    </xf>
    <xf numFmtId="0" fontId="1" fillId="6" borderId="21" xfId="3" applyFill="1" applyBorder="1" applyAlignment="1">
      <alignment horizontal="left"/>
    </xf>
    <xf numFmtId="0" fontId="12" fillId="6" borderId="43" xfId="3" applyFont="1" applyFill="1" applyBorder="1"/>
    <xf numFmtId="0" fontId="1" fillId="6" borderId="43" xfId="3" applyFill="1" applyBorder="1"/>
    <xf numFmtId="0" fontId="1" fillId="6" borderId="22" xfId="3" applyFill="1" applyBorder="1"/>
    <xf numFmtId="0" fontId="1" fillId="0" borderId="26" xfId="3" quotePrefix="1" applyBorder="1"/>
    <xf numFmtId="167" fontId="22" fillId="8" borderId="26" xfId="3" applyNumberFormat="1" applyFont="1" applyFill="1" applyBorder="1" applyAlignment="1" applyProtection="1">
      <alignment horizontal="center"/>
      <protection locked="0"/>
    </xf>
    <xf numFmtId="167" fontId="22" fillId="8" borderId="25" xfId="3" applyNumberFormat="1" applyFont="1" applyFill="1" applyBorder="1" applyAlignment="1" applyProtection="1">
      <alignment horizontal="center"/>
      <protection locked="0"/>
    </xf>
    <xf numFmtId="0" fontId="12" fillId="2" borderId="8" xfId="2" applyFont="1" applyFill="1" applyBorder="1" applyAlignment="1">
      <alignment horizontal="center" vertical="center" wrapText="1"/>
    </xf>
    <xf numFmtId="0" fontId="25" fillId="0" borderId="0" xfId="0" applyFont="1"/>
    <xf numFmtId="0" fontId="12" fillId="2" borderId="44" xfId="3" applyFont="1" applyFill="1" applyBorder="1" applyAlignment="1">
      <alignment horizontal="center"/>
    </xf>
    <xf numFmtId="49" fontId="14" fillId="2" borderId="21" xfId="3" applyNumberFormat="1" applyFont="1" applyFill="1" applyBorder="1" applyAlignment="1">
      <alignment horizontal="center"/>
    </xf>
    <xf numFmtId="10" fontId="1" fillId="4" borderId="21" xfId="8" applyNumberFormat="1" applyFont="1" applyFill="1" applyBorder="1" applyProtection="1">
      <protection locked="0"/>
    </xf>
    <xf numFmtId="10" fontId="1" fillId="4" borderId="43" xfId="8" applyNumberFormat="1" applyFont="1" applyFill="1" applyBorder="1" applyProtection="1">
      <protection locked="0"/>
    </xf>
    <xf numFmtId="10" fontId="1" fillId="4" borderId="22" xfId="8" applyNumberFormat="1" applyFont="1" applyFill="1" applyBorder="1" applyProtection="1">
      <protection locked="0"/>
    </xf>
    <xf numFmtId="167" fontId="1" fillId="4" borderId="37" xfId="3" applyNumberFormat="1" applyFill="1" applyBorder="1" applyProtection="1">
      <protection locked="0"/>
    </xf>
    <xf numFmtId="167" fontId="1" fillId="8" borderId="26" xfId="3" applyNumberFormat="1" applyFill="1" applyBorder="1" applyProtection="1">
      <protection locked="0"/>
    </xf>
    <xf numFmtId="167" fontId="1" fillId="8" borderId="53" xfId="3" applyNumberFormat="1" applyFill="1" applyBorder="1" applyProtection="1">
      <protection locked="0"/>
    </xf>
    <xf numFmtId="167" fontId="1" fillId="8" borderId="25" xfId="3" applyNumberFormat="1" applyFill="1" applyBorder="1" applyProtection="1">
      <protection locked="0"/>
    </xf>
    <xf numFmtId="167" fontId="1" fillId="8" borderId="27" xfId="3" applyNumberFormat="1" applyFill="1" applyBorder="1" applyProtection="1">
      <protection locked="0"/>
    </xf>
    <xf numFmtId="0" fontId="15" fillId="0" borderId="0" xfId="3" quotePrefix="1" applyFont="1" applyAlignment="1">
      <alignment horizontal="left"/>
    </xf>
    <xf numFmtId="167" fontId="1" fillId="0" borderId="0" xfId="3" applyNumberFormat="1" applyProtection="1">
      <protection locked="0"/>
    </xf>
    <xf numFmtId="0" fontId="26" fillId="0" borderId="0" xfId="0" applyFont="1"/>
    <xf numFmtId="0" fontId="6" fillId="0" borderId="0" xfId="0" applyFont="1"/>
    <xf numFmtId="168" fontId="6" fillId="9" borderId="21" xfId="7" applyNumberFormat="1" applyFont="1" applyFill="1" applyBorder="1"/>
    <xf numFmtId="168" fontId="6" fillId="9" borderId="43" xfId="7" applyNumberFormat="1" applyFont="1" applyFill="1" applyBorder="1"/>
    <xf numFmtId="168" fontId="6" fillId="9" borderId="22" xfId="7" applyNumberFormat="1" applyFont="1" applyFill="1" applyBorder="1"/>
    <xf numFmtId="164" fontId="1" fillId="4" borderId="23" xfId="8" applyNumberFormat="1" applyFont="1" applyFill="1" applyBorder="1" applyProtection="1">
      <protection locked="0"/>
    </xf>
    <xf numFmtId="164" fontId="1" fillId="4" borderId="30" xfId="8" applyNumberFormat="1" applyFont="1" applyFill="1" applyBorder="1" applyProtection="1">
      <protection locked="0"/>
    </xf>
    <xf numFmtId="164" fontId="1" fillId="4" borderId="24" xfId="8" applyNumberFormat="1" applyFont="1" applyFill="1" applyBorder="1" applyProtection="1">
      <protection locked="0"/>
    </xf>
    <xf numFmtId="168" fontId="1" fillId="8" borderId="23" xfId="7" applyNumberFormat="1" applyFont="1" applyFill="1" applyBorder="1" applyProtection="1">
      <protection locked="0"/>
    </xf>
    <xf numFmtId="168" fontId="1" fillId="8" borderId="30" xfId="7" applyNumberFormat="1" applyFont="1" applyFill="1" applyBorder="1" applyProtection="1">
      <protection locked="0"/>
    </xf>
    <xf numFmtId="168" fontId="1" fillId="8" borderId="24" xfId="7" applyNumberFormat="1" applyFont="1" applyFill="1" applyBorder="1" applyProtection="1">
      <protection locked="0"/>
    </xf>
    <xf numFmtId="168" fontId="1" fillId="4" borderId="23" xfId="7" applyNumberFormat="1" applyFont="1" applyFill="1" applyBorder="1" applyProtection="1">
      <protection locked="0"/>
    </xf>
    <xf numFmtId="168" fontId="1" fillId="4" borderId="30" xfId="7" applyNumberFormat="1" applyFont="1" applyFill="1" applyBorder="1" applyProtection="1">
      <protection locked="0"/>
    </xf>
    <xf numFmtId="168" fontId="1" fillId="4" borderId="24" xfId="7" applyNumberFormat="1" applyFont="1" applyFill="1" applyBorder="1" applyProtection="1">
      <protection locked="0"/>
    </xf>
    <xf numFmtId="168" fontId="1" fillId="4" borderId="21" xfId="7" applyNumberFormat="1" applyFont="1" applyFill="1" applyBorder="1" applyProtection="1">
      <protection locked="0"/>
    </xf>
    <xf numFmtId="168" fontId="1" fillId="8" borderId="25" xfId="7" applyNumberFormat="1" applyFont="1" applyFill="1" applyBorder="1" applyProtection="1">
      <protection locked="0"/>
    </xf>
    <xf numFmtId="168" fontId="1" fillId="8" borderId="26" xfId="7" applyNumberFormat="1" applyFont="1" applyFill="1" applyBorder="1" applyProtection="1">
      <protection locked="0"/>
    </xf>
    <xf numFmtId="168" fontId="1" fillId="8" borderId="27" xfId="7" applyNumberFormat="1" applyFont="1" applyFill="1" applyBorder="1" applyProtection="1">
      <protection locked="0"/>
    </xf>
    <xf numFmtId="2" fontId="15" fillId="0" borderId="23" xfId="3" applyNumberFormat="1" applyFont="1" applyBorder="1" applyAlignment="1">
      <alignment horizontal="left"/>
    </xf>
    <xf numFmtId="2" fontId="15" fillId="0" borderId="25" xfId="3" applyNumberFormat="1" applyFont="1" applyBorder="1" applyAlignment="1">
      <alignment horizontal="left"/>
    </xf>
    <xf numFmtId="168" fontId="1" fillId="4" borderId="43" xfId="7" applyNumberFormat="1" applyFont="1" applyFill="1" applyBorder="1" applyProtection="1">
      <protection locked="0"/>
    </xf>
    <xf numFmtId="168" fontId="1" fillId="4" borderId="22" xfId="7" applyNumberFormat="1" applyFont="1" applyFill="1" applyBorder="1" applyProtection="1">
      <protection locked="0"/>
    </xf>
    <xf numFmtId="168" fontId="6" fillId="9" borderId="23" xfId="7" applyNumberFormat="1" applyFont="1" applyFill="1" applyBorder="1"/>
    <xf numFmtId="168" fontId="6" fillId="9" borderId="30" xfId="7" applyNumberFormat="1" applyFont="1" applyFill="1" applyBorder="1"/>
    <xf numFmtId="168" fontId="6" fillId="9" borderId="24" xfId="7" applyNumberFormat="1" applyFont="1" applyFill="1" applyBorder="1"/>
    <xf numFmtId="167" fontId="1" fillId="4" borderId="30" xfId="3" applyNumberFormat="1" applyFill="1" applyBorder="1" applyProtection="1">
      <protection locked="0"/>
    </xf>
    <xf numFmtId="167" fontId="1" fillId="4" borderId="24" xfId="3" applyNumberFormat="1" applyFill="1" applyBorder="1" applyProtection="1">
      <protection locked="0"/>
    </xf>
    <xf numFmtId="164" fontId="1" fillId="4" borderId="25" xfId="8" applyNumberFormat="1" applyFont="1" applyFill="1" applyBorder="1" applyProtection="1">
      <protection locked="0"/>
    </xf>
    <xf numFmtId="167" fontId="1" fillId="4" borderId="26" xfId="3" applyNumberFormat="1" applyFill="1" applyBorder="1" applyProtection="1">
      <protection locked="0"/>
    </xf>
    <xf numFmtId="167" fontId="1" fillId="4" borderId="27" xfId="3" applyNumberFormat="1" applyFill="1" applyBorder="1" applyProtection="1">
      <protection locked="0"/>
    </xf>
    <xf numFmtId="0" fontId="25" fillId="0" borderId="23" xfId="0" applyFont="1" applyBorder="1"/>
    <xf numFmtId="0" fontId="25" fillId="0" borderId="30" xfId="0" applyFont="1" applyBorder="1"/>
    <xf numFmtId="0" fontId="25" fillId="0" borderId="24" xfId="0" applyFont="1" applyBorder="1"/>
    <xf numFmtId="0" fontId="27" fillId="0" borderId="0" xfId="0" applyFont="1"/>
    <xf numFmtId="0" fontId="28" fillId="0" borderId="0" xfId="0" applyFont="1"/>
    <xf numFmtId="2" fontId="15" fillId="0" borderId="0" xfId="3" applyNumberFormat="1" applyFont="1" applyAlignment="1">
      <alignment horizontal="left"/>
    </xf>
    <xf numFmtId="0" fontId="20" fillId="0" borderId="0" xfId="3" applyFont="1" applyAlignment="1">
      <alignment horizontal="center" vertical="center"/>
    </xf>
    <xf numFmtId="168" fontId="1" fillId="4" borderId="37" xfId="7" applyNumberFormat="1" applyFont="1" applyFill="1" applyBorder="1" applyProtection="1">
      <protection locked="0"/>
    </xf>
    <xf numFmtId="168" fontId="1" fillId="4" borderId="65" xfId="7" applyNumberFormat="1" applyFont="1" applyFill="1" applyBorder="1" applyProtection="1">
      <protection locked="0"/>
    </xf>
    <xf numFmtId="168" fontId="1" fillId="4" borderId="38" xfId="7" applyNumberFormat="1" applyFont="1" applyFill="1" applyBorder="1" applyProtection="1">
      <protection locked="0"/>
    </xf>
    <xf numFmtId="168" fontId="1" fillId="8" borderId="37" xfId="7" applyNumberFormat="1" applyFont="1" applyFill="1" applyBorder="1" applyProtection="1">
      <protection locked="0"/>
    </xf>
    <xf numFmtId="168" fontId="1" fillId="8" borderId="65" xfId="7" applyNumberFormat="1" applyFont="1" applyFill="1" applyBorder="1" applyProtection="1">
      <protection locked="0"/>
    </xf>
    <xf numFmtId="168" fontId="1" fillId="8" borderId="38" xfId="7" applyNumberFormat="1" applyFont="1" applyFill="1" applyBorder="1" applyProtection="1">
      <protection locked="0"/>
    </xf>
    <xf numFmtId="167" fontId="1" fillId="4" borderId="6" xfId="3" applyNumberFormat="1" applyFill="1" applyBorder="1" applyAlignment="1" applyProtection="1">
      <alignment horizontal="center"/>
      <protection locked="0"/>
    </xf>
    <xf numFmtId="0" fontId="1" fillId="0" borderId="30" xfId="3" applyBorder="1" applyAlignment="1">
      <alignment horizontal="center"/>
    </xf>
    <xf numFmtId="164" fontId="22" fillId="9" borderId="52" xfId="8" applyNumberFormat="1" applyFont="1" applyFill="1" applyBorder="1" applyAlignment="1" applyProtection="1">
      <alignment horizontal="center"/>
      <protection locked="0"/>
    </xf>
    <xf numFmtId="10" fontId="1" fillId="9" borderId="21" xfId="8" applyNumberFormat="1" applyFont="1" applyFill="1" applyBorder="1" applyAlignment="1" applyProtection="1">
      <alignment horizontal="center"/>
      <protection locked="0"/>
    </xf>
    <xf numFmtId="167" fontId="1" fillId="8" borderId="25" xfId="3" applyNumberFormat="1" applyFill="1" applyBorder="1" applyAlignment="1" applyProtection="1">
      <alignment horizontal="center"/>
      <protection locked="0"/>
    </xf>
    <xf numFmtId="167" fontId="1" fillId="8" borderId="26" xfId="3" applyNumberFormat="1" applyFill="1" applyBorder="1" applyAlignment="1" applyProtection="1">
      <alignment horizontal="center"/>
      <protection locked="0"/>
    </xf>
    <xf numFmtId="167" fontId="1" fillId="8" borderId="67" xfId="3" applyNumberFormat="1" applyFill="1" applyBorder="1" applyAlignment="1" applyProtection="1">
      <alignment horizontal="center"/>
      <protection locked="0"/>
    </xf>
    <xf numFmtId="164" fontId="1" fillId="9" borderId="10" xfId="8" applyNumberFormat="1" applyFont="1" applyFill="1" applyBorder="1" applyAlignment="1" applyProtection="1">
      <alignment horizontal="center"/>
      <protection locked="0"/>
    </xf>
    <xf numFmtId="0" fontId="25" fillId="6" borderId="26" xfId="0" applyFont="1" applyFill="1" applyBorder="1" applyAlignment="1">
      <alignment horizontal="center"/>
    </xf>
    <xf numFmtId="164" fontId="1" fillId="9" borderId="52" xfId="8" applyNumberFormat="1" applyFont="1" applyFill="1" applyBorder="1" applyAlignment="1" applyProtection="1">
      <alignment horizontal="center"/>
      <protection locked="0"/>
    </xf>
    <xf numFmtId="168" fontId="1" fillId="4" borderId="41" xfId="7" applyNumberFormat="1" applyFont="1" applyFill="1" applyBorder="1" applyAlignment="1" applyProtection="1">
      <alignment horizontal="center"/>
      <protection locked="0"/>
    </xf>
    <xf numFmtId="168" fontId="1" fillId="4" borderId="9" xfId="7" applyNumberFormat="1" applyFont="1" applyFill="1" applyBorder="1" applyAlignment="1" applyProtection="1">
      <alignment horizontal="center"/>
      <protection locked="0"/>
    </xf>
    <xf numFmtId="168" fontId="15" fillId="8" borderId="23" xfId="7" applyNumberFormat="1" applyFont="1" applyFill="1" applyBorder="1" applyAlignment="1" applyProtection="1">
      <alignment horizontal="center"/>
      <protection locked="0"/>
    </xf>
    <xf numFmtId="168" fontId="15" fillId="8" borderId="30" xfId="7" applyNumberFormat="1" applyFont="1" applyFill="1" applyBorder="1" applyAlignment="1" applyProtection="1">
      <alignment horizontal="center"/>
      <protection locked="0"/>
    </xf>
    <xf numFmtId="168" fontId="1" fillId="8" borderId="25" xfId="7" applyNumberFormat="1" applyFont="1" applyFill="1" applyBorder="1" applyAlignment="1" applyProtection="1">
      <alignment horizontal="center"/>
      <protection locked="0"/>
    </xf>
    <xf numFmtId="168" fontId="15" fillId="8" borderId="25" xfId="7" applyNumberFormat="1" applyFont="1" applyFill="1" applyBorder="1" applyAlignment="1" applyProtection="1">
      <alignment horizontal="center"/>
      <protection locked="0"/>
    </xf>
    <xf numFmtId="168" fontId="15" fillId="8" borderId="26" xfId="7" applyNumberFormat="1" applyFont="1" applyFill="1" applyBorder="1" applyAlignment="1" applyProtection="1">
      <alignment horizontal="center"/>
      <protection locked="0"/>
    </xf>
    <xf numFmtId="168" fontId="15" fillId="8" borderId="27" xfId="7" applyNumberFormat="1" applyFont="1" applyFill="1" applyBorder="1" applyAlignment="1" applyProtection="1">
      <alignment horizontal="center"/>
      <protection locked="0"/>
    </xf>
    <xf numFmtId="168" fontId="15" fillId="8" borderId="21" xfId="7" applyNumberFormat="1" applyFont="1" applyFill="1" applyBorder="1" applyAlignment="1" applyProtection="1">
      <alignment horizontal="center"/>
      <protection locked="0"/>
    </xf>
    <xf numFmtId="168" fontId="15" fillId="8" borderId="43" xfId="7" applyNumberFormat="1" applyFont="1" applyFill="1" applyBorder="1" applyAlignment="1" applyProtection="1">
      <alignment horizontal="center"/>
      <protection locked="0"/>
    </xf>
    <xf numFmtId="168" fontId="1" fillId="8" borderId="23" xfId="7" applyNumberFormat="1" applyFont="1" applyFill="1" applyBorder="1" applyAlignment="1" applyProtection="1">
      <alignment horizontal="center"/>
      <protection locked="0"/>
    </xf>
    <xf numFmtId="168" fontId="1" fillId="8" borderId="30" xfId="7" applyNumberFormat="1" applyFont="1" applyFill="1" applyBorder="1" applyAlignment="1" applyProtection="1">
      <alignment horizontal="center"/>
      <protection locked="0"/>
    </xf>
    <xf numFmtId="168" fontId="1" fillId="8" borderId="26" xfId="7" applyNumberFormat="1" applyFont="1" applyFill="1" applyBorder="1" applyAlignment="1" applyProtection="1">
      <alignment horizontal="center"/>
      <protection locked="0"/>
    </xf>
    <xf numFmtId="168" fontId="1" fillId="8" borderId="21" xfId="7" applyNumberFormat="1" applyFont="1" applyFill="1" applyBorder="1" applyAlignment="1" applyProtection="1">
      <alignment horizontal="center"/>
      <protection locked="0"/>
    </xf>
    <xf numFmtId="168" fontId="1" fillId="8" borderId="43" xfId="7" applyNumberFormat="1" applyFont="1" applyFill="1" applyBorder="1" applyAlignment="1" applyProtection="1">
      <alignment horizontal="center"/>
      <protection locked="0"/>
    </xf>
    <xf numFmtId="0" fontId="22" fillId="0" borderId="0" xfId="3" applyFont="1"/>
    <xf numFmtId="0" fontId="22" fillId="0" borderId="0" xfId="3" applyFont="1" applyAlignment="1">
      <alignment horizontal="center"/>
    </xf>
    <xf numFmtId="167" fontId="22" fillId="4" borderId="6" xfId="3" applyNumberFormat="1" applyFont="1" applyFill="1" applyBorder="1" applyAlignment="1" applyProtection="1">
      <alignment horizontal="center"/>
      <protection locked="0"/>
    </xf>
    <xf numFmtId="49" fontId="22" fillId="0" borderId="0" xfId="3" applyNumberFormat="1" applyFont="1" applyAlignment="1">
      <alignment horizontal="center"/>
    </xf>
    <xf numFmtId="168" fontId="22" fillId="4" borderId="21" xfId="7" applyNumberFormat="1" applyFont="1" applyFill="1" applyBorder="1" applyAlignment="1" applyProtection="1">
      <protection locked="0"/>
    </xf>
    <xf numFmtId="168" fontId="22" fillId="4" borderId="43" xfId="7" applyNumberFormat="1" applyFont="1" applyFill="1" applyBorder="1" applyAlignment="1" applyProtection="1">
      <protection locked="0"/>
    </xf>
    <xf numFmtId="168" fontId="22" fillId="4" borderId="22" xfId="7" applyNumberFormat="1" applyFont="1" applyFill="1" applyBorder="1" applyAlignment="1" applyProtection="1">
      <protection locked="0"/>
    </xf>
    <xf numFmtId="168" fontId="22" fillId="8" borderId="23" xfId="7" applyNumberFormat="1" applyFont="1" applyFill="1" applyBorder="1" applyAlignment="1" applyProtection="1">
      <protection locked="0"/>
    </xf>
    <xf numFmtId="168" fontId="22" fillId="8" borderId="30" xfId="7" applyNumberFormat="1" applyFont="1" applyFill="1" applyBorder="1" applyAlignment="1" applyProtection="1">
      <protection locked="0"/>
    </xf>
    <xf numFmtId="168" fontId="22" fillId="8" borderId="24" xfId="7" applyNumberFormat="1" applyFont="1" applyFill="1" applyBorder="1" applyAlignment="1" applyProtection="1">
      <protection locked="0"/>
    </xf>
    <xf numFmtId="168" fontId="22" fillId="4" borderId="23" xfId="7" applyNumberFormat="1" applyFont="1" applyFill="1" applyBorder="1" applyAlignment="1" applyProtection="1">
      <protection locked="0"/>
    </xf>
    <xf numFmtId="168" fontId="22" fillId="4" borderId="30" xfId="7" applyNumberFormat="1" applyFont="1" applyFill="1" applyBorder="1" applyAlignment="1" applyProtection="1">
      <protection locked="0"/>
    </xf>
    <xf numFmtId="168" fontId="22" fillId="4" borderId="24" xfId="7" applyNumberFormat="1" applyFont="1" applyFill="1" applyBorder="1" applyAlignment="1" applyProtection="1">
      <protection locked="0"/>
    </xf>
    <xf numFmtId="168" fontId="22" fillId="8" borderId="25" xfId="7" applyNumberFormat="1" applyFont="1" applyFill="1" applyBorder="1" applyAlignment="1" applyProtection="1">
      <protection locked="0"/>
    </xf>
    <xf numFmtId="168" fontId="22" fillId="8" borderId="26" xfId="7" applyNumberFormat="1" applyFont="1" applyFill="1" applyBorder="1" applyAlignment="1" applyProtection="1">
      <protection locked="0"/>
    </xf>
    <xf numFmtId="168" fontId="22" fillId="8" borderId="38" xfId="7" applyNumberFormat="1" applyFont="1" applyFill="1" applyBorder="1" applyAlignment="1" applyProtection="1">
      <protection locked="0"/>
    </xf>
    <xf numFmtId="168" fontId="22" fillId="8" borderId="27" xfId="7" applyNumberFormat="1" applyFont="1" applyFill="1" applyBorder="1" applyProtection="1">
      <protection locked="0"/>
    </xf>
    <xf numFmtId="168" fontId="23" fillId="0" borderId="0" xfId="7" applyNumberFormat="1" applyFont="1"/>
    <xf numFmtId="168" fontId="22" fillId="0" borderId="0" xfId="7" applyNumberFormat="1" applyFont="1"/>
    <xf numFmtId="168" fontId="23" fillId="0" borderId="0" xfId="7" applyNumberFormat="1" applyFont="1" applyFill="1"/>
    <xf numFmtId="168" fontId="22" fillId="0" borderId="0" xfId="7" applyNumberFormat="1" applyFont="1" applyFill="1"/>
    <xf numFmtId="168" fontId="22" fillId="4" borderId="55" xfId="7" applyNumberFormat="1" applyFont="1" applyFill="1" applyBorder="1" applyProtection="1">
      <protection locked="0"/>
    </xf>
    <xf numFmtId="168" fontId="22" fillId="4" borderId="28" xfId="7" applyNumberFormat="1" applyFont="1" applyFill="1" applyBorder="1" applyAlignment="1" applyProtection="1">
      <protection locked="0"/>
    </xf>
    <xf numFmtId="168" fontId="22" fillId="4" borderId="52" xfId="7" applyNumberFormat="1" applyFont="1" applyFill="1" applyBorder="1" applyAlignment="1" applyProtection="1">
      <protection locked="0"/>
    </xf>
    <xf numFmtId="168" fontId="22" fillId="8" borderId="68" xfId="7" applyNumberFormat="1" applyFont="1" applyFill="1" applyBorder="1" applyAlignment="1" applyProtection="1">
      <protection locked="0"/>
    </xf>
    <xf numFmtId="168" fontId="22" fillId="8" borderId="55" xfId="7" applyNumberFormat="1" applyFont="1" applyFill="1" applyBorder="1" applyAlignment="1" applyProtection="1">
      <protection locked="0"/>
    </xf>
    <xf numFmtId="168" fontId="22" fillId="4" borderId="68" xfId="7" applyNumberFormat="1" applyFont="1" applyFill="1" applyBorder="1" applyAlignment="1" applyProtection="1">
      <protection locked="0"/>
    </xf>
    <xf numFmtId="168" fontId="22" fillId="4" borderId="55" xfId="7" applyNumberFormat="1" applyFont="1" applyFill="1" applyBorder="1" applyAlignment="1" applyProtection="1">
      <protection locked="0"/>
    </xf>
    <xf numFmtId="168" fontId="22" fillId="8" borderId="69" xfId="7" applyNumberFormat="1" applyFont="1" applyFill="1" applyBorder="1" applyAlignment="1" applyProtection="1">
      <protection locked="0"/>
    </xf>
    <xf numFmtId="168" fontId="22" fillId="8" borderId="53" xfId="7" applyNumberFormat="1" applyFont="1" applyFill="1" applyBorder="1" applyAlignment="1" applyProtection="1">
      <protection locked="0"/>
    </xf>
    <xf numFmtId="168" fontId="22" fillId="4" borderId="28" xfId="7" applyNumberFormat="1" applyFont="1" applyFill="1" applyBorder="1" applyProtection="1">
      <protection locked="0"/>
    </xf>
    <xf numFmtId="168" fontId="22" fillId="4" borderId="52" xfId="7" applyNumberFormat="1" applyFont="1" applyFill="1" applyBorder="1" applyProtection="1">
      <protection locked="0"/>
    </xf>
    <xf numFmtId="168" fontId="22" fillId="4" borderId="22" xfId="7" applyNumberFormat="1" applyFont="1" applyFill="1" applyBorder="1" applyProtection="1">
      <protection locked="0"/>
    </xf>
    <xf numFmtId="168" fontId="22" fillId="4" borderId="68" xfId="7" applyNumberFormat="1" applyFont="1" applyFill="1" applyBorder="1" applyProtection="1">
      <protection locked="0"/>
    </xf>
    <xf numFmtId="168" fontId="22" fillId="4" borderId="24" xfId="7" applyNumberFormat="1" applyFont="1" applyFill="1" applyBorder="1" applyProtection="1">
      <protection locked="0"/>
    </xf>
    <xf numFmtId="168" fontId="22" fillId="8" borderId="69" xfId="7" applyNumberFormat="1" applyFont="1" applyFill="1" applyBorder="1" applyProtection="1">
      <protection locked="0"/>
    </xf>
    <xf numFmtId="168" fontId="22" fillId="8" borderId="53" xfId="7" applyNumberFormat="1" applyFont="1" applyFill="1" applyBorder="1" applyProtection="1">
      <protection locked="0"/>
    </xf>
    <xf numFmtId="0" fontId="29" fillId="0" borderId="0" xfId="0" applyFont="1" applyAlignment="1">
      <alignment horizontal="center"/>
    </xf>
    <xf numFmtId="0" fontId="30" fillId="0" borderId="0" xfId="0" applyFont="1"/>
    <xf numFmtId="0" fontId="1" fillId="0" borderId="2" xfId="3" applyBorder="1"/>
    <xf numFmtId="168" fontId="15" fillId="2" borderId="21" xfId="7" applyNumberFormat="1" applyFont="1" applyFill="1" applyBorder="1" applyAlignment="1">
      <alignment horizontal="center"/>
    </xf>
    <xf numFmtId="168" fontId="15" fillId="2" borderId="43" xfId="7" applyNumberFormat="1" applyFont="1" applyFill="1" applyBorder="1" applyAlignment="1">
      <alignment horizontal="center"/>
    </xf>
    <xf numFmtId="168" fontId="15" fillId="2" borderId="22" xfId="7" applyNumberFormat="1" applyFont="1" applyFill="1" applyBorder="1" applyAlignment="1">
      <alignment horizontal="center"/>
    </xf>
    <xf numFmtId="168" fontId="1" fillId="0" borderId="0" xfId="7" applyNumberFormat="1" applyFont="1"/>
    <xf numFmtId="168" fontId="0" fillId="0" borderId="0" xfId="7" applyNumberFormat="1" applyFont="1"/>
    <xf numFmtId="164" fontId="22" fillId="9" borderId="21" xfId="8" applyNumberFormat="1" applyFont="1" applyFill="1" applyBorder="1" applyAlignment="1" applyProtection="1">
      <alignment horizontal="center"/>
      <protection locked="0"/>
    </xf>
    <xf numFmtId="167" fontId="22" fillId="8" borderId="67" xfId="3" applyNumberFormat="1" applyFont="1" applyFill="1" applyBorder="1" applyAlignment="1" applyProtection="1">
      <alignment horizontal="center"/>
      <protection locked="0"/>
    </xf>
    <xf numFmtId="164" fontId="22" fillId="9" borderId="10" xfId="8" applyNumberFormat="1" applyFont="1" applyFill="1" applyBorder="1" applyAlignment="1" applyProtection="1">
      <alignment horizontal="center"/>
      <protection locked="0"/>
    </xf>
    <xf numFmtId="0" fontId="14" fillId="2" borderId="21" xfId="2" applyFont="1" applyFill="1" applyBorder="1" applyAlignment="1">
      <alignment horizontal="center"/>
    </xf>
    <xf numFmtId="0" fontId="14" fillId="2" borderId="43" xfId="2" applyFont="1" applyFill="1" applyBorder="1"/>
    <xf numFmtId="0" fontId="14" fillId="2" borderId="22" xfId="2" applyFont="1" applyFill="1" applyBorder="1"/>
    <xf numFmtId="168" fontId="15" fillId="8" borderId="30" xfId="7" applyNumberFormat="1" applyFont="1" applyFill="1" applyBorder="1" applyAlignment="1" applyProtection="1">
      <alignment horizontal="right"/>
      <protection locked="0"/>
    </xf>
    <xf numFmtId="168" fontId="15" fillId="8" borderId="24" xfId="7" applyNumberFormat="1" applyFont="1" applyFill="1" applyBorder="1" applyAlignment="1" applyProtection="1">
      <alignment horizontal="right"/>
      <protection locked="0"/>
    </xf>
    <xf numFmtId="168" fontId="15" fillId="8" borderId="23" xfId="7" applyNumberFormat="1" applyFont="1" applyFill="1" applyBorder="1" applyAlignment="1" applyProtection="1">
      <alignment horizontal="right"/>
      <protection locked="0"/>
    </xf>
    <xf numFmtId="168" fontId="15" fillId="8" borderId="25" xfId="7" applyNumberFormat="1" applyFont="1" applyFill="1" applyBorder="1" applyAlignment="1" applyProtection="1">
      <alignment horizontal="right"/>
      <protection locked="0"/>
    </xf>
    <xf numFmtId="168" fontId="15" fillId="8" borderId="26" xfId="7" applyNumberFormat="1" applyFont="1" applyFill="1" applyBorder="1" applyAlignment="1" applyProtection="1">
      <alignment horizontal="right"/>
      <protection locked="0"/>
    </xf>
    <xf numFmtId="168" fontId="15" fillId="8" borderId="27" xfId="7" applyNumberFormat="1" applyFont="1" applyFill="1" applyBorder="1" applyAlignment="1" applyProtection="1">
      <alignment horizontal="right"/>
      <protection locked="0"/>
    </xf>
    <xf numFmtId="0" fontId="12" fillId="2" borderId="22" xfId="3" applyFont="1" applyFill="1" applyBorder="1" applyAlignment="1">
      <alignment horizontal="center"/>
    </xf>
    <xf numFmtId="0" fontId="6" fillId="0" borderId="26" xfId="2" applyFont="1" applyBorder="1"/>
    <xf numFmtId="0" fontId="1" fillId="0" borderId="62" xfId="3" applyBorder="1"/>
    <xf numFmtId="0" fontId="1" fillId="0" borderId="31" xfId="3" applyBorder="1"/>
    <xf numFmtId="0" fontId="15" fillId="0" borderId="57" xfId="3" applyFont="1" applyBorder="1" applyAlignment="1">
      <alignment horizontal="left"/>
    </xf>
    <xf numFmtId="0" fontId="1" fillId="0" borderId="58" xfId="3" applyBorder="1"/>
    <xf numFmtId="0" fontId="15" fillId="0" borderId="41" xfId="3" applyFont="1" applyBorder="1" applyAlignment="1">
      <alignment horizontal="left"/>
    </xf>
    <xf numFmtId="0" fontId="1" fillId="0" borderId="58" xfId="3" applyBorder="1" applyAlignment="1">
      <alignment horizontal="center" vertical="center"/>
    </xf>
    <xf numFmtId="0" fontId="1" fillId="0" borderId="68" xfId="3" applyBorder="1"/>
    <xf numFmtId="0" fontId="31" fillId="0" borderId="0" xfId="0" applyFont="1"/>
    <xf numFmtId="168" fontId="1" fillId="8" borderId="21" xfId="7" applyNumberFormat="1" applyFont="1" applyFill="1" applyBorder="1" applyProtection="1">
      <protection locked="0"/>
    </xf>
    <xf numFmtId="168" fontId="1" fillId="8" borderId="43" xfId="7" applyNumberFormat="1" applyFont="1" applyFill="1" applyBorder="1" applyProtection="1">
      <protection locked="0"/>
    </xf>
    <xf numFmtId="168" fontId="1" fillId="8" borderId="22" xfId="7" applyNumberFormat="1" applyFont="1" applyFill="1" applyBorder="1" applyProtection="1">
      <protection locked="0"/>
    </xf>
    <xf numFmtId="168" fontId="1" fillId="9" borderId="23" xfId="7" applyNumberFormat="1" applyFont="1" applyFill="1" applyBorder="1" applyProtection="1">
      <protection locked="0"/>
    </xf>
    <xf numFmtId="168" fontId="1" fillId="9" borderId="30" xfId="7" applyNumberFormat="1" applyFont="1" applyFill="1" applyBorder="1" applyProtection="1">
      <protection locked="0"/>
    </xf>
    <xf numFmtId="168" fontId="1" fillId="9" borderId="24" xfId="7" applyNumberFormat="1" applyFont="1" applyFill="1" applyBorder="1" applyProtection="1">
      <protection locked="0"/>
    </xf>
    <xf numFmtId="0" fontId="32" fillId="0" borderId="0" xfId="0" applyFont="1"/>
    <xf numFmtId="0" fontId="6" fillId="0" borderId="29" xfId="0" applyFont="1" applyBorder="1"/>
    <xf numFmtId="168" fontId="1" fillId="4" borderId="41" xfId="7" applyNumberFormat="1" applyFont="1" applyFill="1" applyBorder="1" applyAlignment="1" applyProtection="1">
      <alignment horizontal="center" vertical="center"/>
      <protection locked="0"/>
    </xf>
    <xf numFmtId="168" fontId="1" fillId="4" borderId="9" xfId="7" applyNumberFormat="1" applyFont="1" applyFill="1" applyBorder="1" applyAlignment="1" applyProtection="1">
      <alignment horizontal="center" vertical="center"/>
      <protection locked="0"/>
    </xf>
    <xf numFmtId="168" fontId="1" fillId="4" borderId="29" xfId="7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/>
    <xf numFmtId="168" fontId="1" fillId="4" borderId="23" xfId="7" applyNumberFormat="1" applyFont="1" applyFill="1" applyBorder="1" applyAlignment="1" applyProtection="1">
      <alignment horizontal="center" vertical="center"/>
      <protection locked="0"/>
    </xf>
    <xf numFmtId="168" fontId="1" fillId="4" borderId="30" xfId="7" applyNumberFormat="1" applyFont="1" applyFill="1" applyBorder="1" applyAlignment="1" applyProtection="1">
      <alignment horizontal="center" vertical="center"/>
      <protection locked="0"/>
    </xf>
    <xf numFmtId="168" fontId="1" fillId="4" borderId="24" xfId="7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/>
    <xf numFmtId="168" fontId="1" fillId="4" borderId="21" xfId="7" applyNumberFormat="1" applyFont="1" applyFill="1" applyBorder="1" applyAlignment="1" applyProtection="1">
      <alignment horizontal="center" vertical="center"/>
      <protection locked="0"/>
    </xf>
    <xf numFmtId="168" fontId="1" fillId="4" borderId="43" xfId="7" applyNumberFormat="1" applyFont="1" applyFill="1" applyBorder="1" applyAlignment="1" applyProtection="1">
      <alignment horizontal="center" vertical="center"/>
      <protection locked="0"/>
    </xf>
    <xf numFmtId="168" fontId="1" fillId="4" borderId="22" xfId="7" applyNumberFormat="1" applyFont="1" applyFill="1" applyBorder="1" applyAlignment="1" applyProtection="1">
      <alignment horizontal="center" vertical="center"/>
      <protection locked="0"/>
    </xf>
    <xf numFmtId="0" fontId="1" fillId="0" borderId="43" xfId="3" applyBorder="1" applyAlignment="1">
      <alignment horizontal="center"/>
    </xf>
    <xf numFmtId="0" fontId="5" fillId="0" borderId="52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1" fillId="0" borderId="26" xfId="3" applyBorder="1" applyAlignment="1">
      <alignment horizontal="center"/>
    </xf>
    <xf numFmtId="0" fontId="1" fillId="0" borderId="34" xfId="2" applyBorder="1" applyProtection="1">
      <protection locked="0"/>
    </xf>
    <xf numFmtId="0" fontId="1" fillId="0" borderId="35" xfId="2" applyBorder="1" applyProtection="1">
      <protection locked="0"/>
    </xf>
    <xf numFmtId="0" fontId="1" fillId="0" borderId="36" xfId="2" applyBorder="1" applyProtection="1">
      <protection locked="0"/>
    </xf>
    <xf numFmtId="0" fontId="1" fillId="0" borderId="1" xfId="2" quotePrefix="1" applyBorder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0" fontId="1" fillId="0" borderId="0" xfId="2" applyProtection="1">
      <protection locked="0"/>
    </xf>
    <xf numFmtId="0" fontId="1" fillId="0" borderId="0" xfId="2" quotePrefix="1" applyAlignment="1" applyProtection="1">
      <alignment horizontal="left"/>
      <protection locked="0"/>
    </xf>
    <xf numFmtId="0" fontId="1" fillId="0" borderId="2" xfId="2" applyBorder="1" applyProtection="1">
      <protection locked="0"/>
    </xf>
    <xf numFmtId="0" fontId="1" fillId="0" borderId="1" xfId="2" applyBorder="1" applyProtection="1">
      <protection locked="0"/>
    </xf>
    <xf numFmtId="0" fontId="1" fillId="0" borderId="3" xfId="2" applyBorder="1" applyProtection="1">
      <protection locked="0"/>
    </xf>
    <xf numFmtId="0" fontId="1" fillId="0" borderId="4" xfId="2" applyBorder="1" applyProtection="1">
      <protection locked="0"/>
    </xf>
    <xf numFmtId="0" fontId="1" fillId="0" borderId="5" xfId="2" applyBorder="1" applyProtection="1">
      <protection locked="0"/>
    </xf>
    <xf numFmtId="49" fontId="25" fillId="0" borderId="0" xfId="0" applyNumberFormat="1" applyFont="1"/>
    <xf numFmtId="49" fontId="15" fillId="0" borderId="23" xfId="3" applyNumberFormat="1" applyFont="1" applyBorder="1" applyAlignment="1">
      <alignment horizontal="left"/>
    </xf>
    <xf numFmtId="167" fontId="1" fillId="4" borderId="23" xfId="3" applyNumberFormat="1" applyFill="1" applyBorder="1" applyProtection="1">
      <protection locked="0"/>
    </xf>
    <xf numFmtId="167" fontId="1" fillId="4" borderId="23" xfId="3" applyNumberFormat="1" applyFill="1" applyBorder="1" applyAlignment="1" applyProtection="1">
      <alignment horizontal="center"/>
      <protection locked="0"/>
    </xf>
    <xf numFmtId="49" fontId="15" fillId="0" borderId="25" xfId="3" applyNumberFormat="1" applyFont="1" applyBorder="1" applyAlignment="1">
      <alignment horizontal="left"/>
    </xf>
    <xf numFmtId="167" fontId="1" fillId="4" borderId="25" xfId="3" applyNumberFormat="1" applyFill="1" applyBorder="1" applyProtection="1">
      <protection locked="0"/>
    </xf>
    <xf numFmtId="49" fontId="33" fillId="0" borderId="0" xfId="0" applyNumberFormat="1" applyFont="1" applyAlignment="1">
      <alignment horizontal="left"/>
    </xf>
    <xf numFmtId="0" fontId="25" fillId="0" borderId="0" xfId="0" applyFont="1" applyAlignment="1">
      <alignment horizontal="center" vertical="center"/>
    </xf>
    <xf numFmtId="49" fontId="15" fillId="2" borderId="21" xfId="3" applyNumberFormat="1" applyFont="1" applyFill="1" applyBorder="1" applyAlignment="1">
      <alignment horizontal="left"/>
    </xf>
    <xf numFmtId="49" fontId="5" fillId="0" borderId="23" xfId="0" applyNumberFormat="1" applyFont="1" applyBorder="1" applyAlignment="1">
      <alignment horizontal="left"/>
    </xf>
    <xf numFmtId="49" fontId="5" fillId="0" borderId="25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1" fillId="6" borderId="21" xfId="2" applyFill="1" applyBorder="1" applyAlignment="1">
      <alignment horizontal="left"/>
    </xf>
    <xf numFmtId="0" fontId="1" fillId="7" borderId="30" xfId="2" applyFill="1" applyBorder="1"/>
    <xf numFmtId="0" fontId="1" fillId="7" borderId="30" xfId="2" applyFill="1" applyBorder="1" applyAlignment="1">
      <alignment horizontal="center"/>
    </xf>
    <xf numFmtId="0" fontId="1" fillId="7" borderId="24" xfId="2" applyFill="1" applyBorder="1" applyAlignment="1">
      <alignment horizontal="center"/>
    </xf>
    <xf numFmtId="0" fontId="1" fillId="7" borderId="26" xfId="2" applyFill="1" applyBorder="1"/>
    <xf numFmtId="0" fontId="1" fillId="7" borderId="26" xfId="2" applyFill="1" applyBorder="1" applyAlignment="1">
      <alignment horizontal="center"/>
    </xf>
    <xf numFmtId="0" fontId="1" fillId="7" borderId="27" xfId="2" applyFill="1" applyBorder="1" applyAlignment="1">
      <alignment horizontal="center"/>
    </xf>
    <xf numFmtId="0" fontId="25" fillId="0" borderId="0" xfId="2" applyFont="1"/>
    <xf numFmtId="1" fontId="1" fillId="0" borderId="0" xfId="2" applyNumberFormat="1" applyAlignment="1">
      <alignment horizontal="center"/>
    </xf>
    <xf numFmtId="0" fontId="1" fillId="0" borderId="34" xfId="2" applyBorder="1" applyAlignment="1" applyProtection="1">
      <alignment horizontal="left"/>
      <protection locked="0"/>
    </xf>
    <xf numFmtId="0" fontId="1" fillId="0" borderId="1" xfId="2" applyBorder="1" applyAlignment="1" applyProtection="1">
      <alignment horizontal="left"/>
      <protection locked="0"/>
    </xf>
    <xf numFmtId="0" fontId="1" fillId="0" borderId="3" xfId="2" applyBorder="1" applyAlignment="1" applyProtection="1">
      <alignment horizontal="left"/>
      <protection locked="0"/>
    </xf>
    <xf numFmtId="0" fontId="1" fillId="0" borderId="9" xfId="2" applyBorder="1" applyAlignment="1">
      <alignment horizontal="center"/>
    </xf>
    <xf numFmtId="0" fontId="1" fillId="7" borderId="63" xfId="2" applyFill="1" applyBorder="1"/>
    <xf numFmtId="0" fontId="1" fillId="7" borderId="9" xfId="2" applyFill="1" applyBorder="1" applyAlignment="1">
      <alignment horizontal="center"/>
    </xf>
    <xf numFmtId="0" fontId="1" fillId="7" borderId="64" xfId="2" applyFill="1" applyBorder="1" applyAlignment="1">
      <alignment horizontal="center"/>
    </xf>
    <xf numFmtId="0" fontId="1" fillId="0" borderId="58" xfId="2" applyBorder="1" applyAlignment="1">
      <alignment horizontal="center"/>
    </xf>
    <xf numFmtId="0" fontId="1" fillId="7" borderId="59" xfId="2" applyFill="1" applyBorder="1"/>
    <xf numFmtId="0" fontId="1" fillId="7" borderId="60" xfId="2" applyFill="1" applyBorder="1" applyAlignment="1">
      <alignment horizontal="center"/>
    </xf>
    <xf numFmtId="0" fontId="1" fillId="7" borderId="31" xfId="2" applyFill="1" applyBorder="1"/>
    <xf numFmtId="0" fontId="1" fillId="7" borderId="32" xfId="2" applyFill="1" applyBorder="1"/>
    <xf numFmtId="0" fontId="1" fillId="7" borderId="61" xfId="2" applyFill="1" applyBorder="1" applyAlignment="1">
      <alignment horizontal="center"/>
    </xf>
    <xf numFmtId="0" fontId="1" fillId="4" borderId="25" xfId="2" applyFill="1" applyBorder="1" applyAlignment="1" applyProtection="1">
      <alignment horizontal="center"/>
      <protection locked="0"/>
    </xf>
    <xf numFmtId="0" fontId="1" fillId="4" borderId="26" xfId="2" applyFill="1" applyBorder="1" applyAlignment="1" applyProtection="1">
      <alignment horizontal="center"/>
      <protection locked="0"/>
    </xf>
    <xf numFmtId="1" fontId="1" fillId="4" borderId="26" xfId="2" applyNumberFormat="1" applyFill="1" applyBorder="1" applyAlignment="1" applyProtection="1">
      <alignment horizontal="center"/>
      <protection locked="0"/>
    </xf>
    <xf numFmtId="1" fontId="1" fillId="4" borderId="53" xfId="2" applyNumberFormat="1" applyFill="1" applyBorder="1" applyAlignment="1" applyProtection="1">
      <alignment horizontal="center"/>
      <protection locked="0"/>
    </xf>
    <xf numFmtId="49" fontId="1" fillId="0" borderId="0" xfId="2" applyNumberFormat="1" applyAlignment="1">
      <alignment horizontal="right"/>
    </xf>
    <xf numFmtId="167" fontId="1" fillId="8" borderId="30" xfId="3" applyNumberFormat="1" applyFill="1" applyBorder="1" applyProtection="1">
      <protection locked="0"/>
    </xf>
    <xf numFmtId="167" fontId="1" fillId="8" borderId="24" xfId="3" applyNumberFormat="1" applyFill="1" applyBorder="1" applyProtection="1">
      <protection locked="0"/>
    </xf>
    <xf numFmtId="10" fontId="1" fillId="4" borderId="23" xfId="8" applyNumberFormat="1" applyFont="1" applyFill="1" applyBorder="1" applyProtection="1">
      <protection locked="0"/>
    </xf>
    <xf numFmtId="10" fontId="1" fillId="4" borderId="31" xfId="8" applyNumberFormat="1" applyFont="1" applyFill="1" applyBorder="1" applyProtection="1">
      <protection locked="0"/>
    </xf>
    <xf numFmtId="10" fontId="1" fillId="4" borderId="30" xfId="8" applyNumberFormat="1" applyFont="1" applyFill="1" applyBorder="1" applyProtection="1">
      <protection locked="0"/>
    </xf>
    <xf numFmtId="10" fontId="1" fillId="4" borderId="24" xfId="8" applyNumberFormat="1" applyFont="1" applyFill="1" applyBorder="1" applyProtection="1">
      <protection locked="0"/>
    </xf>
    <xf numFmtId="10" fontId="1" fillId="4" borderId="25" xfId="8" applyNumberFormat="1" applyFont="1" applyFill="1" applyBorder="1" applyProtection="1">
      <protection locked="0"/>
    </xf>
    <xf numFmtId="10" fontId="1" fillId="4" borderId="32" xfId="8" applyNumberFormat="1" applyFont="1" applyFill="1" applyBorder="1" applyProtection="1">
      <protection locked="0"/>
    </xf>
    <xf numFmtId="10" fontId="1" fillId="7" borderId="26" xfId="8" applyNumberFormat="1" applyFont="1" applyFill="1" applyBorder="1" applyProtection="1">
      <protection locked="0"/>
    </xf>
    <xf numFmtId="10" fontId="1" fillId="4" borderId="26" xfId="8" applyNumberFormat="1" applyFont="1" applyFill="1" applyBorder="1" applyProtection="1">
      <protection locked="0"/>
    </xf>
    <xf numFmtId="10" fontId="1" fillId="4" borderId="27" xfId="8" applyNumberFormat="1" applyFont="1" applyFill="1" applyBorder="1" applyProtection="1">
      <protection locked="0"/>
    </xf>
    <xf numFmtId="168" fontId="6" fillId="9" borderId="21" xfId="0" applyNumberFormat="1" applyFont="1" applyFill="1" applyBorder="1"/>
    <xf numFmtId="168" fontId="6" fillId="9" borderId="43" xfId="0" applyNumberFormat="1" applyFont="1" applyFill="1" applyBorder="1"/>
    <xf numFmtId="168" fontId="6" fillId="9" borderId="22" xfId="0" applyNumberFormat="1" applyFont="1" applyFill="1" applyBorder="1"/>
    <xf numFmtId="168" fontId="6" fillId="8" borderId="23" xfId="0" applyNumberFormat="1" applyFont="1" applyFill="1" applyBorder="1"/>
    <xf numFmtId="168" fontId="6" fillId="8" borderId="30" xfId="0" applyNumberFormat="1" applyFont="1" applyFill="1" applyBorder="1"/>
    <xf numFmtId="168" fontId="6" fillId="8" borderId="24" xfId="0" applyNumberFormat="1" applyFont="1" applyFill="1" applyBorder="1"/>
    <xf numFmtId="168" fontId="6" fillId="7" borderId="23" xfId="7" applyNumberFormat="1" applyFont="1" applyFill="1" applyBorder="1"/>
    <xf numFmtId="168" fontId="6" fillId="7" borderId="30" xfId="7" applyNumberFormat="1" applyFont="1" applyFill="1" applyBorder="1"/>
    <xf numFmtId="168" fontId="6" fillId="7" borderId="24" xfId="7" applyNumberFormat="1" applyFont="1" applyFill="1" applyBorder="1"/>
    <xf numFmtId="0" fontId="1" fillId="0" borderId="32" xfId="3" applyBorder="1" applyAlignment="1">
      <alignment horizontal="center" vertical="center"/>
    </xf>
    <xf numFmtId="168" fontId="6" fillId="7" borderId="37" xfId="7" applyNumberFormat="1" applyFont="1" applyFill="1" applyBorder="1"/>
    <xf numFmtId="168" fontId="6" fillId="8" borderId="32" xfId="0" applyNumberFormat="1" applyFont="1" applyFill="1" applyBorder="1"/>
    <xf numFmtId="168" fontId="6" fillId="8" borderId="26" xfId="0" applyNumberFormat="1" applyFont="1" applyFill="1" applyBorder="1"/>
    <xf numFmtId="168" fontId="6" fillId="8" borderId="27" xfId="7" applyNumberFormat="1" applyFont="1" applyFill="1" applyBorder="1"/>
    <xf numFmtId="0" fontId="34" fillId="0" borderId="0" xfId="6" applyFont="1"/>
    <xf numFmtId="168" fontId="6" fillId="7" borderId="21" xfId="7" applyNumberFormat="1" applyFont="1" applyFill="1" applyBorder="1"/>
    <xf numFmtId="168" fontId="6" fillId="7" borderId="43" xfId="7" applyNumberFormat="1" applyFont="1" applyFill="1" applyBorder="1"/>
    <xf numFmtId="168" fontId="6" fillId="7" borderId="22" xfId="7" applyNumberFormat="1" applyFont="1" applyFill="1" applyBorder="1"/>
    <xf numFmtId="168" fontId="6" fillId="8" borderId="25" xfId="7" applyNumberFormat="1" applyFont="1" applyFill="1" applyBorder="1"/>
    <xf numFmtId="168" fontId="6" fillId="8" borderId="26" xfId="7" applyNumberFormat="1" applyFont="1" applyFill="1" applyBorder="1"/>
    <xf numFmtId="168" fontId="6" fillId="8" borderId="21" xfId="0" applyNumberFormat="1" applyFont="1" applyFill="1" applyBorder="1"/>
    <xf numFmtId="168" fontId="6" fillId="8" borderId="43" xfId="0" applyNumberFormat="1" applyFont="1" applyFill="1" applyBorder="1"/>
    <xf numFmtId="168" fontId="6" fillId="8" borderId="22" xfId="0" applyNumberFormat="1" applyFont="1" applyFill="1" applyBorder="1"/>
    <xf numFmtId="168" fontId="6" fillId="8" borderId="32" xfId="7" applyNumberFormat="1" applyFont="1" applyFill="1" applyBorder="1"/>
    <xf numFmtId="0" fontId="1" fillId="0" borderId="34" xfId="2" quotePrefix="1" applyBorder="1" applyProtection="1">
      <protection locked="0"/>
    </xf>
    <xf numFmtId="0" fontId="1" fillId="0" borderId="1" xfId="2" quotePrefix="1" applyBorder="1" applyProtection="1">
      <protection locked="0"/>
    </xf>
    <xf numFmtId="168" fontId="1" fillId="4" borderId="21" xfId="7" applyNumberFormat="1" applyFont="1" applyFill="1" applyBorder="1" applyAlignment="1" applyProtection="1">
      <protection locked="0"/>
    </xf>
    <xf numFmtId="168" fontId="1" fillId="4" borderId="43" xfId="7" applyNumberFormat="1" applyFont="1" applyFill="1" applyBorder="1" applyAlignment="1" applyProtection="1">
      <protection locked="0"/>
    </xf>
    <xf numFmtId="168" fontId="1" fillId="4" borderId="22" xfId="7" applyNumberFormat="1" applyFont="1" applyFill="1" applyBorder="1" applyAlignment="1" applyProtection="1">
      <protection locked="0"/>
    </xf>
    <xf numFmtId="168" fontId="6" fillId="0" borderId="0" xfId="7" applyNumberFormat="1" applyFont="1" applyBorder="1"/>
    <xf numFmtId="168" fontId="1" fillId="8" borderId="23" xfId="7" applyNumberFormat="1" applyFont="1" applyFill="1" applyBorder="1" applyAlignment="1" applyProtection="1">
      <protection locked="0"/>
    </xf>
    <xf numFmtId="168" fontId="1" fillId="8" borderId="30" xfId="7" applyNumberFormat="1" applyFont="1" applyFill="1" applyBorder="1" applyAlignment="1" applyProtection="1">
      <protection locked="0"/>
    </xf>
    <xf numFmtId="168" fontId="1" fillId="8" borderId="24" xfId="7" applyNumberFormat="1" applyFont="1" applyFill="1" applyBorder="1" applyAlignment="1" applyProtection="1">
      <protection locked="0"/>
    </xf>
    <xf numFmtId="168" fontId="1" fillId="4" borderId="23" xfId="7" applyNumberFormat="1" applyFont="1" applyFill="1" applyBorder="1" applyAlignment="1" applyProtection="1">
      <protection locked="0"/>
    </xf>
    <xf numFmtId="168" fontId="1" fillId="4" borderId="30" xfId="7" applyNumberFormat="1" applyFont="1" applyFill="1" applyBorder="1" applyAlignment="1" applyProtection="1">
      <protection locked="0"/>
    </xf>
    <xf numFmtId="168" fontId="1" fillId="4" borderId="24" xfId="7" applyNumberFormat="1" applyFont="1" applyFill="1" applyBorder="1" applyAlignment="1" applyProtection="1">
      <protection locked="0"/>
    </xf>
    <xf numFmtId="168" fontId="1" fillId="8" borderId="25" xfId="7" applyNumberFormat="1" applyFont="1" applyFill="1" applyBorder="1" applyAlignment="1" applyProtection="1">
      <protection locked="0"/>
    </xf>
    <xf numFmtId="168" fontId="1" fillId="8" borderId="26" xfId="7" applyNumberFormat="1" applyFont="1" applyFill="1" applyBorder="1" applyAlignment="1" applyProtection="1">
      <protection locked="0"/>
    </xf>
    <xf numFmtId="168" fontId="1" fillId="8" borderId="38" xfId="7" applyNumberFormat="1" applyFont="1" applyFill="1" applyBorder="1" applyAlignment="1" applyProtection="1">
      <protection locked="0"/>
    </xf>
    <xf numFmtId="0" fontId="25" fillId="0" borderId="0" xfId="0" quotePrefix="1" applyFont="1"/>
    <xf numFmtId="168" fontId="1" fillId="0" borderId="0" xfId="7" applyNumberFormat="1" applyFont="1" applyBorder="1"/>
    <xf numFmtId="168" fontId="6" fillId="0" borderId="0" xfId="7" applyNumberFormat="1" applyFont="1" applyFill="1" applyBorder="1"/>
    <xf numFmtId="49" fontId="1" fillId="0" borderId="0" xfId="3" applyNumberFormat="1" applyAlignment="1">
      <alignment horizontal="center"/>
    </xf>
    <xf numFmtId="168" fontId="1" fillId="0" borderId="0" xfId="7" applyNumberFormat="1" applyFont="1" applyFill="1" applyBorder="1"/>
    <xf numFmtId="168" fontId="1" fillId="8" borderId="21" xfId="7" applyNumberFormat="1" applyFont="1" applyFill="1" applyBorder="1" applyAlignment="1" applyProtection="1">
      <protection locked="0"/>
    </xf>
    <xf numFmtId="168" fontId="1" fillId="8" borderId="43" xfId="7" applyNumberFormat="1" applyFont="1" applyFill="1" applyBorder="1" applyAlignment="1" applyProtection="1">
      <protection locked="0"/>
    </xf>
    <xf numFmtId="168" fontId="1" fillId="8" borderId="22" xfId="7" applyNumberFormat="1" applyFont="1" applyFill="1" applyBorder="1" applyAlignment="1" applyProtection="1">
      <protection locked="0"/>
    </xf>
    <xf numFmtId="168" fontId="1" fillId="0" borderId="0" xfId="7" applyNumberFormat="1" applyFont="1" applyBorder="1" applyAlignment="1">
      <alignment horizontal="center"/>
    </xf>
    <xf numFmtId="168" fontId="1" fillId="8" borderId="27" xfId="7" applyNumberFormat="1" applyFont="1" applyFill="1" applyBorder="1" applyAlignment="1" applyProtection="1">
      <protection locked="0"/>
    </xf>
    <xf numFmtId="167" fontId="1" fillId="4" borderId="28" xfId="3" applyNumberFormat="1" applyFill="1" applyBorder="1" applyProtection="1">
      <protection locked="0"/>
    </xf>
    <xf numFmtId="164" fontId="1" fillId="4" borderId="68" xfId="8" applyNumberFormat="1" applyFont="1" applyFill="1" applyBorder="1" applyProtection="1">
      <protection locked="0"/>
    </xf>
    <xf numFmtId="167" fontId="1" fillId="8" borderId="62" xfId="3" applyNumberFormat="1" applyFill="1" applyBorder="1" applyProtection="1">
      <protection locked="0"/>
    </xf>
    <xf numFmtId="167" fontId="1" fillId="4" borderId="6" xfId="3" applyNumberFormat="1" applyFill="1" applyBorder="1" applyProtection="1">
      <protection locked="0"/>
    </xf>
    <xf numFmtId="164" fontId="1" fillId="4" borderId="1" xfId="8" applyNumberFormat="1" applyFont="1" applyFill="1" applyBorder="1" applyAlignment="1" applyProtection="1">
      <alignment horizontal="center" wrapText="1"/>
      <protection locked="0"/>
    </xf>
    <xf numFmtId="164" fontId="1" fillId="4" borderId="58" xfId="8" applyNumberFormat="1" applyFont="1" applyFill="1" applyBorder="1" applyAlignment="1" applyProtection="1">
      <alignment horizontal="center" wrapText="1"/>
      <protection locked="0"/>
    </xf>
    <xf numFmtId="164" fontId="1" fillId="4" borderId="56" xfId="8" applyNumberFormat="1" applyFont="1" applyFill="1" applyBorder="1" applyAlignment="1" applyProtection="1">
      <alignment horizontal="center" wrapText="1"/>
      <protection locked="0"/>
    </xf>
    <xf numFmtId="10" fontId="1" fillId="9" borderId="40" xfId="8" applyNumberFormat="1" applyFont="1" applyFill="1" applyBorder="1" applyProtection="1">
      <protection locked="0"/>
    </xf>
    <xf numFmtId="10" fontId="1" fillId="9" borderId="21" xfId="8" applyNumberFormat="1" applyFont="1" applyFill="1" applyBorder="1" applyProtection="1">
      <protection locked="0"/>
    </xf>
    <xf numFmtId="10" fontId="1" fillId="9" borderId="43" xfId="8" applyNumberFormat="1" applyFont="1" applyFill="1" applyBorder="1" applyProtection="1">
      <protection locked="0"/>
    </xf>
    <xf numFmtId="10" fontId="1" fillId="9" borderId="22" xfId="8" applyNumberFormat="1" applyFont="1" applyFill="1" applyBorder="1" applyProtection="1">
      <protection locked="0"/>
    </xf>
    <xf numFmtId="164" fontId="1" fillId="9" borderId="21" xfId="8" applyNumberFormat="1" applyFont="1" applyFill="1" applyBorder="1" applyProtection="1">
      <protection locked="0"/>
    </xf>
    <xf numFmtId="10" fontId="1" fillId="9" borderId="52" xfId="8" applyNumberFormat="1" applyFont="1" applyFill="1" applyBorder="1" applyProtection="1">
      <protection locked="0"/>
    </xf>
    <xf numFmtId="164" fontId="1" fillId="9" borderId="21" xfId="8" applyNumberFormat="1" applyFont="1" applyFill="1" applyBorder="1" applyAlignment="1" applyProtection="1">
      <alignment horizontal="right" wrapText="1"/>
      <protection locked="0"/>
    </xf>
    <xf numFmtId="164" fontId="1" fillId="9" borderId="52" xfId="8" applyNumberFormat="1" applyFont="1" applyFill="1" applyBorder="1" applyAlignment="1" applyProtection="1">
      <alignment horizontal="right" wrapText="1"/>
      <protection locked="0"/>
    </xf>
    <xf numFmtId="164" fontId="1" fillId="9" borderId="43" xfId="8" applyNumberFormat="1" applyFont="1" applyFill="1" applyBorder="1" applyAlignment="1" applyProtection="1">
      <alignment horizontal="right" wrapText="1"/>
      <protection locked="0"/>
    </xf>
    <xf numFmtId="164" fontId="1" fillId="9" borderId="22" xfId="8" applyNumberFormat="1" applyFont="1" applyFill="1" applyBorder="1" applyAlignment="1" applyProtection="1">
      <alignment horizontal="right" wrapText="1"/>
      <protection locked="0"/>
    </xf>
    <xf numFmtId="167" fontId="1" fillId="4" borderId="37" xfId="3" applyNumberFormat="1" applyFill="1" applyBorder="1" applyAlignment="1" applyProtection="1">
      <alignment horizontal="right"/>
      <protection locked="0"/>
    </xf>
    <xf numFmtId="167" fontId="1" fillId="8" borderId="26" xfId="3" applyNumberFormat="1" applyFill="1" applyBorder="1" applyAlignment="1" applyProtection="1">
      <alignment horizontal="right"/>
      <protection locked="0"/>
    </xf>
    <xf numFmtId="167" fontId="1" fillId="8" borderId="53" xfId="3" applyNumberFormat="1" applyFill="1" applyBorder="1" applyAlignment="1" applyProtection="1">
      <alignment horizontal="right"/>
      <protection locked="0"/>
    </xf>
    <xf numFmtId="167" fontId="1" fillId="8" borderId="25" xfId="3" applyNumberFormat="1" applyFill="1" applyBorder="1" applyAlignment="1" applyProtection="1">
      <alignment horizontal="right"/>
      <protection locked="0"/>
    </xf>
    <xf numFmtId="167" fontId="1" fillId="8" borderId="27" xfId="3" applyNumberFormat="1" applyFill="1" applyBorder="1" applyAlignment="1" applyProtection="1">
      <alignment horizontal="right"/>
      <protection locked="0"/>
    </xf>
    <xf numFmtId="10" fontId="1" fillId="9" borderId="21" xfId="8" applyNumberFormat="1" applyFont="1" applyFill="1" applyBorder="1" applyAlignment="1" applyProtection="1">
      <alignment horizontal="right"/>
      <protection locked="0"/>
    </xf>
    <xf numFmtId="164" fontId="1" fillId="9" borderId="52" xfId="8" applyNumberFormat="1" applyFont="1" applyFill="1" applyBorder="1" applyAlignment="1" applyProtection="1">
      <alignment horizontal="right"/>
      <protection locked="0"/>
    </xf>
    <xf numFmtId="10" fontId="1" fillId="9" borderId="43" xfId="8" applyNumberFormat="1" applyFont="1" applyFill="1" applyBorder="1" applyAlignment="1" applyProtection="1">
      <alignment horizontal="right"/>
      <protection locked="0"/>
    </xf>
    <xf numFmtId="10" fontId="1" fillId="9" borderId="22" xfId="8" applyNumberFormat="1" applyFont="1" applyFill="1" applyBorder="1" applyAlignment="1" applyProtection="1">
      <alignment horizontal="right"/>
      <protection locked="0"/>
    </xf>
    <xf numFmtId="10" fontId="22" fillId="9" borderId="21" xfId="8" applyNumberFormat="1" applyFont="1" applyFill="1" applyBorder="1" applyAlignment="1" applyProtection="1">
      <alignment horizontal="right"/>
      <protection locked="0"/>
    </xf>
    <xf numFmtId="164" fontId="22" fillId="9" borderId="52" xfId="8" applyNumberFormat="1" applyFont="1" applyFill="1" applyBorder="1" applyAlignment="1" applyProtection="1">
      <alignment horizontal="right"/>
      <protection locked="0"/>
    </xf>
    <xf numFmtId="10" fontId="22" fillId="9" borderId="43" xfId="8" applyNumberFormat="1" applyFont="1" applyFill="1" applyBorder="1" applyAlignment="1" applyProtection="1">
      <alignment horizontal="right"/>
      <protection locked="0"/>
    </xf>
    <xf numFmtId="10" fontId="22" fillId="9" borderId="22" xfId="8" applyNumberFormat="1" applyFont="1" applyFill="1" applyBorder="1" applyAlignment="1" applyProtection="1">
      <alignment horizontal="right"/>
      <protection locked="0"/>
    </xf>
    <xf numFmtId="167" fontId="22" fillId="4" borderId="37" xfId="3" applyNumberFormat="1" applyFont="1" applyFill="1" applyBorder="1" applyAlignment="1" applyProtection="1">
      <alignment horizontal="right"/>
      <protection locked="0"/>
    </xf>
    <xf numFmtId="167" fontId="22" fillId="8" borderId="26" xfId="3" applyNumberFormat="1" applyFont="1" applyFill="1" applyBorder="1" applyAlignment="1" applyProtection="1">
      <alignment horizontal="right"/>
      <protection locked="0"/>
    </xf>
    <xf numFmtId="167" fontId="22" fillId="8" borderId="53" xfId="3" applyNumberFormat="1" applyFont="1" applyFill="1" applyBorder="1" applyAlignment="1" applyProtection="1">
      <alignment horizontal="right"/>
      <protection locked="0"/>
    </xf>
    <xf numFmtId="167" fontId="22" fillId="8" borderId="25" xfId="3" applyNumberFormat="1" applyFont="1" applyFill="1" applyBorder="1" applyAlignment="1" applyProtection="1">
      <alignment horizontal="right"/>
      <protection locked="0"/>
    </xf>
    <xf numFmtId="167" fontId="22" fillId="8" borderId="27" xfId="3" applyNumberFormat="1" applyFont="1" applyFill="1" applyBorder="1" applyAlignment="1" applyProtection="1">
      <alignment horizontal="right"/>
      <protection locked="0"/>
    </xf>
    <xf numFmtId="0" fontId="22" fillId="0" borderId="0" xfId="3" applyFont="1" applyAlignment="1">
      <alignment horizontal="right"/>
    </xf>
    <xf numFmtId="0" fontId="12" fillId="2" borderId="72" xfId="3" applyFont="1" applyFill="1" applyBorder="1" applyAlignment="1">
      <alignment horizontal="left"/>
    </xf>
    <xf numFmtId="0" fontId="12" fillId="2" borderId="73" xfId="3" applyFont="1" applyFill="1" applyBorder="1" applyAlignment="1">
      <alignment horizontal="center"/>
    </xf>
    <xf numFmtId="167" fontId="1" fillId="8" borderId="58" xfId="3" applyNumberFormat="1" applyFill="1" applyBorder="1" applyProtection="1">
      <protection locked="0"/>
    </xf>
    <xf numFmtId="0" fontId="35" fillId="0" borderId="0" xfId="0" applyFont="1"/>
    <xf numFmtId="0" fontId="12" fillId="6" borderId="43" xfId="3" quotePrefix="1" applyFont="1" applyFill="1" applyBorder="1"/>
    <xf numFmtId="0" fontId="36" fillId="0" borderId="0" xfId="0" applyFont="1"/>
    <xf numFmtId="0" fontId="37" fillId="0" borderId="0" xfId="2" applyFont="1"/>
    <xf numFmtId="0" fontId="33" fillId="0" borderId="0" xfId="0" applyFont="1"/>
    <xf numFmtId="0" fontId="38" fillId="0" borderId="0" xfId="0" applyFont="1"/>
    <xf numFmtId="0" fontId="40" fillId="0" borderId="0" xfId="0" applyFont="1"/>
    <xf numFmtId="49" fontId="5" fillId="0" borderId="0" xfId="0" applyNumberFormat="1" applyFont="1" applyBorder="1" applyAlignment="1">
      <alignment horizontal="left"/>
    </xf>
    <xf numFmtId="0" fontId="1" fillId="0" borderId="0" xfId="3" applyBorder="1"/>
    <xf numFmtId="0" fontId="1" fillId="0" borderId="0" xfId="3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1" fillId="0" borderId="0" xfId="2" applyBorder="1" applyProtection="1">
      <protection locked="0"/>
    </xf>
    <xf numFmtId="0" fontId="14" fillId="2" borderId="25" xfId="2" applyFont="1" applyFill="1" applyBorder="1" applyAlignment="1">
      <alignment horizontal="center" vertical="center" wrapText="1"/>
    </xf>
    <xf numFmtId="0" fontId="14" fillId="2" borderId="26" xfId="2" applyFont="1" applyFill="1" applyBorder="1" applyAlignment="1">
      <alignment horizontal="center" vertical="center" wrapText="1"/>
    </xf>
    <xf numFmtId="0" fontId="14" fillId="2" borderId="27" xfId="2" applyFont="1" applyFill="1" applyBorder="1" applyAlignment="1">
      <alignment horizontal="center" vertical="center" wrapText="1"/>
    </xf>
    <xf numFmtId="168" fontId="1" fillId="4" borderId="28" xfId="7" applyNumberFormat="1" applyFont="1" applyFill="1" applyBorder="1" applyAlignment="1" applyProtection="1">
      <alignment horizontal="center"/>
      <protection locked="0"/>
    </xf>
    <xf numFmtId="168" fontId="1" fillId="4" borderId="68" xfId="7" applyNumberFormat="1" applyFont="1" applyFill="1" applyBorder="1" applyAlignment="1" applyProtection="1">
      <alignment horizontal="center"/>
      <protection locked="0"/>
    </xf>
    <xf numFmtId="168" fontId="1" fillId="4" borderId="69" xfId="7" applyNumberFormat="1" applyFont="1" applyFill="1" applyBorder="1" applyAlignment="1" applyProtection="1">
      <alignment horizontal="center"/>
      <protection locked="0"/>
    </xf>
    <xf numFmtId="49" fontId="15" fillId="2" borderId="10" xfId="3" applyNumberFormat="1" applyFont="1" applyFill="1" applyBorder="1" applyAlignment="1">
      <alignment horizontal="left"/>
    </xf>
    <xf numFmtId="0" fontId="14" fillId="2" borderId="11" xfId="3" applyFont="1" applyFill="1" applyBorder="1"/>
    <xf numFmtId="168" fontId="1" fillId="9" borderId="21" xfId="7" applyNumberFormat="1" applyFont="1" applyFill="1" applyBorder="1" applyProtection="1">
      <protection locked="0"/>
    </xf>
    <xf numFmtId="168" fontId="1" fillId="9" borderId="43" xfId="7" applyNumberFormat="1" applyFont="1" applyFill="1" applyBorder="1" applyProtection="1">
      <protection locked="0"/>
    </xf>
    <xf numFmtId="168" fontId="1" fillId="9" borderId="22" xfId="7" applyNumberFormat="1" applyFont="1" applyFill="1" applyBorder="1" applyProtection="1">
      <protection locked="0"/>
    </xf>
    <xf numFmtId="0" fontId="12" fillId="2" borderId="3" xfId="3" applyFont="1" applyFill="1" applyBorder="1" applyAlignment="1">
      <alignment horizontal="center" vertical="center"/>
    </xf>
    <xf numFmtId="0" fontId="12" fillId="2" borderId="48" xfId="3" applyFont="1" applyFill="1" applyBorder="1" applyAlignment="1">
      <alignment horizontal="center" vertical="center"/>
    </xf>
    <xf numFmtId="0" fontId="12" fillId="2" borderId="49" xfId="3" applyFont="1" applyFill="1" applyBorder="1" applyAlignment="1">
      <alignment horizontal="center" vertical="center"/>
    </xf>
    <xf numFmtId="0" fontId="1" fillId="0" borderId="30" xfId="3" applyFont="1" applyBorder="1"/>
    <xf numFmtId="0" fontId="1" fillId="0" borderId="26" xfId="3" applyFont="1" applyBorder="1"/>
    <xf numFmtId="0" fontId="41" fillId="0" borderId="0" xfId="0" applyFont="1"/>
    <xf numFmtId="0" fontId="1" fillId="0" borderId="0" xfId="3" applyFont="1" applyBorder="1"/>
    <xf numFmtId="0" fontId="1" fillId="0" borderId="30" xfId="3" quotePrefix="1" applyFont="1" applyBorder="1"/>
    <xf numFmtId="168" fontId="1" fillId="4" borderId="52" xfId="7" applyNumberFormat="1" applyFont="1" applyFill="1" applyBorder="1" applyAlignment="1" applyProtection="1">
      <alignment horizontal="center"/>
      <protection locked="0"/>
    </xf>
    <xf numFmtId="168" fontId="1" fillId="4" borderId="55" xfId="7" applyNumberFormat="1" applyFont="1" applyFill="1" applyBorder="1" applyAlignment="1" applyProtection="1">
      <alignment horizontal="center"/>
      <protection locked="0"/>
    </xf>
    <xf numFmtId="168" fontId="1" fillId="4" borderId="53" xfId="7" applyNumberFormat="1" applyFont="1" applyFill="1" applyBorder="1" applyAlignment="1" applyProtection="1">
      <alignment horizontal="center"/>
      <protection locked="0"/>
    </xf>
    <xf numFmtId="168" fontId="1" fillId="4" borderId="40" xfId="7" applyNumberFormat="1" applyFont="1" applyFill="1" applyBorder="1" applyAlignment="1" applyProtection="1">
      <alignment horizontal="center"/>
      <protection locked="0"/>
    </xf>
    <xf numFmtId="168" fontId="1" fillId="4" borderId="74" xfId="7" applyNumberFormat="1" applyFont="1" applyFill="1" applyBorder="1" applyAlignment="1" applyProtection="1">
      <alignment horizontal="center"/>
      <protection locked="0"/>
    </xf>
    <xf numFmtId="168" fontId="1" fillId="4" borderId="75" xfId="7" applyNumberFormat="1" applyFont="1" applyFill="1" applyBorder="1" applyAlignment="1" applyProtection="1">
      <alignment horizontal="center"/>
      <protection locked="0"/>
    </xf>
    <xf numFmtId="0" fontId="15" fillId="0" borderId="0" xfId="3" quotePrefix="1" applyFont="1" applyBorder="1" applyAlignment="1">
      <alignment horizontal="left"/>
    </xf>
    <xf numFmtId="0" fontId="25" fillId="0" borderId="0" xfId="0" applyFont="1" applyBorder="1"/>
    <xf numFmtId="0" fontId="12" fillId="2" borderId="12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3" xfId="2" applyFont="1" applyFill="1" applyBorder="1" applyAlignment="1">
      <alignment horizontal="center" vertical="center" wrapText="1"/>
    </xf>
    <xf numFmtId="168" fontId="1" fillId="11" borderId="41" xfId="7" applyNumberFormat="1" applyFont="1" applyFill="1" applyBorder="1" applyAlignment="1" applyProtection="1">
      <alignment horizontal="center" vertical="center"/>
      <protection locked="0"/>
    </xf>
    <xf numFmtId="168" fontId="1" fillId="11" borderId="23" xfId="7" applyNumberFormat="1" applyFont="1" applyFill="1" applyBorder="1" applyAlignment="1" applyProtection="1">
      <alignment horizontal="center" vertical="center"/>
      <protection locked="0"/>
    </xf>
    <xf numFmtId="0" fontId="15" fillId="0" borderId="40" xfId="3" applyFont="1" applyBorder="1" applyAlignment="1">
      <alignment horizontal="left"/>
    </xf>
    <xf numFmtId="0" fontId="15" fillId="0" borderId="74" xfId="3" applyFont="1" applyBorder="1" applyAlignment="1">
      <alignment horizontal="left"/>
    </xf>
    <xf numFmtId="0" fontId="15" fillId="0" borderId="75" xfId="3" applyFont="1" applyBorder="1" applyAlignment="1">
      <alignment horizontal="left"/>
    </xf>
    <xf numFmtId="0" fontId="1" fillId="0" borderId="40" xfId="3" applyBorder="1" applyAlignment="1">
      <alignment horizontal="center"/>
    </xf>
    <xf numFmtId="0" fontId="1" fillId="0" borderId="76" xfId="3" applyBorder="1" applyAlignment="1">
      <alignment horizontal="center"/>
    </xf>
    <xf numFmtId="0" fontId="1" fillId="0" borderId="74" xfId="3" applyBorder="1" applyAlignment="1">
      <alignment horizontal="center"/>
    </xf>
    <xf numFmtId="0" fontId="1" fillId="0" borderId="75" xfId="3" applyBorder="1" applyAlignment="1">
      <alignment horizontal="center"/>
    </xf>
    <xf numFmtId="168" fontId="1" fillId="8" borderId="9" xfId="7" applyNumberFormat="1" applyFont="1" applyFill="1" applyBorder="1" applyAlignment="1" applyProtection="1">
      <alignment horizontal="center" vertical="center"/>
      <protection locked="0"/>
    </xf>
    <xf numFmtId="168" fontId="1" fillId="8" borderId="23" xfId="7" applyNumberFormat="1" applyFont="1" applyFill="1" applyBorder="1" applyAlignment="1" applyProtection="1">
      <alignment horizontal="center" vertical="center"/>
      <protection locked="0"/>
    </xf>
    <xf numFmtId="168" fontId="1" fillId="8" borderId="30" xfId="7" applyNumberFormat="1" applyFont="1" applyFill="1" applyBorder="1" applyAlignment="1" applyProtection="1">
      <alignment horizontal="center" vertical="center"/>
      <protection locked="0"/>
    </xf>
    <xf numFmtId="168" fontId="1" fillId="8" borderId="66" xfId="7" applyNumberFormat="1" applyFont="1" applyFill="1" applyBorder="1" applyAlignment="1" applyProtection="1">
      <alignment horizontal="center" vertical="center"/>
      <protection locked="0"/>
    </xf>
    <xf numFmtId="168" fontId="1" fillId="8" borderId="43" xfId="7" applyNumberFormat="1" applyFont="1" applyFill="1" applyBorder="1" applyAlignment="1" applyProtection="1">
      <alignment horizontal="center" vertical="center"/>
      <protection locked="0"/>
    </xf>
    <xf numFmtId="168" fontId="1" fillId="8" borderId="62" xfId="7" applyNumberFormat="1" applyFont="1" applyFill="1" applyBorder="1" applyAlignment="1" applyProtection="1">
      <alignment horizontal="center" vertical="center"/>
      <protection locked="0"/>
    </xf>
    <xf numFmtId="0" fontId="1" fillId="0" borderId="54" xfId="3" applyBorder="1" applyAlignment="1">
      <alignment horizontal="center"/>
    </xf>
    <xf numFmtId="0" fontId="1" fillId="0" borderId="60" xfId="3" applyBorder="1" applyAlignment="1">
      <alignment horizontal="center"/>
    </xf>
    <xf numFmtId="0" fontId="1" fillId="0" borderId="61" xfId="3" applyBorder="1" applyAlignment="1">
      <alignment horizontal="center"/>
    </xf>
    <xf numFmtId="0" fontId="25" fillId="6" borderId="53" xfId="0" applyFont="1" applyFill="1" applyBorder="1" applyAlignment="1">
      <alignment horizontal="center"/>
    </xf>
    <xf numFmtId="168" fontId="1" fillId="8" borderId="53" xfId="7" applyNumberFormat="1" applyFont="1" applyFill="1" applyBorder="1" applyAlignment="1" applyProtection="1">
      <alignment horizontal="center"/>
      <protection locked="0"/>
    </xf>
    <xf numFmtId="0" fontId="12" fillId="2" borderId="20" xfId="3" applyFont="1" applyFill="1" applyBorder="1" applyAlignment="1">
      <alignment horizontal="center" vertical="center" wrapText="1"/>
    </xf>
    <xf numFmtId="0" fontId="25" fillId="0" borderId="0" xfId="0" applyFont="1" applyFill="1"/>
    <xf numFmtId="0" fontId="14" fillId="2" borderId="53" xfId="2" applyFont="1" applyFill="1" applyBorder="1" applyAlignment="1">
      <alignment horizontal="center" vertical="center" wrapText="1"/>
    </xf>
    <xf numFmtId="168" fontId="1" fillId="4" borderId="81" xfId="7" applyNumberFormat="1" applyFont="1" applyFill="1" applyBorder="1" applyAlignment="1" applyProtection="1">
      <alignment horizontal="center" vertical="center"/>
      <protection locked="0"/>
    </xf>
    <xf numFmtId="168" fontId="1" fillId="4" borderId="55" xfId="7" applyNumberFormat="1" applyFont="1" applyFill="1" applyBorder="1" applyAlignment="1" applyProtection="1">
      <alignment horizontal="center" vertical="center"/>
      <protection locked="0"/>
    </xf>
    <xf numFmtId="168" fontId="1" fillId="4" borderId="52" xfId="7" applyNumberFormat="1" applyFont="1" applyFill="1" applyBorder="1" applyAlignment="1" applyProtection="1">
      <alignment horizontal="center" vertical="center"/>
      <protection locked="0"/>
    </xf>
    <xf numFmtId="0" fontId="1" fillId="6" borderId="43" xfId="2" applyFont="1" applyFill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30" xfId="2" applyFont="1" applyBorder="1"/>
    <xf numFmtId="0" fontId="1" fillId="0" borderId="24" xfId="2" applyFont="1" applyBorder="1" applyAlignment="1">
      <alignment horizontal="center"/>
    </xf>
    <xf numFmtId="0" fontId="1" fillId="0" borderId="0" xfId="2" applyFont="1"/>
    <xf numFmtId="0" fontId="1" fillId="4" borderId="21" xfId="2" applyFont="1" applyFill="1" applyBorder="1" applyAlignment="1" applyProtection="1">
      <alignment horizontal="center"/>
      <protection locked="0"/>
    </xf>
    <xf numFmtId="0" fontId="1" fillId="4" borderId="43" xfId="2" applyFont="1" applyFill="1" applyBorder="1" applyAlignment="1" applyProtection="1">
      <alignment horizontal="center"/>
      <protection locked="0"/>
    </xf>
    <xf numFmtId="1" fontId="1" fillId="4" borderId="43" xfId="2" applyNumberFormat="1" applyFont="1" applyFill="1" applyBorder="1" applyAlignment="1" applyProtection="1">
      <alignment horizontal="center"/>
      <protection locked="0"/>
    </xf>
    <xf numFmtId="1" fontId="1" fillId="4" borderId="52" xfId="2" applyNumberFormat="1" applyFont="1" applyFill="1" applyBorder="1" applyAlignment="1" applyProtection="1">
      <alignment horizontal="center"/>
      <protection locked="0"/>
    </xf>
    <xf numFmtId="168" fontId="15" fillId="8" borderId="40" xfId="7" applyNumberFormat="1" applyFont="1" applyFill="1" applyBorder="1" applyAlignment="1" applyProtection="1">
      <alignment horizontal="center"/>
      <protection locked="0"/>
    </xf>
    <xf numFmtId="168" fontId="15" fillId="5" borderId="74" xfId="7" applyNumberFormat="1" applyFont="1" applyFill="1" applyBorder="1" applyAlignment="1" applyProtection="1">
      <alignment horizontal="center"/>
      <protection locked="0"/>
    </xf>
    <xf numFmtId="168" fontId="15" fillId="8" borderId="74" xfId="7" applyNumberFormat="1" applyFont="1" applyFill="1" applyBorder="1" applyAlignment="1" applyProtection="1">
      <alignment horizontal="center"/>
      <protection locked="0"/>
    </xf>
    <xf numFmtId="168" fontId="15" fillId="5" borderId="75" xfId="7" applyNumberFormat="1" applyFont="1" applyFill="1" applyBorder="1" applyAlignment="1" applyProtection="1">
      <alignment horizontal="center"/>
      <protection locked="0"/>
    </xf>
    <xf numFmtId="168" fontId="15" fillId="5" borderId="40" xfId="7" applyNumberFormat="1" applyFont="1" applyFill="1" applyBorder="1" applyAlignment="1" applyProtection="1">
      <alignment horizontal="center"/>
      <protection locked="0"/>
    </xf>
    <xf numFmtId="0" fontId="1" fillId="2" borderId="35" xfId="2" applyFont="1" applyFill="1" applyBorder="1"/>
    <xf numFmtId="0" fontId="1" fillId="2" borderId="36" xfId="2" applyFont="1" applyFill="1" applyBorder="1"/>
    <xf numFmtId="0" fontId="1" fillId="2" borderId="4" xfId="2" applyFont="1" applyFill="1" applyBorder="1"/>
    <xf numFmtId="0" fontId="1" fillId="2" borderId="5" xfId="2" applyFont="1" applyFill="1" applyBorder="1"/>
    <xf numFmtId="0" fontId="1" fillId="0" borderId="0" xfId="2" applyFont="1" applyAlignment="1">
      <alignment horizontal="center"/>
    </xf>
    <xf numFmtId="0" fontId="1" fillId="2" borderId="17" xfId="3" applyFont="1" applyFill="1" applyBorder="1" applyAlignment="1">
      <alignment horizontal="center"/>
    </xf>
    <xf numFmtId="0" fontId="1" fillId="2" borderId="18" xfId="3" applyFont="1" applyFill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3" applyFont="1"/>
    <xf numFmtId="0" fontId="1" fillId="0" borderId="30" xfId="3" applyFont="1" applyBorder="1" applyAlignment="1">
      <alignment horizontal="center" vertical="center"/>
    </xf>
    <xf numFmtId="0" fontId="1" fillId="0" borderId="24" xfId="3" applyFont="1" applyBorder="1" applyAlignment="1">
      <alignment horizontal="center"/>
    </xf>
    <xf numFmtId="167" fontId="1" fillId="4" borderId="21" xfId="3" applyNumberFormat="1" applyFont="1" applyFill="1" applyBorder="1" applyProtection="1">
      <protection locked="0"/>
    </xf>
    <xf numFmtId="167" fontId="1" fillId="4" borderId="43" xfId="3" applyNumberFormat="1" applyFont="1" applyFill="1" applyBorder="1" applyProtection="1">
      <protection locked="0"/>
    </xf>
    <xf numFmtId="167" fontId="1" fillId="4" borderId="22" xfId="3" applyNumberFormat="1" applyFont="1" applyFill="1" applyBorder="1" applyProtection="1">
      <protection locked="0"/>
    </xf>
    <xf numFmtId="167" fontId="1" fillId="4" borderId="23" xfId="3" applyNumberFormat="1" applyFont="1" applyFill="1" applyBorder="1" applyProtection="1">
      <protection locked="0"/>
    </xf>
    <xf numFmtId="167" fontId="1" fillId="4" borderId="30" xfId="3" applyNumberFormat="1" applyFont="1" applyFill="1" applyBorder="1" applyProtection="1">
      <protection locked="0"/>
    </xf>
    <xf numFmtId="167" fontId="1" fillId="4" borderId="24" xfId="3" applyNumberFormat="1" applyFont="1" applyFill="1" applyBorder="1" applyProtection="1">
      <protection locked="0"/>
    </xf>
    <xf numFmtId="167" fontId="1" fillId="4" borderId="25" xfId="3" applyNumberFormat="1" applyFont="1" applyFill="1" applyBorder="1" applyProtection="1">
      <protection locked="0"/>
    </xf>
    <xf numFmtId="167" fontId="1" fillId="4" borderId="26" xfId="3" applyNumberFormat="1" applyFont="1" applyFill="1" applyBorder="1" applyProtection="1">
      <protection locked="0"/>
    </xf>
    <xf numFmtId="167" fontId="1" fillId="4" borderId="27" xfId="3" applyNumberFormat="1" applyFont="1" applyFill="1" applyBorder="1" applyProtection="1">
      <protection locked="0"/>
    </xf>
    <xf numFmtId="167" fontId="1" fillId="4" borderId="40" xfId="3" applyNumberFormat="1" applyFont="1" applyFill="1" applyBorder="1" applyProtection="1">
      <protection locked="0"/>
    </xf>
    <xf numFmtId="167" fontId="1" fillId="4" borderId="75" xfId="3" applyNumberFormat="1" applyFont="1" applyFill="1" applyBorder="1" applyProtection="1">
      <protection locked="0"/>
    </xf>
    <xf numFmtId="0" fontId="1" fillId="0" borderId="26" xfId="3" applyFont="1" applyBorder="1" applyAlignment="1">
      <alignment horizontal="center" vertical="center"/>
    </xf>
    <xf numFmtId="0" fontId="1" fillId="0" borderId="30" xfId="3" applyFont="1" applyBorder="1" applyAlignment="1">
      <alignment horizontal="left"/>
    </xf>
    <xf numFmtId="0" fontId="1" fillId="0" borderId="30" xfId="3" applyFont="1" applyBorder="1" applyAlignment="1">
      <alignment horizontal="center"/>
    </xf>
    <xf numFmtId="0" fontId="42" fillId="0" borderId="0" xfId="0" applyFont="1"/>
    <xf numFmtId="0" fontId="1" fillId="0" borderId="26" xfId="3" applyFont="1" applyBorder="1" applyAlignment="1">
      <alignment horizontal="left"/>
    </xf>
    <xf numFmtId="0" fontId="1" fillId="0" borderId="2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2" fontId="15" fillId="0" borderId="74" xfId="3" quotePrefix="1" applyNumberFormat="1" applyFont="1" applyBorder="1" applyAlignment="1">
      <alignment horizontal="left"/>
    </xf>
    <xf numFmtId="167" fontId="15" fillId="0" borderId="40" xfId="3" applyNumberFormat="1" applyFont="1" applyBorder="1" applyAlignment="1">
      <alignment horizontal="left"/>
    </xf>
    <xf numFmtId="167" fontId="15" fillId="0" borderId="74" xfId="3" quotePrefix="1" applyNumberFormat="1" applyFont="1" applyBorder="1" applyAlignment="1">
      <alignment horizontal="left"/>
    </xf>
    <xf numFmtId="167" fontId="15" fillId="0" borderId="74" xfId="3" applyNumberFormat="1" applyFont="1" applyBorder="1" applyAlignment="1">
      <alignment horizontal="left"/>
    </xf>
    <xf numFmtId="167" fontId="15" fillId="0" borderId="75" xfId="3" applyNumberFormat="1" applyFont="1" applyBorder="1" applyAlignment="1">
      <alignment horizontal="left"/>
    </xf>
    <xf numFmtId="2" fontId="15" fillId="0" borderId="40" xfId="3" applyNumberFormat="1" applyFont="1" applyBorder="1" applyAlignment="1">
      <alignment horizontal="left"/>
    </xf>
    <xf numFmtId="2" fontId="15" fillId="0" borderId="74" xfId="3" applyNumberFormat="1" applyFont="1" applyBorder="1" applyAlignment="1">
      <alignment horizontal="left"/>
    </xf>
    <xf numFmtId="2" fontId="15" fillId="0" borderId="75" xfId="3" applyNumberFormat="1" applyFont="1" applyBorder="1" applyAlignment="1">
      <alignment horizontal="left"/>
    </xf>
    <xf numFmtId="167" fontId="15" fillId="0" borderId="40" xfId="3" quotePrefix="1" applyNumberFormat="1" applyFont="1" applyBorder="1" applyAlignment="1">
      <alignment horizontal="left"/>
    </xf>
    <xf numFmtId="2" fontId="15" fillId="0" borderId="40" xfId="3" quotePrefix="1" applyNumberFormat="1" applyFont="1" applyBorder="1" applyAlignment="1">
      <alignment horizontal="left"/>
    </xf>
    <xf numFmtId="0" fontId="15" fillId="0" borderId="26" xfId="3" applyFont="1" applyBorder="1" applyAlignment="1">
      <alignment horizontal="left"/>
    </xf>
    <xf numFmtId="0" fontId="12" fillId="2" borderId="78" xfId="3" applyFont="1" applyFill="1" applyBorder="1" applyAlignment="1">
      <alignment horizontal="center" vertical="center" wrapText="1"/>
    </xf>
    <xf numFmtId="167" fontId="15" fillId="0" borderId="21" xfId="3" applyNumberFormat="1" applyFont="1" applyBorder="1" applyAlignment="1">
      <alignment horizontal="left"/>
    </xf>
    <xf numFmtId="0" fontId="6" fillId="0" borderId="55" xfId="0" applyFont="1" applyBorder="1"/>
    <xf numFmtId="167" fontId="15" fillId="0" borderId="23" xfId="3" applyNumberFormat="1" applyFont="1" applyBorder="1" applyAlignment="1">
      <alignment horizontal="left"/>
    </xf>
    <xf numFmtId="167" fontId="15" fillId="0" borderId="25" xfId="3" applyNumberFormat="1" applyFont="1" applyBorder="1" applyAlignment="1">
      <alignment horizontal="left"/>
    </xf>
    <xf numFmtId="168" fontId="1" fillId="8" borderId="77" xfId="7" applyNumberFormat="1" applyFont="1" applyFill="1" applyBorder="1" applyAlignment="1" applyProtection="1">
      <alignment horizontal="center" vertical="center"/>
      <protection locked="0"/>
    </xf>
    <xf numFmtId="168" fontId="1" fillId="8" borderId="78" xfId="7" applyNumberFormat="1" applyFont="1" applyFill="1" applyBorder="1" applyAlignment="1" applyProtection="1">
      <alignment horizontal="center" vertical="center"/>
      <protection locked="0"/>
    </xf>
    <xf numFmtId="168" fontId="1" fillId="11" borderId="21" xfId="7" applyNumberFormat="1" applyFont="1" applyFill="1" applyBorder="1" applyAlignment="1" applyProtection="1">
      <alignment horizontal="center" vertical="center"/>
      <protection locked="0"/>
    </xf>
    <xf numFmtId="168" fontId="1" fillId="8" borderId="26" xfId="7" applyNumberFormat="1" applyFont="1" applyFill="1" applyBorder="1" applyAlignment="1" applyProtection="1">
      <alignment horizontal="center" vertical="center"/>
      <protection locked="0"/>
    </xf>
    <xf numFmtId="168" fontId="1" fillId="11" borderId="62" xfId="7" applyNumberFormat="1" applyFont="1" applyFill="1" applyBorder="1" applyAlignment="1" applyProtection="1">
      <alignment horizontal="center" vertical="center"/>
      <protection locked="0"/>
    </xf>
    <xf numFmtId="168" fontId="1" fillId="8" borderId="52" xfId="7" applyNumberFormat="1" applyFont="1" applyFill="1" applyBorder="1" applyAlignment="1" applyProtection="1">
      <alignment horizontal="center" vertical="center"/>
      <protection locked="0"/>
    </xf>
    <xf numFmtId="168" fontId="1" fillId="8" borderId="55" xfId="7" applyNumberFormat="1" applyFont="1" applyFill="1" applyBorder="1" applyAlignment="1" applyProtection="1">
      <alignment horizontal="center" vertical="center"/>
      <protection locked="0"/>
    </xf>
    <xf numFmtId="168" fontId="1" fillId="8" borderId="81" xfId="7" applyNumberFormat="1" applyFont="1" applyFill="1" applyBorder="1" applyAlignment="1" applyProtection="1">
      <alignment horizontal="center" vertical="center"/>
      <protection locked="0"/>
    </xf>
    <xf numFmtId="0" fontId="14" fillId="2" borderId="58" xfId="2" applyFont="1" applyFill="1" applyBorder="1" applyAlignment="1">
      <alignment horizontal="center" vertical="center" wrapText="1"/>
    </xf>
    <xf numFmtId="168" fontId="1" fillId="11" borderId="28" xfId="7" applyNumberFormat="1" applyFont="1" applyFill="1" applyBorder="1" applyAlignment="1" applyProtection="1">
      <alignment horizontal="center" vertical="center"/>
      <protection locked="0"/>
    </xf>
    <xf numFmtId="168" fontId="1" fillId="8" borderId="54" xfId="7" applyNumberFormat="1" applyFont="1" applyFill="1" applyBorder="1" applyAlignment="1" applyProtection="1">
      <alignment horizontal="center" vertical="center"/>
      <protection locked="0"/>
    </xf>
    <xf numFmtId="168" fontId="1" fillId="11" borderId="68" xfId="7" applyNumberFormat="1" applyFont="1" applyFill="1" applyBorder="1" applyAlignment="1" applyProtection="1">
      <alignment horizontal="center" vertical="center"/>
      <protection locked="0"/>
    </xf>
    <xf numFmtId="168" fontId="1" fillId="8" borderId="60" xfId="7" applyNumberFormat="1" applyFont="1" applyFill="1" applyBorder="1" applyAlignment="1" applyProtection="1">
      <alignment horizontal="center" vertical="center"/>
      <protection locked="0"/>
    </xf>
    <xf numFmtId="168" fontId="1" fillId="8" borderId="68" xfId="7" applyNumberFormat="1" applyFont="1" applyFill="1" applyBorder="1" applyAlignment="1" applyProtection="1">
      <alignment horizontal="center" vertical="center"/>
      <protection locked="0"/>
    </xf>
    <xf numFmtId="168" fontId="1" fillId="8" borderId="69" xfId="7" applyNumberFormat="1" applyFont="1" applyFill="1" applyBorder="1" applyAlignment="1" applyProtection="1">
      <alignment horizontal="center" vertical="center"/>
      <protection locked="0"/>
    </xf>
    <xf numFmtId="168" fontId="1" fillId="8" borderId="61" xfId="7" applyNumberFormat="1" applyFont="1" applyFill="1" applyBorder="1" applyAlignment="1" applyProtection="1">
      <alignment horizontal="center" vertical="center"/>
      <protection locked="0"/>
    </xf>
    <xf numFmtId="168" fontId="1" fillId="11" borderId="66" xfId="7" applyNumberFormat="1" applyFont="1" applyFill="1" applyBorder="1" applyAlignment="1" applyProtection="1">
      <alignment horizontal="center" vertical="center"/>
      <protection locked="0"/>
    </xf>
    <xf numFmtId="168" fontId="1" fillId="8" borderId="67" xfId="7" applyNumberFormat="1" applyFont="1" applyFill="1" applyBorder="1" applyAlignment="1" applyProtection="1">
      <alignment horizontal="center" vertical="center"/>
      <protection locked="0"/>
    </xf>
    <xf numFmtId="168" fontId="1" fillId="11" borderId="77" xfId="7" applyNumberFormat="1" applyFont="1" applyFill="1" applyBorder="1" applyAlignment="1" applyProtection="1">
      <alignment horizontal="center" vertical="center"/>
      <protection locked="0"/>
    </xf>
    <xf numFmtId="2" fontId="15" fillId="0" borderId="23" xfId="3" quotePrefix="1" applyNumberFormat="1" applyFont="1" applyBorder="1" applyAlignment="1">
      <alignment horizontal="left"/>
    </xf>
    <xf numFmtId="0" fontId="1" fillId="0" borderId="0" xfId="3" applyFill="1" applyBorder="1"/>
    <xf numFmtId="0" fontId="1" fillId="0" borderId="0" xfId="3" applyFill="1" applyBorder="1" applyAlignment="1">
      <alignment horizontal="center" vertical="center"/>
    </xf>
    <xf numFmtId="0" fontId="1" fillId="0" borderId="0" xfId="3" applyFill="1" applyBorder="1" applyAlignment="1">
      <alignment horizontal="center"/>
    </xf>
    <xf numFmtId="49" fontId="14" fillId="0" borderId="0" xfId="3" applyNumberFormat="1" applyFont="1" applyFill="1" applyAlignment="1">
      <alignment horizontal="center"/>
    </xf>
    <xf numFmtId="168" fontId="1" fillId="0" borderId="0" xfId="7" applyNumberFormat="1" applyFont="1" applyFill="1" applyBorder="1" applyAlignment="1" applyProtection="1">
      <alignment horizontal="center"/>
      <protection locked="0"/>
    </xf>
    <xf numFmtId="168" fontId="15" fillId="0" borderId="0" xfId="7" applyNumberFormat="1" applyFont="1" applyFill="1" applyBorder="1" applyAlignment="1" applyProtection="1">
      <alignment horizontal="center"/>
      <protection locked="0"/>
    </xf>
    <xf numFmtId="168" fontId="1" fillId="4" borderId="42" xfId="7" applyNumberFormat="1" applyFont="1" applyFill="1" applyBorder="1" applyAlignment="1" applyProtection="1">
      <alignment horizontal="center"/>
      <protection locked="0"/>
    </xf>
    <xf numFmtId="168" fontId="1" fillId="4" borderId="31" xfId="7" applyNumberFormat="1" applyFont="1" applyFill="1" applyBorder="1" applyAlignment="1" applyProtection="1">
      <alignment horizontal="center"/>
      <protection locked="0"/>
    </xf>
    <xf numFmtId="168" fontId="1" fillId="4" borderId="22" xfId="7" applyNumberFormat="1" applyFont="1" applyFill="1" applyBorder="1" applyAlignment="1" applyProtection="1">
      <alignment horizontal="center"/>
      <protection locked="0"/>
    </xf>
    <xf numFmtId="168" fontId="1" fillId="4" borderId="24" xfId="7" applyNumberFormat="1" applyFont="1" applyFill="1" applyBorder="1" applyAlignment="1" applyProtection="1">
      <alignment horizontal="center"/>
      <protection locked="0"/>
    </xf>
    <xf numFmtId="168" fontId="1" fillId="8" borderId="27" xfId="7" applyNumberFormat="1" applyFont="1" applyFill="1" applyBorder="1" applyAlignment="1" applyProtection="1">
      <alignment horizontal="center"/>
      <protection locked="0"/>
    </xf>
    <xf numFmtId="168" fontId="1" fillId="8" borderId="32" xfId="7" applyNumberFormat="1" applyFont="1" applyFill="1" applyBorder="1" applyAlignment="1" applyProtection="1">
      <alignment horizontal="center"/>
      <protection locked="0"/>
    </xf>
    <xf numFmtId="0" fontId="12" fillId="0" borderId="0" xfId="3" applyFont="1" applyFill="1" applyBorder="1"/>
    <xf numFmtId="49" fontId="22" fillId="0" borderId="0" xfId="3" applyNumberFormat="1" applyFont="1" applyFill="1" applyAlignment="1">
      <alignment horizontal="center"/>
    </xf>
    <xf numFmtId="0" fontId="0" fillId="0" borderId="0" xfId="0" applyFill="1"/>
    <xf numFmtId="168" fontId="6" fillId="0" borderId="0" xfId="7" applyNumberFormat="1" applyFont="1"/>
    <xf numFmtId="0" fontId="23" fillId="0" borderId="0" xfId="0" applyFont="1" applyBorder="1"/>
    <xf numFmtId="168" fontId="22" fillId="8" borderId="3" xfId="7" applyNumberFormat="1" applyFont="1" applyFill="1" applyBorder="1" applyAlignment="1" applyProtection="1">
      <protection locked="0"/>
    </xf>
    <xf numFmtId="168" fontId="22" fillId="8" borderId="41" xfId="7" applyNumberFormat="1" applyFont="1" applyFill="1" applyBorder="1" applyAlignment="1" applyProtection="1">
      <protection locked="0"/>
    </xf>
    <xf numFmtId="168" fontId="22" fillId="8" borderId="9" xfId="7" applyNumberFormat="1" applyFont="1" applyFill="1" applyBorder="1" applyProtection="1">
      <protection locked="0"/>
    </xf>
    <xf numFmtId="168" fontId="23" fillId="0" borderId="4" xfId="7" applyNumberFormat="1" applyFont="1" applyBorder="1"/>
    <xf numFmtId="168" fontId="22" fillId="8" borderId="81" xfId="7" applyNumberFormat="1" applyFont="1" applyFill="1" applyBorder="1" applyProtection="1">
      <protection locked="0"/>
    </xf>
    <xf numFmtId="168" fontId="23" fillId="0" borderId="0" xfId="7" applyNumberFormat="1" applyFont="1" applyBorder="1"/>
    <xf numFmtId="168" fontId="22" fillId="8" borderId="79" xfId="7" applyNumberFormat="1" applyFont="1" applyFill="1" applyBorder="1" applyAlignment="1" applyProtection="1">
      <protection locked="0"/>
    </xf>
    <xf numFmtId="168" fontId="22" fillId="8" borderId="22" xfId="7" applyNumberFormat="1" applyFont="1" applyFill="1" applyBorder="1" applyProtection="1">
      <protection locked="0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43" xfId="3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3" fillId="0" borderId="42" xfId="1" applyNumberFormat="1" applyFont="1" applyBorder="1" applyAlignment="1">
      <alignment horizontal="center"/>
    </xf>
    <xf numFmtId="0" fontId="6" fillId="3" borderId="32" xfId="0" applyFont="1" applyFill="1" applyBorder="1" applyAlignment="1">
      <alignment vertical="center" wrapText="1"/>
    </xf>
    <xf numFmtId="0" fontId="12" fillId="2" borderId="71" xfId="3" applyFont="1" applyFill="1" applyBorder="1"/>
    <xf numFmtId="0" fontId="14" fillId="2" borderId="71" xfId="3" applyFont="1" applyFill="1" applyBorder="1" applyAlignment="1">
      <alignment horizontal="center" vertical="center"/>
    </xf>
    <xf numFmtId="0" fontId="43" fillId="0" borderId="0" xfId="0" applyFont="1"/>
    <xf numFmtId="168" fontId="1" fillId="9" borderId="25" xfId="7" applyNumberFormat="1" applyFont="1" applyFill="1" applyBorder="1" applyProtection="1">
      <protection locked="0"/>
    </xf>
    <xf numFmtId="168" fontId="1" fillId="9" borderId="26" xfId="7" applyNumberFormat="1" applyFont="1" applyFill="1" applyBorder="1" applyProtection="1">
      <protection locked="0"/>
    </xf>
    <xf numFmtId="168" fontId="1" fillId="9" borderId="27" xfId="7" applyNumberFormat="1" applyFont="1" applyFill="1" applyBorder="1" applyProtection="1">
      <protection locked="0"/>
    </xf>
    <xf numFmtId="0" fontId="1" fillId="0" borderId="0" xfId="2" applyFill="1" applyAlignment="1">
      <alignment horizontal="left"/>
    </xf>
    <xf numFmtId="0" fontId="1" fillId="0" borderId="0" xfId="2" applyFill="1"/>
    <xf numFmtId="0" fontId="12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7" fillId="0" borderId="0" xfId="2" applyFont="1" applyFill="1"/>
    <xf numFmtId="0" fontId="14" fillId="0" borderId="0" xfId="2" applyFont="1" applyFill="1"/>
    <xf numFmtId="0" fontId="12" fillId="2" borderId="15" xfId="3" applyFont="1" applyFill="1" applyBorder="1" applyAlignment="1">
      <alignment horizontal="center" vertical="center" wrapText="1"/>
    </xf>
    <xf numFmtId="0" fontId="12" fillId="2" borderId="78" xfId="2" applyFont="1" applyFill="1" applyBorder="1" applyAlignment="1">
      <alignment horizontal="center" vertical="center" wrapText="1"/>
    </xf>
    <xf numFmtId="0" fontId="14" fillId="2" borderId="56" xfId="2" applyFont="1" applyFill="1" applyBorder="1" applyAlignment="1">
      <alignment horizontal="center" vertical="center" wrapText="1"/>
    </xf>
    <xf numFmtId="0" fontId="6" fillId="0" borderId="2" xfId="0" applyFont="1" applyBorder="1"/>
    <xf numFmtId="168" fontId="6" fillId="9" borderId="63" xfId="7" applyNumberFormat="1" applyFont="1" applyFill="1" applyBorder="1"/>
    <xf numFmtId="168" fontId="6" fillId="9" borderId="9" xfId="7" applyNumberFormat="1" applyFont="1" applyFill="1" applyBorder="1"/>
    <xf numFmtId="0" fontId="6" fillId="0" borderId="7" xfId="0" applyFont="1" applyBorder="1"/>
    <xf numFmtId="168" fontId="6" fillId="9" borderId="81" xfId="7" applyNumberFormat="1" applyFont="1" applyFill="1" applyBorder="1"/>
    <xf numFmtId="0" fontId="25" fillId="0" borderId="1" xfId="0" applyFont="1" applyBorder="1"/>
    <xf numFmtId="0" fontId="12" fillId="2" borderId="6" xfId="3" applyFont="1" applyFill="1" applyBorder="1" applyAlignment="1">
      <alignment horizontal="center" vertical="center" wrapText="1"/>
    </xf>
    <xf numFmtId="0" fontId="44" fillId="0" borderId="0" xfId="0" applyFont="1"/>
    <xf numFmtId="168" fontId="1" fillId="4" borderId="37" xfId="7" applyNumberFormat="1" applyFont="1" applyFill="1" applyBorder="1" applyAlignment="1" applyProtection="1">
      <alignment horizontal="center"/>
      <protection locked="0"/>
    </xf>
    <xf numFmtId="168" fontId="1" fillId="4" borderId="65" xfId="7" applyNumberFormat="1" applyFont="1" applyFill="1" applyBorder="1" applyAlignment="1" applyProtection="1">
      <alignment horizontal="center"/>
      <protection locked="0"/>
    </xf>
    <xf numFmtId="168" fontId="1" fillId="4" borderId="83" xfId="7" applyNumberFormat="1" applyFont="1" applyFill="1" applyBorder="1" applyAlignment="1" applyProtection="1">
      <alignment horizontal="center"/>
      <protection locked="0"/>
    </xf>
    <xf numFmtId="168" fontId="15" fillId="8" borderId="37" xfId="7" applyNumberFormat="1" applyFont="1" applyFill="1" applyBorder="1" applyAlignment="1" applyProtection="1">
      <alignment horizontal="center"/>
      <protection locked="0"/>
    </xf>
    <xf numFmtId="168" fontId="15" fillId="8" borderId="38" xfId="7" applyNumberFormat="1" applyFont="1" applyFill="1" applyBorder="1" applyAlignment="1" applyProtection="1">
      <alignment horizontal="center"/>
      <protection locked="0"/>
    </xf>
    <xf numFmtId="165" fontId="46" fillId="0" borderId="43" xfId="1" applyNumberFormat="1" applyFont="1" applyBorder="1" applyAlignment="1">
      <alignment horizontal="center"/>
    </xf>
    <xf numFmtId="168" fontId="47" fillId="2" borderId="21" xfId="7" applyNumberFormat="1" applyFont="1" applyFill="1" applyBorder="1" applyAlignment="1">
      <alignment horizontal="center"/>
    </xf>
    <xf numFmtId="168" fontId="47" fillId="2" borderId="43" xfId="7" applyNumberFormat="1" applyFont="1" applyFill="1" applyBorder="1" applyAlignment="1">
      <alignment horizontal="center"/>
    </xf>
    <xf numFmtId="168" fontId="47" fillId="2" borderId="22" xfId="7" applyNumberFormat="1" applyFont="1" applyFill="1" applyBorder="1" applyAlignment="1">
      <alignment horizontal="center"/>
    </xf>
    <xf numFmtId="0" fontId="1" fillId="0" borderId="0" xfId="3" applyFill="1"/>
    <xf numFmtId="165" fontId="46" fillId="0" borderId="0" xfId="1" applyNumberFormat="1" applyFont="1" applyBorder="1" applyAlignment="1">
      <alignment horizontal="center"/>
    </xf>
    <xf numFmtId="165" fontId="46" fillId="0" borderId="9" xfId="1" applyNumberFormat="1" applyFont="1" applyBorder="1" applyAlignment="1">
      <alignment horizontal="center" vertical="center"/>
    </xf>
    <xf numFmtId="0" fontId="1" fillId="0" borderId="0" xfId="2" applyFill="1" applyAlignment="1">
      <alignment vertical="center"/>
    </xf>
    <xf numFmtId="0" fontId="1" fillId="0" borderId="0" xfId="3" applyFill="1" applyAlignment="1">
      <alignment vertical="center"/>
    </xf>
    <xf numFmtId="165" fontId="46" fillId="0" borderId="43" xfId="1" applyNumberFormat="1" applyFont="1" applyBorder="1" applyAlignment="1">
      <alignment horizontal="center" vertical="center"/>
    </xf>
    <xf numFmtId="0" fontId="44" fillId="6" borderId="26" xfId="0" applyFont="1" applyFill="1" applyBorder="1" applyAlignment="1">
      <alignment horizontal="center"/>
    </xf>
    <xf numFmtId="0" fontId="44" fillId="6" borderId="53" xfId="0" applyFont="1" applyFill="1" applyBorder="1" applyAlignment="1">
      <alignment horizontal="center"/>
    </xf>
    <xf numFmtId="0" fontId="48" fillId="0" borderId="0" xfId="0" applyFont="1"/>
    <xf numFmtId="0" fontId="49" fillId="0" borderId="43" xfId="3" applyFont="1" applyBorder="1" applyAlignment="1">
      <alignment horizontal="center"/>
    </xf>
    <xf numFmtId="0" fontId="6" fillId="0" borderId="40" xfId="0" applyFont="1" applyBorder="1"/>
    <xf numFmtId="0" fontId="6" fillId="0" borderId="74" xfId="0" applyFont="1" applyBorder="1"/>
    <xf numFmtId="0" fontId="6" fillId="0" borderId="76" xfId="0" applyFont="1" applyBorder="1"/>
    <xf numFmtId="0" fontId="14" fillId="2" borderId="82" xfId="2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left"/>
    </xf>
    <xf numFmtId="0" fontId="15" fillId="0" borderId="74" xfId="3" applyFont="1" applyFill="1" applyBorder="1" applyAlignment="1">
      <alignment horizontal="left"/>
    </xf>
    <xf numFmtId="0" fontId="15" fillId="0" borderId="75" xfId="3" applyFont="1" applyFill="1" applyBorder="1" applyAlignment="1">
      <alignment horizontal="left"/>
    </xf>
    <xf numFmtId="2" fontId="15" fillId="0" borderId="74" xfId="3" applyNumberFormat="1" applyFont="1" applyFill="1" applyBorder="1" applyAlignment="1">
      <alignment horizontal="left"/>
    </xf>
    <xf numFmtId="167" fontId="15" fillId="0" borderId="21" xfId="3" applyNumberFormat="1" applyFont="1" applyFill="1" applyBorder="1" applyAlignment="1">
      <alignment horizontal="left"/>
    </xf>
    <xf numFmtId="167" fontId="15" fillId="0" borderId="23" xfId="3" applyNumberFormat="1" applyFont="1" applyFill="1" applyBorder="1" applyAlignment="1">
      <alignment horizontal="left"/>
    </xf>
    <xf numFmtId="167" fontId="15" fillId="0" borderId="25" xfId="3" applyNumberFormat="1" applyFont="1" applyFill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0" fontId="15" fillId="0" borderId="23" xfId="3" quotePrefix="1" applyFont="1" applyFill="1" applyBorder="1" applyAlignment="1">
      <alignment horizontal="left"/>
    </xf>
    <xf numFmtId="0" fontId="15" fillId="0" borderId="25" xfId="3" quotePrefix="1" applyFont="1" applyFill="1" applyBorder="1" applyAlignment="1">
      <alignment horizontal="left"/>
    </xf>
    <xf numFmtId="0" fontId="15" fillId="0" borderId="25" xfId="3" applyFont="1" applyFill="1" applyBorder="1" applyAlignment="1">
      <alignment horizontal="left"/>
    </xf>
    <xf numFmtId="0" fontId="15" fillId="0" borderId="23" xfId="3" applyFont="1" applyFill="1" applyBorder="1" applyAlignment="1">
      <alignment horizontal="left"/>
    </xf>
    <xf numFmtId="2" fontId="15" fillId="0" borderId="23" xfId="3" applyNumberFormat="1" applyFont="1" applyFill="1" applyBorder="1" applyAlignment="1">
      <alignment horizontal="left"/>
    </xf>
    <xf numFmtId="2" fontId="15" fillId="0" borderId="25" xfId="3" applyNumberFormat="1" applyFont="1" applyFill="1" applyBorder="1" applyAlignment="1">
      <alignment horizontal="left"/>
    </xf>
    <xf numFmtId="0" fontId="12" fillId="2" borderId="88" xfId="3" applyFont="1" applyFill="1" applyBorder="1" applyAlignment="1">
      <alignment horizontal="left"/>
    </xf>
    <xf numFmtId="0" fontId="12" fillId="2" borderId="89" xfId="3" applyFont="1" applyFill="1" applyBorder="1" applyAlignment="1">
      <alignment horizontal="center" vertical="top"/>
    </xf>
    <xf numFmtId="0" fontId="1" fillId="0" borderId="43" xfId="3" applyBorder="1"/>
    <xf numFmtId="0" fontId="1" fillId="0" borderId="43" xfId="3" applyBorder="1" applyAlignment="1">
      <alignment horizontal="center" vertical="center"/>
    </xf>
    <xf numFmtId="0" fontId="1" fillId="0" borderId="22" xfId="3" applyBorder="1" applyAlignment="1">
      <alignment horizontal="center"/>
    </xf>
    <xf numFmtId="0" fontId="49" fillId="0" borderId="24" xfId="3" applyFont="1" applyBorder="1" applyAlignment="1">
      <alignment horizontal="center"/>
    </xf>
    <xf numFmtId="0" fontId="49" fillId="0" borderId="27" xfId="3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4" fillId="2" borderId="30" xfId="2" applyFont="1" applyFill="1" applyBorder="1" applyAlignment="1">
      <alignment horizontal="center" vertical="center" wrapText="1"/>
    </xf>
    <xf numFmtId="165" fontId="46" fillId="0" borderId="26" xfId="1" applyNumberFormat="1" applyFont="1" applyBorder="1" applyAlignment="1">
      <alignment horizontal="center"/>
    </xf>
    <xf numFmtId="165" fontId="46" fillId="0" borderId="25" xfId="1" applyNumberFormat="1" applyFont="1" applyBorder="1" applyAlignment="1">
      <alignment horizontal="center"/>
    </xf>
    <xf numFmtId="0" fontId="45" fillId="0" borderId="25" xfId="3" applyFont="1" applyBorder="1" applyAlignment="1">
      <alignment horizontal="center" vertical="center" wrapText="1"/>
    </xf>
    <xf numFmtId="0" fontId="45" fillId="0" borderId="26" xfId="3" applyFont="1" applyBorder="1" applyAlignment="1">
      <alignment horizontal="center" vertical="center" wrapText="1"/>
    </xf>
    <xf numFmtId="165" fontId="46" fillId="0" borderId="27" xfId="1" applyNumberFormat="1" applyFont="1" applyBorder="1" applyAlignment="1">
      <alignment horizontal="center"/>
    </xf>
    <xf numFmtId="165" fontId="46" fillId="0" borderId="53" xfId="1" applyNumberFormat="1" applyFont="1" applyBorder="1" applyAlignment="1">
      <alignment horizontal="center"/>
    </xf>
    <xf numFmtId="0" fontId="14" fillId="2" borderId="55" xfId="2" applyFont="1" applyFill="1" applyBorder="1" applyAlignment="1">
      <alignment horizontal="center" vertical="center" wrapText="1"/>
    </xf>
    <xf numFmtId="0" fontId="14" fillId="2" borderId="24" xfId="2" applyFont="1" applyFill="1" applyBorder="1" applyAlignment="1">
      <alignment horizontal="center" vertical="center" wrapText="1"/>
    </xf>
    <xf numFmtId="168" fontId="15" fillId="2" borderId="42" xfId="7" applyNumberFormat="1" applyFont="1" applyFill="1" applyBorder="1" applyAlignment="1">
      <alignment horizontal="center"/>
    </xf>
    <xf numFmtId="168" fontId="15" fillId="8" borderId="31" xfId="7" applyNumberFormat="1" applyFont="1" applyFill="1" applyBorder="1" applyAlignment="1" applyProtection="1">
      <alignment horizontal="center"/>
      <protection locked="0"/>
    </xf>
    <xf numFmtId="168" fontId="15" fillId="8" borderId="32" xfId="7" applyNumberFormat="1" applyFont="1" applyFill="1" applyBorder="1" applyAlignment="1" applyProtection="1">
      <alignment horizontal="center"/>
      <protection locked="0"/>
    </xf>
    <xf numFmtId="168" fontId="15" fillId="2" borderId="52" xfId="7" applyNumberFormat="1" applyFont="1" applyFill="1" applyBorder="1" applyAlignment="1">
      <alignment horizontal="center"/>
    </xf>
    <xf numFmtId="168" fontId="15" fillId="8" borderId="55" xfId="7" applyNumberFormat="1" applyFont="1" applyFill="1" applyBorder="1" applyAlignment="1" applyProtection="1">
      <alignment horizontal="center"/>
      <protection locked="0"/>
    </xf>
    <xf numFmtId="168" fontId="15" fillId="8" borderId="53" xfId="7" applyNumberFormat="1" applyFont="1" applyFill="1" applyBorder="1" applyAlignment="1" applyProtection="1">
      <alignment horizontal="center"/>
      <protection locked="0"/>
    </xf>
    <xf numFmtId="0" fontId="49" fillId="0" borderId="26" xfId="2" applyFont="1" applyBorder="1" applyAlignment="1">
      <alignment horizontal="center"/>
    </xf>
    <xf numFmtId="0" fontId="49" fillId="6" borderId="43" xfId="2" applyFont="1" applyFill="1" applyBorder="1"/>
    <xf numFmtId="0" fontId="49" fillId="0" borderId="0" xfId="3" applyFont="1" applyAlignment="1">
      <alignment horizontal="center"/>
    </xf>
    <xf numFmtId="49" fontId="51" fillId="0" borderId="0" xfId="3" applyNumberFormat="1" applyFont="1" applyAlignment="1">
      <alignment horizontal="center"/>
    </xf>
    <xf numFmtId="0" fontId="38" fillId="0" borderId="0" xfId="2" applyFont="1"/>
    <xf numFmtId="0" fontId="33" fillId="0" borderId="0" xfId="0" applyFont="1" applyFill="1"/>
    <xf numFmtId="168" fontId="1" fillId="8" borderId="22" xfId="7" applyNumberFormat="1" applyFont="1" applyFill="1" applyBorder="1" applyAlignment="1" applyProtection="1">
      <alignment horizontal="center" vertical="center"/>
      <protection locked="0"/>
    </xf>
    <xf numFmtId="168" fontId="1" fillId="8" borderId="24" xfId="7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0" fillId="10" borderId="0" xfId="0" applyFill="1"/>
    <xf numFmtId="0" fontId="39" fillId="10" borderId="0" xfId="0" applyFont="1" applyFill="1"/>
    <xf numFmtId="168" fontId="1" fillId="4" borderId="42" xfId="7" applyNumberFormat="1" applyFont="1" applyFill="1" applyBorder="1" applyAlignment="1" applyProtection="1">
      <alignment horizontal="center" vertical="center"/>
      <protection locked="0"/>
    </xf>
    <xf numFmtId="168" fontId="1" fillId="4" borderId="31" xfId="7" applyNumberFormat="1" applyFont="1" applyFill="1" applyBorder="1" applyAlignment="1" applyProtection="1">
      <alignment horizontal="center" vertical="center"/>
      <protection locked="0"/>
    </xf>
    <xf numFmtId="0" fontId="12" fillId="0" borderId="57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165" fontId="3" fillId="0" borderId="58" xfId="1" applyNumberFormat="1" applyFont="1" applyBorder="1" applyAlignment="1">
      <alignment horizontal="center"/>
    </xf>
    <xf numFmtId="165" fontId="3" fillId="0" borderId="56" xfId="1" applyNumberFormat="1" applyFont="1" applyBorder="1" applyAlignment="1">
      <alignment horizontal="center"/>
    </xf>
    <xf numFmtId="0" fontId="6" fillId="0" borderId="27" xfId="0" applyFont="1" applyBorder="1"/>
    <xf numFmtId="0" fontId="6" fillId="0" borderId="52" xfId="0" applyFont="1" applyBorder="1"/>
    <xf numFmtId="0" fontId="6" fillId="0" borderId="53" xfId="0" applyFont="1" applyBorder="1"/>
    <xf numFmtId="165" fontId="3" fillId="0" borderId="57" xfId="1" applyNumberFormat="1" applyFont="1" applyBorder="1" applyAlignment="1">
      <alignment horizontal="center"/>
    </xf>
    <xf numFmtId="165" fontId="46" fillId="0" borderId="58" xfId="1" applyNumberFormat="1" applyFont="1" applyBorder="1" applyAlignment="1">
      <alignment horizontal="center"/>
    </xf>
    <xf numFmtId="165" fontId="46" fillId="0" borderId="57" xfId="1" applyNumberFormat="1" applyFont="1" applyBorder="1" applyAlignment="1">
      <alignment horizontal="center"/>
    </xf>
    <xf numFmtId="168" fontId="1" fillId="4" borderId="25" xfId="7" applyNumberFormat="1" applyFont="1" applyFill="1" applyBorder="1" applyAlignment="1" applyProtection="1">
      <alignment horizontal="center" vertical="center"/>
      <protection locked="0"/>
    </xf>
    <xf numFmtId="168" fontId="1" fillId="4" borderId="26" xfId="7" applyNumberFormat="1" applyFont="1" applyFill="1" applyBorder="1" applyAlignment="1" applyProtection="1">
      <alignment horizontal="center" vertical="center"/>
      <protection locked="0"/>
    </xf>
    <xf numFmtId="168" fontId="1" fillId="4" borderId="27" xfId="7" applyNumberFormat="1" applyFont="1" applyFill="1" applyBorder="1" applyAlignment="1" applyProtection="1">
      <alignment horizontal="center" vertical="center"/>
      <protection locked="0"/>
    </xf>
    <xf numFmtId="0" fontId="45" fillId="0" borderId="57" xfId="3" applyFont="1" applyBorder="1" applyAlignment="1">
      <alignment horizontal="center" vertical="center" wrapText="1"/>
    </xf>
    <xf numFmtId="0" fontId="45" fillId="0" borderId="58" xfId="3" applyFont="1" applyBorder="1" applyAlignment="1">
      <alignment horizontal="center" vertical="center" wrapText="1"/>
    </xf>
    <xf numFmtId="165" fontId="46" fillId="0" borderId="56" xfId="1" applyNumberFormat="1" applyFont="1" applyBorder="1" applyAlignment="1">
      <alignment horizontal="center"/>
    </xf>
    <xf numFmtId="165" fontId="46" fillId="0" borderId="82" xfId="1" applyNumberFormat="1" applyFont="1" applyBorder="1" applyAlignment="1">
      <alignment horizontal="center"/>
    </xf>
    <xf numFmtId="0" fontId="1" fillId="0" borderId="58" xfId="3" applyBorder="1" applyAlignment="1">
      <alignment horizontal="center"/>
    </xf>
    <xf numFmtId="168" fontId="1" fillId="4" borderId="32" xfId="7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vertical="center"/>
    </xf>
    <xf numFmtId="0" fontId="45" fillId="0" borderId="10" xfId="3" applyFont="1" applyBorder="1" applyAlignment="1">
      <alignment horizontal="center" vertical="center" wrapText="1"/>
    </xf>
    <xf numFmtId="0" fontId="45" fillId="0" borderId="71" xfId="3" applyFont="1" applyBorder="1" applyAlignment="1">
      <alignment horizontal="center" vertical="center" wrapText="1"/>
    </xf>
    <xf numFmtId="165" fontId="46" fillId="0" borderId="71" xfId="1" applyNumberFormat="1" applyFont="1" applyBorder="1" applyAlignment="1">
      <alignment horizontal="center"/>
    </xf>
    <xf numFmtId="165" fontId="46" fillId="0" borderId="11" xfId="1" applyNumberFormat="1" applyFont="1" applyBorder="1" applyAlignment="1">
      <alignment horizontal="center"/>
    </xf>
    <xf numFmtId="0" fontId="1" fillId="0" borderId="86" xfId="3" applyBorder="1" applyAlignment="1">
      <alignment horizontal="center"/>
    </xf>
    <xf numFmtId="167" fontId="15" fillId="0" borderId="76" xfId="3" applyNumberFormat="1" applyFont="1" applyBorder="1" applyAlignment="1">
      <alignment horizontal="left"/>
    </xf>
    <xf numFmtId="167" fontId="15" fillId="0" borderId="44" xfId="3" applyNumberFormat="1" applyFont="1" applyBorder="1" applyAlignment="1">
      <alignment horizontal="left"/>
    </xf>
    <xf numFmtId="167" fontId="15" fillId="0" borderId="51" xfId="3" applyNumberFormat="1" applyFont="1" applyBorder="1" applyAlignment="1">
      <alignment horizontal="left"/>
    </xf>
    <xf numFmtId="0" fontId="1" fillId="0" borderId="66" xfId="3" applyBorder="1" applyAlignment="1">
      <alignment horizontal="center"/>
    </xf>
    <xf numFmtId="0" fontId="1" fillId="0" borderId="85" xfId="3" applyBorder="1" applyAlignment="1">
      <alignment horizontal="center"/>
    </xf>
    <xf numFmtId="0" fontId="1" fillId="0" borderId="62" xfId="3" applyBorder="1" applyAlignment="1">
      <alignment horizontal="center"/>
    </xf>
    <xf numFmtId="165" fontId="46" fillId="0" borderId="10" xfId="1" applyNumberFormat="1" applyFont="1" applyBorder="1" applyAlignment="1">
      <alignment horizontal="center"/>
    </xf>
    <xf numFmtId="165" fontId="46" fillId="0" borderId="96" xfId="1" applyNumberFormat="1" applyFont="1" applyBorder="1" applyAlignment="1">
      <alignment horizontal="center"/>
    </xf>
    <xf numFmtId="168" fontId="1" fillId="8" borderId="85" xfId="7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/>
    <xf numFmtId="0" fontId="6" fillId="0" borderId="60" xfId="0" applyFont="1" applyBorder="1"/>
    <xf numFmtId="0" fontId="6" fillId="0" borderId="86" xfId="0" applyFont="1" applyBorder="1"/>
    <xf numFmtId="0" fontId="6" fillId="0" borderId="85" xfId="0" applyFont="1" applyBorder="1"/>
    <xf numFmtId="0" fontId="6" fillId="0" borderId="62" xfId="0" applyFont="1" applyBorder="1"/>
    <xf numFmtId="0" fontId="6" fillId="0" borderId="67" xfId="0" applyFont="1" applyBorder="1"/>
    <xf numFmtId="2" fontId="15" fillId="0" borderId="21" xfId="3" applyNumberFormat="1" applyFont="1" applyBorder="1" applyAlignment="1">
      <alignment horizontal="left"/>
    </xf>
    <xf numFmtId="0" fontId="6" fillId="0" borderId="61" xfId="0" applyFont="1" applyBorder="1"/>
    <xf numFmtId="0" fontId="1" fillId="0" borderId="67" xfId="3" applyBorder="1" applyAlignment="1">
      <alignment horizont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165" fontId="3" fillId="0" borderId="71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165" fontId="3" fillId="0" borderId="78" xfId="1" applyNumberFormat="1" applyFont="1" applyBorder="1" applyAlignment="1">
      <alignment horizontal="center"/>
    </xf>
    <xf numFmtId="165" fontId="3" fillId="0" borderId="97" xfId="1" applyNumberFormat="1" applyFont="1" applyBorder="1" applyAlignment="1">
      <alignment horizontal="center"/>
    </xf>
    <xf numFmtId="165" fontId="3" fillId="0" borderId="15" xfId="1" applyNumberFormat="1" applyFont="1" applyBorder="1" applyAlignment="1">
      <alignment horizontal="center"/>
    </xf>
    <xf numFmtId="0" fontId="6" fillId="0" borderId="75" xfId="0" applyFont="1" applyBorder="1"/>
    <xf numFmtId="168" fontId="1" fillId="4" borderId="53" xfId="7" applyNumberFormat="1" applyFont="1" applyFill="1" applyBorder="1" applyAlignment="1" applyProtection="1">
      <alignment horizontal="center" vertical="center"/>
      <protection locked="0"/>
    </xf>
    <xf numFmtId="169" fontId="15" fillId="0" borderId="74" xfId="3" applyNumberFormat="1" applyFont="1" applyFill="1" applyBorder="1" applyAlignment="1">
      <alignment horizontal="left"/>
    </xf>
    <xf numFmtId="168" fontId="1" fillId="8" borderId="53" xfId="7" applyNumberFormat="1" applyFont="1" applyFill="1" applyBorder="1" applyAlignment="1" applyProtection="1">
      <protection locked="0"/>
    </xf>
    <xf numFmtId="165" fontId="3" fillId="0" borderId="59" xfId="1" applyNumberFormat="1" applyFont="1" applyBorder="1" applyAlignment="1">
      <alignment horizontal="center"/>
    </xf>
    <xf numFmtId="0" fontId="12" fillId="2" borderId="98" xfId="3" applyFont="1" applyFill="1" applyBorder="1" applyAlignment="1">
      <alignment horizontal="center" vertical="center" wrapText="1"/>
    </xf>
    <xf numFmtId="0" fontId="12" fillId="2" borderId="98" xfId="2" applyFont="1" applyFill="1" applyBorder="1" applyAlignment="1">
      <alignment horizontal="center" vertical="center" wrapText="1"/>
    </xf>
    <xf numFmtId="0" fontId="6" fillId="0" borderId="56" xfId="0" applyFont="1" applyBorder="1"/>
    <xf numFmtId="0" fontId="12" fillId="2" borderId="46" xfId="3" applyFont="1" applyFill="1" applyBorder="1" applyAlignment="1">
      <alignment horizontal="center" wrapText="1"/>
    </xf>
    <xf numFmtId="0" fontId="1" fillId="0" borderId="47" xfId="3" applyBorder="1" applyAlignment="1">
      <alignment horizontal="center" wrapText="1"/>
    </xf>
    <xf numFmtId="0" fontId="12" fillId="2" borderId="34" xfId="3" applyFont="1" applyFill="1" applyBorder="1" applyAlignment="1">
      <alignment horizontal="center" wrapText="1"/>
    </xf>
    <xf numFmtId="0" fontId="1" fillId="0" borderId="1" xfId="3" applyBorder="1" applyAlignment="1">
      <alignment horizontal="center" wrapText="1"/>
    </xf>
    <xf numFmtId="0" fontId="12" fillId="2" borderId="45" xfId="3" applyFont="1" applyFill="1" applyBorder="1" applyAlignment="1">
      <alignment horizontal="center" wrapText="1"/>
    </xf>
    <xf numFmtId="0" fontId="1" fillId="0" borderId="16" xfId="3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51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left" vertical="center"/>
    </xf>
    <xf numFmtId="0" fontId="12" fillId="2" borderId="51" xfId="2" applyFont="1" applyFill="1" applyBorder="1" applyAlignment="1">
      <alignment horizontal="left" vertical="center"/>
    </xf>
    <xf numFmtId="0" fontId="12" fillId="2" borderId="44" xfId="2" applyFont="1" applyFill="1" applyBorder="1" applyAlignment="1">
      <alignment horizontal="left" vertical="center"/>
    </xf>
    <xf numFmtId="0" fontId="12" fillId="2" borderId="50" xfId="2" applyFont="1" applyFill="1" applyBorder="1" applyAlignment="1">
      <alignment horizontal="center" vertical="center"/>
    </xf>
    <xf numFmtId="0" fontId="12" fillId="2" borderId="51" xfId="2" applyFont="1" applyFill="1" applyBorder="1" applyAlignment="1">
      <alignment horizontal="center" vertical="center"/>
    </xf>
    <xf numFmtId="0" fontId="12" fillId="2" borderId="44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 wrapText="1"/>
    </xf>
    <xf numFmtId="0" fontId="12" fillId="2" borderId="35" xfId="2" applyFont="1" applyFill="1" applyBorder="1" applyAlignment="1">
      <alignment horizontal="center" vertical="center" wrapText="1"/>
    </xf>
    <xf numFmtId="0" fontId="12" fillId="2" borderId="80" xfId="2" applyFont="1" applyFill="1" applyBorder="1" applyAlignment="1">
      <alignment horizontal="center" vertical="center" wrapText="1"/>
    </xf>
    <xf numFmtId="0" fontId="12" fillId="2" borderId="36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69" xfId="2" applyFont="1" applyFill="1" applyBorder="1" applyAlignment="1">
      <alignment horizontal="center" vertical="center" wrapText="1"/>
    </xf>
    <xf numFmtId="0" fontId="12" fillId="2" borderId="66" xfId="2" applyFont="1" applyFill="1" applyBorder="1" applyAlignment="1">
      <alignment horizontal="center" vertical="center" wrapText="1"/>
    </xf>
    <xf numFmtId="0" fontId="12" fillId="2" borderId="67" xfId="2" applyFont="1" applyFill="1" applyBorder="1" applyAlignment="1">
      <alignment horizontal="center" vertical="center" wrapText="1"/>
    </xf>
    <xf numFmtId="0" fontId="12" fillId="2" borderId="34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54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77" xfId="2" applyFont="1" applyFill="1" applyBorder="1" applyAlignment="1">
      <alignment horizontal="center" vertical="center" wrapText="1"/>
    </xf>
    <xf numFmtId="0" fontId="12" fillId="2" borderId="64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5" fillId="0" borderId="9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0" xfId="0" applyFont="1" applyBorder="1" applyAlignment="1">
      <alignment vertical="center"/>
    </xf>
    <xf numFmtId="0" fontId="50" fillId="0" borderId="43" xfId="0" applyFont="1" applyBorder="1" applyAlignment="1">
      <alignment vertical="center"/>
    </xf>
    <xf numFmtId="0" fontId="50" fillId="0" borderId="30" xfId="0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50" fillId="0" borderId="95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7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12" fillId="6" borderId="34" xfId="2" applyFont="1" applyFill="1" applyBorder="1" applyAlignment="1">
      <alignment horizontal="left" vertical="center"/>
    </xf>
    <xf numFmtId="0" fontId="12" fillId="6" borderId="35" xfId="2" applyFont="1" applyFill="1" applyBorder="1" applyAlignment="1">
      <alignment horizontal="left" vertical="center"/>
    </xf>
    <xf numFmtId="0" fontId="12" fillId="6" borderId="36" xfId="2" applyFont="1" applyFill="1" applyBorder="1" applyAlignment="1">
      <alignment horizontal="left" vertical="center"/>
    </xf>
    <xf numFmtId="0" fontId="12" fillId="6" borderId="77" xfId="2" applyFont="1" applyFill="1" applyBorder="1" applyAlignment="1">
      <alignment horizontal="left" vertical="center"/>
    </xf>
    <xf numFmtId="0" fontId="12" fillId="6" borderId="70" xfId="2" applyFont="1" applyFill="1" applyBorder="1" applyAlignment="1">
      <alignment horizontal="left" vertical="center"/>
    </xf>
    <xf numFmtId="0" fontId="12" fillId="6" borderId="64" xfId="2" applyFont="1" applyFill="1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41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12" fillId="2" borderId="23" xfId="2" applyFont="1" applyFill="1" applyBorder="1" applyAlignment="1">
      <alignment horizontal="center" vertical="center" wrapText="1"/>
    </xf>
    <xf numFmtId="0" fontId="12" fillId="2" borderId="30" xfId="2" applyFont="1" applyFill="1" applyBorder="1" applyAlignment="1">
      <alignment horizontal="center" vertical="center" wrapText="1"/>
    </xf>
    <xf numFmtId="0" fontId="12" fillId="2" borderId="43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12" fillId="6" borderId="28" xfId="2" applyFont="1" applyFill="1" applyBorder="1" applyAlignment="1">
      <alignment horizontal="left" vertical="center"/>
    </xf>
    <xf numFmtId="0" fontId="12" fillId="6" borderId="66" xfId="2" applyFont="1" applyFill="1" applyBorder="1" applyAlignment="1">
      <alignment horizontal="left" vertical="center"/>
    </xf>
    <xf numFmtId="0" fontId="12" fillId="6" borderId="54" xfId="2" applyFont="1" applyFill="1" applyBorder="1" applyAlignment="1">
      <alignment horizontal="left" vertical="center"/>
    </xf>
    <xf numFmtId="0" fontId="12" fillId="10" borderId="50" xfId="2" applyFont="1" applyFill="1" applyBorder="1" applyAlignment="1">
      <alignment horizontal="center" vertical="center" wrapText="1"/>
    </xf>
    <xf numFmtId="0" fontId="12" fillId="10" borderId="51" xfId="2" applyFont="1" applyFill="1" applyBorder="1" applyAlignment="1">
      <alignment horizontal="center" vertical="center" wrapText="1"/>
    </xf>
    <xf numFmtId="0" fontId="12" fillId="10" borderId="44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left" vertical="center"/>
    </xf>
    <xf numFmtId="0" fontId="12" fillId="6" borderId="4" xfId="2" applyFont="1" applyFill="1" applyBorder="1" applyAlignment="1">
      <alignment horizontal="left" vertical="center"/>
    </xf>
    <xf numFmtId="0" fontId="12" fillId="6" borderId="5" xfId="2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63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4" xfId="0" applyFont="1" applyBorder="1" applyAlignment="1">
      <alignment vertical="center" wrapText="1"/>
    </xf>
    <xf numFmtId="0" fontId="6" fillId="0" borderId="86" xfId="0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55" xfId="2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2" fillId="2" borderId="52" xfId="2" applyFont="1" applyFill="1" applyBorder="1" applyAlignment="1">
      <alignment horizontal="center" vertical="center" wrapText="1"/>
    </xf>
    <xf numFmtId="0" fontId="6" fillId="0" borderId="85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2" fillId="2" borderId="50" xfId="3" applyFont="1" applyFill="1" applyBorder="1" applyAlignment="1">
      <alignment horizontal="center" wrapText="1"/>
    </xf>
    <xf numFmtId="0" fontId="12" fillId="2" borderId="51" xfId="3" applyFont="1" applyFill="1" applyBorder="1" applyAlignment="1">
      <alignment horizontal="center" wrapText="1"/>
    </xf>
    <xf numFmtId="0" fontId="1" fillId="0" borderId="51" xfId="3" applyBorder="1" applyAlignment="1">
      <alignment horizont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44" fillId="6" borderId="21" xfId="0" applyFont="1" applyFill="1" applyBorder="1" applyAlignment="1">
      <alignment horizontal="center" vertical="center" wrapText="1"/>
    </xf>
    <xf numFmtId="0" fontId="44" fillId="6" borderId="25" xfId="0" applyFont="1" applyFill="1" applyBorder="1" applyAlignment="1">
      <alignment horizontal="center" vertical="center" wrapText="1"/>
    </xf>
    <xf numFmtId="0" fontId="44" fillId="6" borderId="43" xfId="0" applyFont="1" applyFill="1" applyBorder="1" applyAlignment="1">
      <alignment horizontal="center"/>
    </xf>
    <xf numFmtId="0" fontId="44" fillId="6" borderId="52" xfId="0" applyFont="1" applyFill="1" applyBorder="1" applyAlignment="1">
      <alignment horizontal="center"/>
    </xf>
    <xf numFmtId="0" fontId="44" fillId="6" borderId="10" xfId="0" applyFont="1" applyFill="1" applyBorder="1" applyAlignment="1">
      <alignment horizontal="center" vertical="center" wrapText="1"/>
    </xf>
    <xf numFmtId="0" fontId="44" fillId="6" borderId="17" xfId="0" applyFont="1" applyFill="1" applyBorder="1" applyAlignment="1">
      <alignment horizontal="center" vertical="center" wrapText="1"/>
    </xf>
    <xf numFmtId="0" fontId="44" fillId="6" borderId="11" xfId="0" applyFont="1" applyFill="1" applyBorder="1" applyAlignment="1">
      <alignment horizontal="center" vertical="center" wrapText="1"/>
    </xf>
    <xf numFmtId="0" fontId="44" fillId="6" borderId="20" xfId="0" applyFont="1" applyFill="1" applyBorder="1" applyAlignment="1">
      <alignment horizontal="center" vertical="center" wrapText="1"/>
    </xf>
    <xf numFmtId="0" fontId="44" fillId="6" borderId="54" xfId="0" applyFont="1" applyFill="1" applyBorder="1" applyAlignment="1">
      <alignment horizontal="center"/>
    </xf>
    <xf numFmtId="0" fontId="44" fillId="6" borderId="66" xfId="0" applyFont="1" applyFill="1" applyBorder="1" applyAlignment="1">
      <alignment horizontal="center"/>
    </xf>
    <xf numFmtId="10" fontId="1" fillId="9" borderId="52" xfId="8" applyNumberFormat="1" applyFont="1" applyFill="1" applyBorder="1" applyAlignment="1" applyProtection="1">
      <alignment horizontal="center"/>
      <protection locked="0"/>
    </xf>
    <xf numFmtId="10" fontId="1" fillId="9" borderId="66" xfId="8" applyNumberFormat="1" applyFont="1" applyFill="1" applyBorder="1" applyAlignment="1" applyProtection="1">
      <alignment horizontal="center"/>
      <protection locked="0"/>
    </xf>
    <xf numFmtId="0" fontId="45" fillId="2" borderId="50" xfId="3" applyFont="1" applyFill="1" applyBorder="1" applyAlignment="1">
      <alignment horizontal="center" vertical="center" wrapText="1"/>
    </xf>
    <xf numFmtId="0" fontId="45" fillId="2" borderId="51" xfId="3" applyFont="1" applyFill="1" applyBorder="1" applyAlignment="1">
      <alignment horizontal="center" vertical="center" wrapText="1"/>
    </xf>
    <xf numFmtId="0" fontId="45" fillId="2" borderId="44" xfId="3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 wrapText="1"/>
    </xf>
    <xf numFmtId="0" fontId="25" fillId="6" borderId="52" xfId="0" applyFont="1" applyFill="1" applyBorder="1" applyAlignment="1">
      <alignment horizontal="center"/>
    </xf>
    <xf numFmtId="0" fontId="25" fillId="6" borderId="54" xfId="0" applyFont="1" applyFill="1" applyBorder="1" applyAlignment="1">
      <alignment horizontal="center"/>
    </xf>
    <xf numFmtId="0" fontId="25" fillId="6" borderId="66" xfId="0" applyFont="1" applyFill="1" applyBorder="1" applyAlignment="1">
      <alignment horizontal="center"/>
    </xf>
    <xf numFmtId="0" fontId="25" fillId="6" borderId="43" xfId="0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6" borderId="35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 wrapText="1"/>
    </xf>
    <xf numFmtId="0" fontId="12" fillId="6" borderId="4" xfId="3" applyFont="1" applyFill="1" applyBorder="1" applyAlignment="1">
      <alignment horizontal="center" vertical="center" wrapText="1"/>
    </xf>
    <xf numFmtId="167" fontId="1" fillId="8" borderId="53" xfId="3" applyNumberFormat="1" applyFill="1" applyBorder="1" applyAlignment="1" applyProtection="1">
      <alignment horizontal="center"/>
      <protection locked="0"/>
    </xf>
    <xf numFmtId="167" fontId="1" fillId="8" borderId="67" xfId="3" applyNumberFormat="1" applyFill="1" applyBorder="1" applyAlignment="1" applyProtection="1">
      <alignment horizontal="center"/>
      <protection locked="0"/>
    </xf>
    <xf numFmtId="0" fontId="12" fillId="2" borderId="3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167" fontId="1" fillId="8" borderId="26" xfId="3" applyNumberFormat="1" applyFill="1" applyBorder="1" applyAlignment="1" applyProtection="1">
      <alignment horizontal="center"/>
      <protection locked="0"/>
    </xf>
    <xf numFmtId="167" fontId="1" fillId="8" borderId="27" xfId="3" applyNumberFormat="1" applyFill="1" applyBorder="1" applyAlignment="1" applyProtection="1">
      <alignment horizontal="center"/>
      <protection locked="0"/>
    </xf>
    <xf numFmtId="10" fontId="1" fillId="9" borderId="43" xfId="8" applyNumberFormat="1" applyFont="1" applyFill="1" applyBorder="1" applyAlignment="1" applyProtection="1">
      <alignment horizontal="center"/>
      <protection locked="0"/>
    </xf>
    <xf numFmtId="10" fontId="1" fillId="9" borderId="22" xfId="8" applyNumberFormat="1" applyFont="1" applyFill="1" applyBorder="1" applyAlignment="1" applyProtection="1">
      <alignment horizontal="center"/>
      <protection locked="0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45" fillId="2" borderId="84" xfId="2" applyFont="1" applyFill="1" applyBorder="1" applyAlignment="1">
      <alignment horizontal="left" vertical="center" wrapText="1"/>
    </xf>
    <xf numFmtId="0" fontId="45" fillId="2" borderId="91" xfId="2" applyFont="1" applyFill="1" applyBorder="1" applyAlignment="1">
      <alignment horizontal="left" vertical="center" wrapText="1"/>
    </xf>
    <xf numFmtId="0" fontId="45" fillId="2" borderId="94" xfId="2" applyFont="1" applyFill="1" applyBorder="1" applyAlignment="1">
      <alignment horizontal="left" vertical="center"/>
    </xf>
    <xf numFmtId="0" fontId="45" fillId="2" borderId="92" xfId="2" applyFont="1" applyFill="1" applyBorder="1" applyAlignment="1">
      <alignment horizontal="left" vertical="center" wrapText="1"/>
    </xf>
    <xf numFmtId="0" fontId="45" fillId="2" borderId="93" xfId="2" applyFont="1" applyFill="1" applyBorder="1" applyAlignment="1">
      <alignment horizontal="left" vertical="center" wrapText="1"/>
    </xf>
    <xf numFmtId="0" fontId="1" fillId="7" borderId="24" xfId="2" applyFill="1" applyBorder="1" applyAlignment="1">
      <alignment horizontal="center" vertical="center"/>
    </xf>
    <xf numFmtId="0" fontId="1" fillId="7" borderId="27" xfId="2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10" fontId="22" fillId="9" borderId="52" xfId="8" applyNumberFormat="1" applyFont="1" applyFill="1" applyBorder="1" applyAlignment="1" applyProtection="1">
      <alignment horizontal="center"/>
      <protection locked="0"/>
    </xf>
    <xf numFmtId="10" fontId="22" fillId="9" borderId="66" xfId="8" applyNumberFormat="1" applyFont="1" applyFill="1" applyBorder="1" applyAlignment="1" applyProtection="1">
      <alignment horizontal="center"/>
      <protection locked="0"/>
    </xf>
    <xf numFmtId="167" fontId="22" fillId="8" borderId="53" xfId="3" applyNumberFormat="1" applyFont="1" applyFill="1" applyBorder="1" applyAlignment="1" applyProtection="1">
      <alignment horizontal="center"/>
      <protection locked="0"/>
    </xf>
    <xf numFmtId="167" fontId="22" fillId="8" borderId="67" xfId="3" applyNumberFormat="1" applyFont="1" applyFill="1" applyBorder="1" applyAlignment="1" applyProtection="1">
      <alignment horizontal="center"/>
      <protection locked="0"/>
    </xf>
    <xf numFmtId="10" fontId="22" fillId="9" borderId="43" xfId="8" applyNumberFormat="1" applyFont="1" applyFill="1" applyBorder="1" applyAlignment="1" applyProtection="1">
      <alignment horizontal="center"/>
      <protection locked="0"/>
    </xf>
    <xf numFmtId="10" fontId="22" fillId="9" borderId="22" xfId="8" applyNumberFormat="1" applyFont="1" applyFill="1" applyBorder="1" applyAlignment="1" applyProtection="1">
      <alignment horizontal="center"/>
      <protection locked="0"/>
    </xf>
    <xf numFmtId="167" fontId="22" fillId="8" borderId="26" xfId="3" applyNumberFormat="1" applyFont="1" applyFill="1" applyBorder="1" applyAlignment="1" applyProtection="1">
      <alignment horizontal="center"/>
      <protection locked="0"/>
    </xf>
    <xf numFmtId="167" fontId="22" fillId="8" borderId="27" xfId="3" applyNumberFormat="1" applyFont="1" applyFill="1" applyBorder="1" applyAlignment="1" applyProtection="1">
      <alignment horizontal="center"/>
      <protection locked="0"/>
    </xf>
  </cellXfs>
  <cellStyles count="9">
    <cellStyle name="%" xfId="3" xr:uid="{C07BB3A1-C072-4B54-A239-C26FA9A531C0}"/>
    <cellStyle name="Comma" xfId="7" builtinId="3"/>
    <cellStyle name="Comma 2 2 2" xfId="5" xr:uid="{2349E1DA-0D6A-4C67-A52B-C0B058AD6E25}"/>
    <cellStyle name="Hyperlink" xfId="6" builtinId="8"/>
    <cellStyle name="Normal" xfId="0" builtinId="0"/>
    <cellStyle name="Normal 2" xfId="2" xr:uid="{439A92C4-224B-428B-B396-B12881477F98}"/>
    <cellStyle name="Normal 3 2 2" xfId="4" xr:uid="{D6A11ED8-5E7E-4701-9C3E-37B6CA0868BC}"/>
    <cellStyle name="Normal 5" xfId="1" xr:uid="{9413F2B5-D006-4A3A-8288-4B511ABA6FFC}"/>
    <cellStyle name="Percent" xfId="8" builtinId="5"/>
  </cellStyles>
  <dxfs count="3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5180320</xdr:colOff>
      <xdr:row>78</xdr:row>
      <xdr:rowOff>53894</xdr:rowOff>
    </xdr:from>
    <xdr:to>
      <xdr:col>16</xdr:col>
      <xdr:colOff>566137</xdr:colOff>
      <xdr:row>93</xdr:row>
      <xdr:rowOff>146048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469EB22-AA86-4F72-AB9D-7262F04A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2270" y="17675144"/>
          <a:ext cx="9767861" cy="2854408"/>
        </a:xfrm>
        <a:prstGeom prst="rect">
          <a:avLst/>
        </a:prstGeom>
      </xdr:spPr>
    </xdr:pic>
    <xdr:clientData/>
  </xdr:twoCellAnchor>
  <xdr:twoCellAnchor editAs="oneCell">
    <xdr:from>
      <xdr:col>0</xdr:col>
      <xdr:colOff>7471</xdr:colOff>
      <xdr:row>78</xdr:row>
      <xdr:rowOff>29882</xdr:rowOff>
    </xdr:from>
    <xdr:to>
      <xdr:col>1</xdr:col>
      <xdr:colOff>4971445</xdr:colOff>
      <xdr:row>106</xdr:row>
      <xdr:rowOff>160726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120DAB-905C-47F6-B225-4CA8EB31E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1" y="17651132"/>
          <a:ext cx="5325924" cy="5287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4064-5066-4651-9785-AE757CC2105D}">
  <dimension ref="A1"/>
  <sheetViews>
    <sheetView showOutlineSymbols="0" showWhiteSpace="0" workbookViewId="0">
      <selection sqref="A1:XFD1048576"/>
    </sheetView>
  </sheetViews>
  <sheetFormatPr defaultRowHeight="14.5"/>
  <cols>
    <col min="1" max="16384" width="8.7265625" style="751"/>
  </cols>
  <sheetData>
    <row r="1" spans="1:1">
      <c r="A1" s="752" t="s">
        <v>609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D45A-442D-40A2-BD29-825F2A09CEEA}">
  <dimension ref="A1"/>
  <sheetViews>
    <sheetView showOutlineSymbols="0" showWhiteSpace="0" workbookViewId="0">
      <selection sqref="A1:XFD1048576"/>
    </sheetView>
  </sheetViews>
  <sheetFormatPr defaultRowHeight="14.5"/>
  <cols>
    <col min="1" max="16384" width="8.7265625" style="751"/>
  </cols>
  <sheetData>
    <row r="1" spans="1:1">
      <c r="A1" s="752" t="s">
        <v>609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9E28-ED86-4C70-BA8C-858A30A4A1B9}">
  <dimension ref="A1:O80"/>
  <sheetViews>
    <sheetView showOutlineSymbols="0" showWhiteSpace="0" zoomScale="85" zoomScaleNormal="85" workbookViewId="0">
      <selection sqref="A1:XFD1048576"/>
    </sheetView>
  </sheetViews>
  <sheetFormatPr defaultColWidth="8.7265625" defaultRowHeight="14" outlineLevelCol="1"/>
  <cols>
    <col min="1" max="1" width="8.7265625" style="156"/>
    <col min="2" max="2" width="112.90625" style="156" bestFit="1" customWidth="1"/>
    <col min="3" max="4" width="8.7265625" style="156"/>
    <col min="5" max="5" width="15.1796875" style="156" bestFit="1" customWidth="1"/>
    <col min="6" max="7" width="10.81640625" style="156" hidden="1" customWidth="1" outlineLevel="1"/>
    <col min="8" max="8" width="10.81640625" style="156" customWidth="1" collapsed="1"/>
    <col min="9" max="14" width="10.81640625" style="156" customWidth="1"/>
    <col min="15" max="16384" width="8.7265625" style="156"/>
  </cols>
  <sheetData>
    <row r="1" spans="1:15" ht="20">
      <c r="A1" s="5" t="s">
        <v>0</v>
      </c>
      <c r="B1" s="6"/>
      <c r="C1" s="4"/>
      <c r="D1" s="4"/>
      <c r="I1" s="4"/>
      <c r="J1" s="4"/>
      <c r="K1" s="4"/>
      <c r="L1" s="4"/>
      <c r="M1" s="4"/>
      <c r="N1" s="4"/>
    </row>
    <row r="2" spans="1:15" ht="21.75" customHeight="1">
      <c r="A2" s="5"/>
      <c r="B2" s="7"/>
      <c r="C2" s="4"/>
      <c r="D2" s="4"/>
      <c r="I2" s="4"/>
      <c r="J2" s="4"/>
      <c r="K2" s="4"/>
      <c r="L2" s="4"/>
      <c r="M2" s="4"/>
      <c r="N2" s="4"/>
    </row>
    <row r="3" spans="1:15" ht="21.75" customHeight="1" thickBot="1">
      <c r="A3" s="4"/>
      <c r="B3" s="8"/>
      <c r="C3" s="6"/>
      <c r="D3" s="6"/>
      <c r="I3" s="6"/>
      <c r="J3" s="6"/>
      <c r="K3" s="6"/>
      <c r="L3" s="6"/>
      <c r="M3" s="6"/>
      <c r="N3" s="6"/>
    </row>
    <row r="4" spans="1:15" ht="20">
      <c r="A4" s="63" t="s">
        <v>534</v>
      </c>
      <c r="B4" s="64"/>
      <c r="C4" s="64"/>
      <c r="D4" s="65"/>
      <c r="I4" s="6"/>
      <c r="J4" s="6"/>
      <c r="K4" s="6"/>
      <c r="L4" s="6"/>
      <c r="M4" s="6"/>
      <c r="N4" s="6"/>
    </row>
    <row r="5" spans="1:15" ht="21.75" customHeight="1" thickBot="1">
      <c r="A5" s="66"/>
      <c r="B5" s="9"/>
      <c r="C5" s="9"/>
      <c r="D5" s="10"/>
      <c r="I5" s="6"/>
      <c r="J5" s="6"/>
      <c r="K5" s="6"/>
      <c r="L5" s="6"/>
      <c r="M5" s="6"/>
      <c r="N5" s="6"/>
    </row>
    <row r="6" spans="1:15" ht="21.75" customHeight="1" thickBot="1"/>
    <row r="7" spans="1:15" ht="15.5">
      <c r="A7" s="12" t="s">
        <v>1</v>
      </c>
      <c r="B7" s="474" t="s">
        <v>2</v>
      </c>
      <c r="C7" s="475" t="s">
        <v>3</v>
      </c>
      <c r="D7" s="13" t="s">
        <v>4</v>
      </c>
      <c r="F7" s="816" t="s">
        <v>231</v>
      </c>
      <c r="G7" s="816" t="s">
        <v>231</v>
      </c>
      <c r="H7" s="816" t="s">
        <v>231</v>
      </c>
      <c r="I7" s="816" t="s">
        <v>5</v>
      </c>
      <c r="J7" s="818" t="s">
        <v>5</v>
      </c>
      <c r="K7" s="818" t="s">
        <v>5</v>
      </c>
      <c r="L7" s="818" t="s">
        <v>5</v>
      </c>
      <c r="M7" s="818" t="s">
        <v>5</v>
      </c>
      <c r="N7" s="814" t="s">
        <v>5</v>
      </c>
    </row>
    <row r="8" spans="1:15" ht="15.5">
      <c r="A8" s="14" t="s">
        <v>6</v>
      </c>
      <c r="B8" s="15"/>
      <c r="C8" s="16"/>
      <c r="D8" s="17" t="s">
        <v>7</v>
      </c>
      <c r="F8" s="817"/>
      <c r="G8" s="817"/>
      <c r="H8" s="817"/>
      <c r="I8" s="817"/>
      <c r="J8" s="819"/>
      <c r="K8" s="819"/>
      <c r="L8" s="819"/>
      <c r="M8" s="819"/>
      <c r="N8" s="815"/>
    </row>
    <row r="9" spans="1:15" ht="16" thickBot="1">
      <c r="A9" s="18"/>
      <c r="B9" s="19"/>
      <c r="C9" s="20"/>
      <c r="D9" s="21"/>
      <c r="F9" s="60" t="s">
        <v>232</v>
      </c>
      <c r="G9" s="60" t="s">
        <v>233</v>
      </c>
      <c r="H9" s="60" t="s">
        <v>234</v>
      </c>
      <c r="I9" s="60" t="s">
        <v>8</v>
      </c>
      <c r="J9" s="61" t="s">
        <v>9</v>
      </c>
      <c r="K9" s="61" t="s">
        <v>10</v>
      </c>
      <c r="L9" s="61" t="s">
        <v>11</v>
      </c>
      <c r="M9" s="61" t="s">
        <v>12</v>
      </c>
      <c r="N9" s="62" t="s">
        <v>13</v>
      </c>
    </row>
    <row r="10" spans="1:15" ht="14.5">
      <c r="A10" s="22"/>
      <c r="B10" s="6"/>
      <c r="C10" s="6"/>
      <c r="D10" s="6"/>
      <c r="H10" s="113">
        <v>1</v>
      </c>
      <c r="I10" s="113">
        <v>2</v>
      </c>
      <c r="J10" s="113">
        <v>3</v>
      </c>
      <c r="K10" s="113">
        <v>4</v>
      </c>
      <c r="L10" s="113">
        <v>5</v>
      </c>
      <c r="M10" s="113">
        <v>6</v>
      </c>
      <c r="N10" s="113">
        <v>7</v>
      </c>
      <c r="O10"/>
    </row>
    <row r="11" spans="1:15" ht="15" thickBot="1">
      <c r="A11" s="22"/>
      <c r="B11" s="6"/>
      <c r="C11" s="6"/>
      <c r="D11" s="6"/>
      <c r="H11" s="710"/>
      <c r="I11" s="710"/>
      <c r="J11" s="710"/>
      <c r="K11" s="710"/>
      <c r="L11" s="710"/>
      <c r="M11" s="710"/>
      <c r="N11" s="710"/>
      <c r="O11"/>
    </row>
    <row r="12" spans="1:15" ht="16" thickBot="1">
      <c r="A12" s="76"/>
      <c r="B12" s="77" t="s">
        <v>235</v>
      </c>
      <c r="C12" s="80"/>
      <c r="D12" s="79"/>
      <c r="I12" s="11"/>
      <c r="J12" s="11"/>
      <c r="K12" s="11"/>
      <c r="L12" s="11"/>
      <c r="M12" s="11"/>
      <c r="N12" s="11"/>
    </row>
    <row r="13" spans="1:15" ht="14.5" thickBot="1">
      <c r="A13" s="67">
        <v>8.1</v>
      </c>
      <c r="B13" s="24" t="s">
        <v>236</v>
      </c>
      <c r="C13" s="56" t="s">
        <v>44</v>
      </c>
      <c r="D13" s="23" t="s">
        <v>37</v>
      </c>
      <c r="G13" s="445">
        <f>'14. Inflation'!H12</f>
        <v>2.3992322456813708E-2</v>
      </c>
      <c r="H13" s="446">
        <f>'14. Inflation'!I12</f>
        <v>1.4995313964386137E-2</v>
      </c>
      <c r="I13" s="447">
        <f>'14. Inflation'!J12</f>
        <v>7.3868882733147956E-3</v>
      </c>
      <c r="J13" s="447">
        <f>'14. Inflation'!K12</f>
        <v>4.2000000000000003E-2</v>
      </c>
      <c r="K13" s="447">
        <f>'14. Inflation'!L12</f>
        <v>0</v>
      </c>
      <c r="L13" s="447">
        <f>'14. Inflation'!M12</f>
        <v>0</v>
      </c>
      <c r="M13" s="447">
        <f>'14. Inflation'!N12</f>
        <v>0</v>
      </c>
      <c r="N13" s="448">
        <f>'14. Inflation'!O12</f>
        <v>0</v>
      </c>
    </row>
    <row r="14" spans="1:15" ht="14.5" thickBot="1">
      <c r="A14" s="67">
        <v>8.1999999999999993</v>
      </c>
      <c r="B14" s="24" t="s">
        <v>237</v>
      </c>
      <c r="C14" s="56" t="s">
        <v>20</v>
      </c>
      <c r="D14" s="23" t="s">
        <v>142</v>
      </c>
      <c r="F14" s="162">
        <v>1</v>
      </c>
      <c r="G14" s="166">
        <f t="shared" ref="G14:N14" si="0">F14*(1+G13)</f>
        <v>1.0239923224568137</v>
      </c>
      <c r="H14" s="165">
        <f>G14*(1+H13)</f>
        <v>1.0393474088291745</v>
      </c>
      <c r="I14" s="476">
        <f>H14*(1+I13)</f>
        <v>1.0470249520153549</v>
      </c>
      <c r="J14" s="378">
        <f>I14*(1+J13)</f>
        <v>1.091</v>
      </c>
      <c r="K14" s="378">
        <f t="shared" si="0"/>
        <v>1.091</v>
      </c>
      <c r="L14" s="378">
        <f t="shared" si="0"/>
        <v>1.091</v>
      </c>
      <c r="M14" s="378">
        <f t="shared" si="0"/>
        <v>1.091</v>
      </c>
      <c r="N14" s="379">
        <f t="shared" si="0"/>
        <v>1.091</v>
      </c>
    </row>
    <row r="15" spans="1:15">
      <c r="A15" s="67">
        <v>8.3000000000000007</v>
      </c>
      <c r="B15" s="24" t="s">
        <v>428</v>
      </c>
      <c r="C15" s="56" t="s">
        <v>44</v>
      </c>
      <c r="D15" s="23" t="s">
        <v>16</v>
      </c>
      <c r="E15" s="477"/>
      <c r="H15" s="170"/>
      <c r="I15" s="380"/>
      <c r="J15" s="381"/>
      <c r="K15" s="382"/>
      <c r="L15" s="382"/>
      <c r="M15" s="382"/>
      <c r="N15" s="383"/>
    </row>
    <row r="16" spans="1:15">
      <c r="A16" s="67">
        <v>8.4</v>
      </c>
      <c r="B16" s="24" t="s">
        <v>580</v>
      </c>
      <c r="C16" s="56" t="s">
        <v>44</v>
      </c>
      <c r="D16" s="23" t="s">
        <v>16</v>
      </c>
      <c r="E16" s="477"/>
      <c r="H16" s="170"/>
      <c r="I16" s="380"/>
      <c r="J16" s="381"/>
      <c r="K16" s="382"/>
      <c r="L16" s="382"/>
      <c r="M16" s="382"/>
      <c r="N16" s="383"/>
    </row>
    <row r="17" spans="1:14">
      <c r="A17" s="67">
        <v>8.5</v>
      </c>
      <c r="B17" s="24" t="s">
        <v>238</v>
      </c>
      <c r="C17" s="56" t="s">
        <v>44</v>
      </c>
      <c r="D17" s="23" t="s">
        <v>16</v>
      </c>
      <c r="H17" s="170"/>
      <c r="I17" s="380"/>
      <c r="J17" s="381"/>
      <c r="K17" s="382"/>
      <c r="L17" s="382"/>
      <c r="M17" s="382"/>
      <c r="N17" s="383"/>
    </row>
    <row r="18" spans="1:14" ht="14.5" thickBot="1">
      <c r="A18" s="599">
        <v>8.6</v>
      </c>
      <c r="B18" s="57" t="s">
        <v>239</v>
      </c>
      <c r="C18" s="59" t="s">
        <v>44</v>
      </c>
      <c r="D18" s="58" t="s">
        <v>16</v>
      </c>
      <c r="H18" s="170"/>
      <c r="I18" s="384"/>
      <c r="J18" s="385"/>
      <c r="K18" s="386"/>
      <c r="L18" s="387"/>
      <c r="M18" s="387"/>
      <c r="N18" s="388"/>
    </row>
    <row r="19" spans="1:14" ht="14.5" thickBot="1">
      <c r="H19" s="170"/>
      <c r="I19" s="170"/>
      <c r="J19" s="170"/>
      <c r="K19" s="170"/>
      <c r="L19" s="170"/>
      <c r="M19" s="170"/>
      <c r="N19" s="170"/>
    </row>
    <row r="20" spans="1:14" ht="16" thickBot="1">
      <c r="A20" s="76"/>
      <c r="B20" s="77" t="s">
        <v>240</v>
      </c>
      <c r="C20" s="80"/>
      <c r="D20" s="79"/>
      <c r="H20" s="170"/>
      <c r="I20" s="170"/>
      <c r="J20" s="170"/>
      <c r="K20" s="170"/>
      <c r="L20" s="170"/>
      <c r="M20" s="170"/>
      <c r="N20" s="170"/>
    </row>
    <row r="21" spans="1:14">
      <c r="A21" s="67" t="s">
        <v>322</v>
      </c>
      <c r="B21" s="24" t="s">
        <v>241</v>
      </c>
      <c r="C21" s="56" t="s">
        <v>34</v>
      </c>
      <c r="D21" s="23" t="s">
        <v>37</v>
      </c>
      <c r="H21" s="170"/>
      <c r="I21" s="389">
        <f>H26</f>
        <v>0</v>
      </c>
      <c r="J21" s="390">
        <f>I26</f>
        <v>0</v>
      </c>
      <c r="K21" s="390">
        <f>J26</f>
        <v>0</v>
      </c>
      <c r="L21" s="390">
        <f t="shared" ref="L21:N21" si="1">K26</f>
        <v>0</v>
      </c>
      <c r="M21" s="390">
        <f t="shared" si="1"/>
        <v>0</v>
      </c>
      <c r="N21" s="391">
        <f t="shared" si="1"/>
        <v>0</v>
      </c>
    </row>
    <row r="22" spans="1:14">
      <c r="A22" s="67" t="s">
        <v>324</v>
      </c>
      <c r="B22" s="24" t="s">
        <v>242</v>
      </c>
      <c r="C22" s="56" t="s">
        <v>34</v>
      </c>
      <c r="D22" s="23" t="s">
        <v>35</v>
      </c>
      <c r="H22" s="170"/>
      <c r="I22" s="392">
        <f>I21*(1+I13+I15)*(1+I17)-I21</f>
        <v>0</v>
      </c>
      <c r="J22" s="393">
        <f>J21*(1+J13+J15)*(1+J17)-J21</f>
        <v>0</v>
      </c>
      <c r="K22" s="393">
        <f t="shared" ref="K22:N22" si="2">K21*(1+K13+K15)*(1+K17)-K21</f>
        <v>0</v>
      </c>
      <c r="L22" s="393">
        <f t="shared" si="2"/>
        <v>0</v>
      </c>
      <c r="M22" s="393">
        <f t="shared" si="2"/>
        <v>0</v>
      </c>
      <c r="N22" s="394">
        <f t="shared" si="2"/>
        <v>0</v>
      </c>
    </row>
    <row r="23" spans="1:14">
      <c r="A23" s="67" t="s">
        <v>326</v>
      </c>
      <c r="B23" s="24" t="s">
        <v>243</v>
      </c>
      <c r="C23" s="56" t="s">
        <v>34</v>
      </c>
      <c r="D23" s="23" t="s">
        <v>16</v>
      </c>
      <c r="H23" s="170"/>
      <c r="I23" s="395"/>
      <c r="J23" s="396"/>
      <c r="K23" s="396"/>
      <c r="L23" s="396"/>
      <c r="M23" s="396"/>
      <c r="N23" s="397"/>
    </row>
    <row r="24" spans="1:14">
      <c r="A24" s="67" t="s">
        <v>329</v>
      </c>
      <c r="B24" s="24" t="s">
        <v>244</v>
      </c>
      <c r="C24" s="56" t="s">
        <v>34</v>
      </c>
      <c r="D24" s="23" t="s">
        <v>16</v>
      </c>
      <c r="H24" s="170"/>
      <c r="I24" s="395"/>
      <c r="J24" s="396"/>
      <c r="K24" s="396"/>
      <c r="L24" s="396"/>
      <c r="M24" s="396"/>
      <c r="N24" s="397"/>
    </row>
    <row r="25" spans="1:14" ht="14.5" thickBot="1">
      <c r="A25" s="67" t="s">
        <v>331</v>
      </c>
      <c r="B25" s="299" t="s">
        <v>245</v>
      </c>
      <c r="C25" s="56" t="s">
        <v>34</v>
      </c>
      <c r="D25" s="23" t="s">
        <v>16</v>
      </c>
      <c r="H25" s="170"/>
      <c r="I25" s="395"/>
      <c r="J25" s="396"/>
      <c r="K25" s="396"/>
      <c r="L25" s="396"/>
      <c r="M25" s="396"/>
      <c r="N25" s="397"/>
    </row>
    <row r="26" spans="1:14" ht="14.5" thickBot="1">
      <c r="A26" s="69" t="s">
        <v>333</v>
      </c>
      <c r="B26" s="57" t="s">
        <v>246</v>
      </c>
      <c r="C26" s="398" t="s">
        <v>34</v>
      </c>
      <c r="D26" s="58" t="s">
        <v>142</v>
      </c>
      <c r="H26" s="399"/>
      <c r="I26" s="400">
        <f>SUM(I21:I25)</f>
        <v>0</v>
      </c>
      <c r="J26" s="401">
        <f t="shared" ref="J26:N26" si="3">SUM(J21:J25)</f>
        <v>0</v>
      </c>
      <c r="K26" s="401">
        <f t="shared" si="3"/>
        <v>0</v>
      </c>
      <c r="L26" s="401">
        <f t="shared" si="3"/>
        <v>0</v>
      </c>
      <c r="M26" s="401">
        <f t="shared" si="3"/>
        <v>0</v>
      </c>
      <c r="N26" s="402">
        <f t="shared" si="3"/>
        <v>0</v>
      </c>
    </row>
    <row r="27" spans="1:14" ht="14.5" thickBot="1">
      <c r="H27" s="170"/>
      <c r="I27" s="170"/>
      <c r="J27" s="170"/>
      <c r="K27" s="170"/>
      <c r="L27" s="170"/>
      <c r="M27" s="170"/>
      <c r="N27" s="170"/>
    </row>
    <row r="28" spans="1:14" ht="16" thickBot="1">
      <c r="A28" s="76"/>
      <c r="B28" s="77" t="s">
        <v>247</v>
      </c>
      <c r="C28" s="80"/>
      <c r="D28" s="79"/>
      <c r="H28" s="170"/>
      <c r="I28" s="170"/>
      <c r="J28" s="170"/>
      <c r="K28" s="170"/>
      <c r="L28" s="170"/>
      <c r="M28" s="170"/>
      <c r="N28" s="170"/>
    </row>
    <row r="29" spans="1:14">
      <c r="A29" s="67" t="s">
        <v>334</v>
      </c>
      <c r="B29" s="24" t="s">
        <v>248</v>
      </c>
      <c r="C29" s="56" t="s">
        <v>34</v>
      </c>
      <c r="D29" s="23" t="s">
        <v>37</v>
      </c>
      <c r="H29" s="170"/>
      <c r="I29" s="389">
        <f>H33</f>
        <v>0</v>
      </c>
      <c r="J29" s="390">
        <f t="shared" ref="J29:N29" si="4">I33</f>
        <v>0</v>
      </c>
      <c r="K29" s="390">
        <f t="shared" si="4"/>
        <v>0</v>
      </c>
      <c r="L29" s="390">
        <f t="shared" si="4"/>
        <v>0</v>
      </c>
      <c r="M29" s="390">
        <f t="shared" si="4"/>
        <v>0</v>
      </c>
      <c r="N29" s="391">
        <f t="shared" si="4"/>
        <v>0</v>
      </c>
    </row>
    <row r="30" spans="1:14">
      <c r="A30" s="67" t="s">
        <v>336</v>
      </c>
      <c r="B30" s="24" t="s">
        <v>242</v>
      </c>
      <c r="C30" s="56" t="s">
        <v>34</v>
      </c>
      <c r="D30" s="23" t="s">
        <v>35</v>
      </c>
      <c r="H30" s="170"/>
      <c r="I30" s="392">
        <f>I29*(1+I13+I16)*(1+I18)-I29</f>
        <v>0</v>
      </c>
      <c r="J30" s="393">
        <f>J29*(1+J13+J16)*(1+J18)-J29</f>
        <v>0</v>
      </c>
      <c r="K30" s="393">
        <f t="shared" ref="K30:N30" si="5">K29*(1+K13+K16)*(1+K18)-K29</f>
        <v>0</v>
      </c>
      <c r="L30" s="393">
        <f t="shared" si="5"/>
        <v>0</v>
      </c>
      <c r="M30" s="393">
        <f t="shared" si="5"/>
        <v>0</v>
      </c>
      <c r="N30" s="394">
        <f t="shared" si="5"/>
        <v>0</v>
      </c>
    </row>
    <row r="31" spans="1:14">
      <c r="A31" s="67" t="s">
        <v>339</v>
      </c>
      <c r="B31" s="24" t="s">
        <v>249</v>
      </c>
      <c r="C31" s="56" t="s">
        <v>34</v>
      </c>
      <c r="D31" s="23" t="s">
        <v>16</v>
      </c>
      <c r="H31" s="170"/>
      <c r="I31" s="395"/>
      <c r="J31" s="396"/>
      <c r="K31" s="396"/>
      <c r="L31" s="396"/>
      <c r="M31" s="396"/>
      <c r="N31" s="397"/>
    </row>
    <row r="32" spans="1:14" ht="14.5" thickBot="1">
      <c r="A32" s="67" t="s">
        <v>340</v>
      </c>
      <c r="B32" s="299" t="s">
        <v>245</v>
      </c>
      <c r="C32" s="56" t="s">
        <v>34</v>
      </c>
      <c r="D32" s="23" t="s">
        <v>16</v>
      </c>
      <c r="H32" s="170"/>
      <c r="I32" s="395"/>
      <c r="J32" s="396"/>
      <c r="K32" s="396"/>
      <c r="L32" s="396"/>
      <c r="M32" s="396"/>
      <c r="N32" s="397"/>
    </row>
    <row r="33" spans="1:14" ht="14.5" thickBot="1">
      <c r="A33" s="69" t="s">
        <v>341</v>
      </c>
      <c r="B33" s="57" t="s">
        <v>250</v>
      </c>
      <c r="C33" s="398" t="s">
        <v>34</v>
      </c>
      <c r="D33" s="58" t="s">
        <v>142</v>
      </c>
      <c r="H33" s="399"/>
      <c r="I33" s="400">
        <f>SUM(I29:I32)</f>
        <v>0</v>
      </c>
      <c r="J33" s="401">
        <f t="shared" ref="J33:N33" si="6">SUM(J29:J32)</f>
        <v>0</v>
      </c>
      <c r="K33" s="401">
        <f t="shared" si="6"/>
        <v>0</v>
      </c>
      <c r="L33" s="401">
        <f t="shared" si="6"/>
        <v>0</v>
      </c>
      <c r="M33" s="401">
        <f t="shared" si="6"/>
        <v>0</v>
      </c>
      <c r="N33" s="402">
        <f t="shared" si="6"/>
        <v>0</v>
      </c>
    </row>
    <row r="34" spans="1:14" ht="14.5" thickBot="1">
      <c r="H34" s="170"/>
      <c r="I34" s="170"/>
      <c r="J34" s="170"/>
      <c r="K34" s="170"/>
      <c r="L34" s="170"/>
      <c r="M34" s="170"/>
      <c r="N34" s="170"/>
    </row>
    <row r="35" spans="1:14" ht="16" thickBot="1">
      <c r="A35" s="76"/>
      <c r="B35" s="77" t="s">
        <v>251</v>
      </c>
      <c r="C35" s="80"/>
      <c r="D35" s="79"/>
      <c r="H35" s="403"/>
      <c r="I35" s="170"/>
      <c r="J35" s="170"/>
      <c r="K35" s="170"/>
      <c r="L35" s="170"/>
      <c r="M35" s="170"/>
      <c r="N35" s="170"/>
    </row>
    <row r="36" spans="1:14">
      <c r="A36" s="67" t="s">
        <v>342</v>
      </c>
      <c r="B36" s="24" t="s">
        <v>252</v>
      </c>
      <c r="C36" s="56" t="s">
        <v>34</v>
      </c>
      <c r="D36" s="23" t="s">
        <v>16</v>
      </c>
      <c r="H36" s="170"/>
      <c r="I36" s="404"/>
      <c r="J36" s="405"/>
      <c r="K36" s="405"/>
      <c r="L36" s="405"/>
      <c r="M36" s="405"/>
      <c r="N36" s="406"/>
    </row>
    <row r="37" spans="1:14">
      <c r="A37" s="67" t="s">
        <v>343</v>
      </c>
      <c r="B37" s="299" t="s">
        <v>253</v>
      </c>
      <c r="C37" s="56" t="s">
        <v>34</v>
      </c>
      <c r="D37" s="23" t="s">
        <v>16</v>
      </c>
      <c r="H37" s="170"/>
      <c r="I37" s="395"/>
      <c r="J37" s="396"/>
      <c r="K37" s="396"/>
      <c r="L37" s="396"/>
      <c r="M37" s="396"/>
      <c r="N37" s="397"/>
    </row>
    <row r="38" spans="1:14">
      <c r="A38" s="67" t="s">
        <v>345</v>
      </c>
      <c r="B38" s="299" t="s">
        <v>254</v>
      </c>
      <c r="C38" s="56" t="s">
        <v>34</v>
      </c>
      <c r="D38" s="23" t="s">
        <v>16</v>
      </c>
      <c r="H38" s="170"/>
      <c r="I38" s="395"/>
      <c r="J38" s="396"/>
      <c r="K38" s="396"/>
      <c r="L38" s="396"/>
      <c r="M38" s="396"/>
      <c r="N38" s="397"/>
    </row>
    <row r="39" spans="1:14" ht="14.5" thickBot="1">
      <c r="A39" s="69" t="s">
        <v>347</v>
      </c>
      <c r="B39" s="57" t="s">
        <v>255</v>
      </c>
      <c r="C39" s="59" t="s">
        <v>34</v>
      </c>
      <c r="D39" s="58" t="s">
        <v>35</v>
      </c>
      <c r="H39" s="170"/>
      <c r="I39" s="407">
        <f t="shared" ref="I39:N39" si="7">SUM(I36:I38)</f>
        <v>0</v>
      </c>
      <c r="J39" s="408">
        <f t="shared" si="7"/>
        <v>0</v>
      </c>
      <c r="K39" s="408">
        <f t="shared" si="7"/>
        <v>0</v>
      </c>
      <c r="L39" s="408">
        <f t="shared" si="7"/>
        <v>0</v>
      </c>
      <c r="M39" s="408">
        <f t="shared" si="7"/>
        <v>0</v>
      </c>
      <c r="N39" s="402">
        <f t="shared" si="7"/>
        <v>0</v>
      </c>
    </row>
    <row r="40" spans="1:14" ht="14.5" thickBot="1">
      <c r="H40" s="170"/>
      <c r="I40" s="170"/>
      <c r="J40" s="170"/>
      <c r="K40" s="170"/>
      <c r="L40" s="170"/>
      <c r="M40" s="170"/>
      <c r="N40" s="170"/>
    </row>
    <row r="41" spans="1:14" ht="16" thickBot="1">
      <c r="A41" s="76"/>
      <c r="B41" s="77" t="s">
        <v>256</v>
      </c>
      <c r="C41" s="80"/>
      <c r="D41" s="79"/>
      <c r="H41" s="170"/>
      <c r="I41" s="170"/>
      <c r="J41" s="170"/>
      <c r="K41" s="170"/>
      <c r="L41" s="170"/>
      <c r="M41" s="170"/>
      <c r="N41" s="170"/>
    </row>
    <row r="42" spans="1:14">
      <c r="A42" s="67" t="s">
        <v>350</v>
      </c>
      <c r="B42" s="24" t="s">
        <v>257</v>
      </c>
      <c r="C42" s="56" t="s">
        <v>34</v>
      </c>
      <c r="D42" s="23" t="s">
        <v>16</v>
      </c>
      <c r="H42" s="170"/>
      <c r="I42" s="404"/>
      <c r="J42" s="405"/>
      <c r="K42" s="405"/>
      <c r="L42" s="405"/>
      <c r="M42" s="405"/>
      <c r="N42" s="406"/>
    </row>
    <row r="43" spans="1:14">
      <c r="A43" s="67" t="s">
        <v>352</v>
      </c>
      <c r="B43" s="24" t="s">
        <v>258</v>
      </c>
      <c r="C43" s="56" t="s">
        <v>34</v>
      </c>
      <c r="D43" s="23" t="s">
        <v>16</v>
      </c>
      <c r="H43" s="170"/>
      <c r="I43" s="395"/>
      <c r="J43" s="396"/>
      <c r="K43" s="396"/>
      <c r="L43" s="396"/>
      <c r="M43" s="396"/>
      <c r="N43" s="397"/>
    </row>
    <row r="44" spans="1:14" ht="14.5" thickBot="1">
      <c r="A44" s="69" t="s">
        <v>354</v>
      </c>
      <c r="B44" s="57" t="s">
        <v>259</v>
      </c>
      <c r="C44" s="59" t="s">
        <v>34</v>
      </c>
      <c r="D44" s="58" t="s">
        <v>35</v>
      </c>
      <c r="H44" s="170"/>
      <c r="I44" s="407">
        <f>SUM(I42:I43)</f>
        <v>0</v>
      </c>
      <c r="J44" s="408">
        <f t="shared" ref="J44:N44" si="8">SUM(J42:J43)</f>
        <v>0</v>
      </c>
      <c r="K44" s="408">
        <f t="shared" si="8"/>
        <v>0</v>
      </c>
      <c r="L44" s="408">
        <f t="shared" si="8"/>
        <v>0</v>
      </c>
      <c r="M44" s="408">
        <f t="shared" si="8"/>
        <v>0</v>
      </c>
      <c r="N44" s="402">
        <f t="shared" si="8"/>
        <v>0</v>
      </c>
    </row>
    <row r="45" spans="1:14" ht="14.5" thickBot="1">
      <c r="H45" s="170"/>
      <c r="I45" s="170"/>
      <c r="J45" s="170"/>
      <c r="K45" s="170"/>
      <c r="L45" s="170"/>
      <c r="M45" s="170"/>
      <c r="N45" s="170"/>
    </row>
    <row r="46" spans="1:14" ht="16" thickBot="1">
      <c r="A46" s="76"/>
      <c r="B46" s="77" t="s">
        <v>260</v>
      </c>
      <c r="C46" s="80"/>
      <c r="D46" s="79"/>
      <c r="H46" s="170"/>
      <c r="I46" s="170"/>
      <c r="J46" s="170"/>
      <c r="K46" s="170"/>
      <c r="L46" s="170"/>
      <c r="M46" s="170"/>
      <c r="N46" s="170"/>
    </row>
    <row r="47" spans="1:14">
      <c r="A47" s="67" t="s">
        <v>357</v>
      </c>
      <c r="B47" s="24" t="s">
        <v>261</v>
      </c>
      <c r="C47" s="56" t="s">
        <v>34</v>
      </c>
      <c r="D47" s="23" t="s">
        <v>37</v>
      </c>
      <c r="E47" s="203"/>
      <c r="H47" s="170"/>
      <c r="I47" s="389">
        <f>H49</f>
        <v>0</v>
      </c>
      <c r="J47" s="390">
        <f t="shared" ref="J47:N47" si="9">I49</f>
        <v>0</v>
      </c>
      <c r="K47" s="390">
        <f t="shared" si="9"/>
        <v>0</v>
      </c>
      <c r="L47" s="390">
        <f t="shared" si="9"/>
        <v>0</v>
      </c>
      <c r="M47" s="390">
        <f t="shared" si="9"/>
        <v>0</v>
      </c>
      <c r="N47" s="391">
        <f t="shared" si="9"/>
        <v>0</v>
      </c>
    </row>
    <row r="48" spans="1:14" ht="14.5" thickBot="1">
      <c r="A48" s="67" t="s">
        <v>359</v>
      </c>
      <c r="B48" s="24" t="s">
        <v>262</v>
      </c>
      <c r="C48" s="56" t="s">
        <v>34</v>
      </c>
      <c r="D48" s="23" t="s">
        <v>16</v>
      </c>
      <c r="H48" s="170"/>
      <c r="I48" s="395"/>
      <c r="J48" s="396"/>
      <c r="K48" s="396"/>
      <c r="L48" s="396"/>
      <c r="M48" s="396"/>
      <c r="N48" s="397"/>
    </row>
    <row r="49" spans="1:14" ht="14.5" thickBot="1">
      <c r="A49" s="69" t="s">
        <v>361</v>
      </c>
      <c r="B49" s="57" t="s">
        <v>263</v>
      </c>
      <c r="C49" s="59" t="s">
        <v>34</v>
      </c>
      <c r="D49" s="58" t="s">
        <v>142</v>
      </c>
      <c r="H49" s="399"/>
      <c r="I49" s="412">
        <f>SUM(I47:I48)</f>
        <v>0</v>
      </c>
      <c r="J49" s="408">
        <f>SUM(J47:J48)</f>
        <v>0</v>
      </c>
      <c r="K49" s="408">
        <f>SUM(K47:K48)</f>
        <v>0</v>
      </c>
      <c r="L49" s="408">
        <f t="shared" ref="L49:N49" si="10">SUM(L47:L48)</f>
        <v>0</v>
      </c>
      <c r="M49" s="408">
        <f t="shared" si="10"/>
        <v>0</v>
      </c>
      <c r="N49" s="402">
        <f t="shared" si="10"/>
        <v>0</v>
      </c>
    </row>
    <row r="50" spans="1:14" ht="14.5" thickBot="1">
      <c r="H50" s="170"/>
      <c r="I50" s="170"/>
      <c r="J50" s="170"/>
      <c r="K50" s="170"/>
      <c r="L50" s="170"/>
      <c r="M50" s="170"/>
      <c r="N50" s="170"/>
    </row>
    <row r="51" spans="1:14" ht="16" thickBot="1">
      <c r="A51" s="76"/>
      <c r="B51" s="77" t="s">
        <v>264</v>
      </c>
      <c r="C51" s="80"/>
      <c r="D51" s="79"/>
      <c r="H51" s="170"/>
      <c r="I51" s="170"/>
      <c r="J51" s="170"/>
      <c r="K51" s="170"/>
      <c r="L51" s="170"/>
      <c r="M51" s="170"/>
      <c r="N51" s="170"/>
    </row>
    <row r="52" spans="1:14">
      <c r="A52" s="67" t="s">
        <v>362</v>
      </c>
      <c r="B52" s="24" t="s">
        <v>265</v>
      </c>
      <c r="C52" s="56" t="s">
        <v>34</v>
      </c>
      <c r="D52" s="23" t="s">
        <v>35</v>
      </c>
      <c r="H52" s="170"/>
      <c r="I52" s="409">
        <f>I26+I33+I36</f>
        <v>0</v>
      </c>
      <c r="J52" s="410">
        <f t="shared" ref="J52:N52" si="11">J26+J33+J36</f>
        <v>0</v>
      </c>
      <c r="K52" s="410">
        <f t="shared" si="11"/>
        <v>0</v>
      </c>
      <c r="L52" s="410">
        <f t="shared" si="11"/>
        <v>0</v>
      </c>
      <c r="M52" s="410">
        <f t="shared" si="11"/>
        <v>0</v>
      </c>
      <c r="N52" s="411">
        <f t="shared" si="11"/>
        <v>0</v>
      </c>
    </row>
    <row r="53" spans="1:14">
      <c r="A53" s="67" t="s">
        <v>365</v>
      </c>
      <c r="B53" s="24" t="s">
        <v>266</v>
      </c>
      <c r="C53" s="56" t="s">
        <v>34</v>
      </c>
      <c r="D53" s="23" t="s">
        <v>35</v>
      </c>
      <c r="H53" s="170"/>
      <c r="I53" s="392">
        <f>I52/I14</f>
        <v>0</v>
      </c>
      <c r="J53" s="393">
        <f t="shared" ref="J53:N53" si="12">J52/J14</f>
        <v>0</v>
      </c>
      <c r="K53" s="393">
        <f t="shared" si="12"/>
        <v>0</v>
      </c>
      <c r="L53" s="393">
        <f t="shared" si="12"/>
        <v>0</v>
      </c>
      <c r="M53" s="393">
        <f t="shared" si="12"/>
        <v>0</v>
      </c>
      <c r="N53" s="394">
        <f t="shared" si="12"/>
        <v>0</v>
      </c>
    </row>
    <row r="54" spans="1:14">
      <c r="A54" s="67" t="s">
        <v>367</v>
      </c>
      <c r="B54" s="299" t="s">
        <v>449</v>
      </c>
      <c r="C54" s="56" t="s">
        <v>34</v>
      </c>
      <c r="D54" s="23" t="s">
        <v>35</v>
      </c>
      <c r="H54" s="170"/>
      <c r="I54" s="392">
        <f>I26+I33+I39</f>
        <v>0</v>
      </c>
      <c r="J54" s="393">
        <f t="shared" ref="J54:N54" si="13">J26+J33+J39</f>
        <v>0</v>
      </c>
      <c r="K54" s="393">
        <f t="shared" si="13"/>
        <v>0</v>
      </c>
      <c r="L54" s="393">
        <f t="shared" si="13"/>
        <v>0</v>
      </c>
      <c r="M54" s="393">
        <f t="shared" si="13"/>
        <v>0</v>
      </c>
      <c r="N54" s="394">
        <f t="shared" si="13"/>
        <v>0</v>
      </c>
    </row>
    <row r="55" spans="1:14">
      <c r="A55" s="67" t="s">
        <v>369</v>
      </c>
      <c r="B55" s="299" t="s">
        <v>448</v>
      </c>
      <c r="C55" s="56" t="s">
        <v>34</v>
      </c>
      <c r="D55" s="23" t="s">
        <v>35</v>
      </c>
      <c r="H55" s="170"/>
      <c r="I55" s="392">
        <f>I26+I33+I39+I44</f>
        <v>0</v>
      </c>
      <c r="J55" s="393">
        <f t="shared" ref="J55:N55" si="14">J26+J33+J39+J44</f>
        <v>0</v>
      </c>
      <c r="K55" s="393">
        <f t="shared" si="14"/>
        <v>0</v>
      </c>
      <c r="L55" s="393">
        <f t="shared" si="14"/>
        <v>0</v>
      </c>
      <c r="M55" s="393">
        <f t="shared" si="14"/>
        <v>0</v>
      </c>
      <c r="N55" s="394">
        <f t="shared" si="14"/>
        <v>0</v>
      </c>
    </row>
    <row r="56" spans="1:14" ht="14.5" thickBot="1">
      <c r="A56" s="69" t="s">
        <v>371</v>
      </c>
      <c r="B56" s="57" t="s">
        <v>605</v>
      </c>
      <c r="C56" s="59" t="s">
        <v>34</v>
      </c>
      <c r="D56" s="58" t="s">
        <v>35</v>
      </c>
      <c r="H56" s="170"/>
      <c r="I56" s="407">
        <f>I26+I33+I39+I44-I48</f>
        <v>0</v>
      </c>
      <c r="J56" s="408">
        <f t="shared" ref="J56:N56" si="15">J26+J33+J39+J44-J48</f>
        <v>0</v>
      </c>
      <c r="K56" s="408">
        <f t="shared" si="15"/>
        <v>0</v>
      </c>
      <c r="L56" s="408">
        <f t="shared" si="15"/>
        <v>0</v>
      </c>
      <c r="M56" s="408">
        <f t="shared" si="15"/>
        <v>0</v>
      </c>
      <c r="N56" s="402">
        <f t="shared" si="15"/>
        <v>0</v>
      </c>
    </row>
    <row r="57" spans="1:14" ht="14.5" thickBot="1">
      <c r="A57" s="68"/>
      <c r="B57" s="6"/>
      <c r="H57" s="170"/>
      <c r="I57" s="170"/>
      <c r="J57" s="170"/>
      <c r="K57" s="170"/>
      <c r="L57" s="170"/>
      <c r="M57" s="170"/>
      <c r="N57" s="170"/>
    </row>
    <row r="58" spans="1:14" ht="16" thickBot="1">
      <c r="A58" s="76"/>
      <c r="B58" s="77" t="s">
        <v>573</v>
      </c>
      <c r="C58" s="80"/>
      <c r="D58" s="79"/>
      <c r="H58" s="170"/>
      <c r="I58" s="170"/>
      <c r="J58" s="170"/>
      <c r="K58" s="170"/>
      <c r="L58" s="170"/>
      <c r="M58" s="170"/>
      <c r="N58" s="170"/>
    </row>
    <row r="59" spans="1:14">
      <c r="A59" s="711">
        <v>8.33</v>
      </c>
      <c r="B59" s="24" t="s">
        <v>490</v>
      </c>
      <c r="C59" s="56" t="s">
        <v>34</v>
      </c>
      <c r="D59" s="722" t="s">
        <v>16</v>
      </c>
      <c r="H59" s="170"/>
      <c r="I59" s="404"/>
      <c r="J59" s="405"/>
      <c r="K59" s="405"/>
      <c r="L59" s="405"/>
      <c r="M59" s="405"/>
      <c r="N59" s="406"/>
    </row>
    <row r="60" spans="1:14">
      <c r="A60" s="711">
        <v>8.34</v>
      </c>
      <c r="B60" s="24" t="s">
        <v>492</v>
      </c>
      <c r="C60" s="56" t="s">
        <v>34</v>
      </c>
      <c r="D60" s="722" t="s">
        <v>16</v>
      </c>
      <c r="H60" s="170"/>
      <c r="I60" s="395"/>
      <c r="J60" s="396"/>
      <c r="K60" s="396"/>
      <c r="L60" s="396"/>
      <c r="M60" s="396"/>
      <c r="N60" s="397"/>
    </row>
    <row r="61" spans="1:14">
      <c r="A61" s="711">
        <v>8.35</v>
      </c>
      <c r="B61" s="24" t="s">
        <v>494</v>
      </c>
      <c r="C61" s="56" t="s">
        <v>493</v>
      </c>
      <c r="D61" s="722" t="s">
        <v>16</v>
      </c>
      <c r="H61" s="170"/>
      <c r="I61" s="395"/>
      <c r="J61" s="396"/>
      <c r="K61" s="396"/>
      <c r="L61" s="396"/>
      <c r="M61" s="396"/>
      <c r="N61" s="397"/>
    </row>
    <row r="62" spans="1:14">
      <c r="A62" s="711">
        <v>8.36</v>
      </c>
      <c r="B62" s="24" t="s">
        <v>495</v>
      </c>
      <c r="C62" s="56" t="s">
        <v>493</v>
      </c>
      <c r="D62" s="722" t="s">
        <v>16</v>
      </c>
      <c r="H62" s="170"/>
      <c r="I62" s="395"/>
      <c r="J62" s="396"/>
      <c r="K62" s="396"/>
      <c r="L62" s="396"/>
      <c r="M62" s="396"/>
      <c r="N62" s="397"/>
    </row>
    <row r="63" spans="1:14">
      <c r="A63" s="711">
        <v>8.3699999999999992</v>
      </c>
      <c r="B63" s="24" t="s">
        <v>491</v>
      </c>
      <c r="C63" s="56" t="s">
        <v>34</v>
      </c>
      <c r="D63" s="722" t="s">
        <v>16</v>
      </c>
      <c r="H63" s="170"/>
      <c r="I63" s="395"/>
      <c r="J63" s="396"/>
      <c r="K63" s="396"/>
      <c r="L63" s="396"/>
      <c r="M63" s="396"/>
      <c r="N63" s="397"/>
    </row>
    <row r="64" spans="1:14" ht="14.5" thickBot="1">
      <c r="A64" s="712">
        <v>8.3800000000000008</v>
      </c>
      <c r="B64" s="57" t="s">
        <v>242</v>
      </c>
      <c r="C64" s="59" t="s">
        <v>34</v>
      </c>
      <c r="D64" s="723" t="s">
        <v>35</v>
      </c>
      <c r="H64" s="170"/>
      <c r="I64" s="407">
        <f>SUM(I59:I60,I63)</f>
        <v>0</v>
      </c>
      <c r="J64" s="408">
        <f t="shared" ref="J64:N64" si="16">SUM(J59:J60,J63)</f>
        <v>0</v>
      </c>
      <c r="K64" s="408">
        <f t="shared" si="16"/>
        <v>0</v>
      </c>
      <c r="L64" s="408">
        <f t="shared" si="16"/>
        <v>0</v>
      </c>
      <c r="M64" s="408">
        <f t="shared" si="16"/>
        <v>0</v>
      </c>
      <c r="N64" s="402">
        <f t="shared" si="16"/>
        <v>0</v>
      </c>
    </row>
    <row r="65" spans="1:13">
      <c r="A65" s="514"/>
      <c r="B65" s="485"/>
      <c r="C65" s="486"/>
      <c r="D65" s="515"/>
      <c r="H65" s="170"/>
    </row>
    <row r="66" spans="1:13" s="28" customFormat="1" ht="13" thickBot="1">
      <c r="M66" s="332"/>
    </row>
    <row r="67" spans="1:13" s="28" customFormat="1" ht="12.5">
      <c r="A67" s="413"/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9"/>
      <c r="M67" s="332"/>
    </row>
    <row r="68" spans="1:13" s="28" customFormat="1" ht="12.5">
      <c r="A68" s="330" t="s">
        <v>45</v>
      </c>
      <c r="B68" s="332"/>
      <c r="C68" s="332"/>
      <c r="D68" s="333" t="s">
        <v>46</v>
      </c>
      <c r="L68" s="334"/>
      <c r="M68" s="332"/>
    </row>
    <row r="69" spans="1:13" s="28" customFormat="1" ht="12.5">
      <c r="A69" s="414"/>
      <c r="B69" s="332"/>
      <c r="C69" s="332"/>
      <c r="D69" s="332"/>
      <c r="L69" s="334"/>
      <c r="M69" s="332"/>
    </row>
    <row r="70" spans="1:13" s="28" customFormat="1" ht="12.5">
      <c r="A70" s="330" t="s">
        <v>47</v>
      </c>
      <c r="B70" s="332"/>
      <c r="C70" s="332"/>
      <c r="D70" s="333" t="s">
        <v>46</v>
      </c>
      <c r="L70" s="334"/>
      <c r="M70" s="332"/>
    </row>
    <row r="71" spans="1:13" s="28" customFormat="1" ht="12.5">
      <c r="A71" s="414"/>
      <c r="B71" s="332"/>
      <c r="C71" s="332"/>
      <c r="D71" s="332"/>
      <c r="L71" s="334"/>
      <c r="M71" s="332"/>
    </row>
    <row r="72" spans="1:13" s="28" customFormat="1" ht="12.5">
      <c r="A72" s="330" t="s">
        <v>48</v>
      </c>
      <c r="B72" s="332"/>
      <c r="C72" s="332"/>
      <c r="D72" s="331"/>
      <c r="L72" s="334"/>
      <c r="M72" s="332"/>
    </row>
    <row r="73" spans="1:13" ht="14.5" thickBot="1">
      <c r="A73" s="336"/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8"/>
    </row>
    <row r="80" spans="1:13">
      <c r="B80" s="6"/>
    </row>
  </sheetData>
  <mergeCells count="9">
    <mergeCell ref="L7:L8"/>
    <mergeCell ref="M7:M8"/>
    <mergeCell ref="N7:N8"/>
    <mergeCell ref="H7:H8"/>
    <mergeCell ref="F7:F8"/>
    <mergeCell ref="G7:G8"/>
    <mergeCell ref="I7:I8"/>
    <mergeCell ref="J7:J8"/>
    <mergeCell ref="K7:K8"/>
  </mergeCells>
  <phoneticPr fontId="16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5A64-EBB9-4AA1-9FAA-AC293EE9F6F9}">
  <dimension ref="A1:S81"/>
  <sheetViews>
    <sheetView showOutlineSymbols="0" showWhiteSpace="0" zoomScale="85" zoomScaleNormal="85" workbookViewId="0">
      <selection activeCell="A10" sqref="A1:XFD1048576"/>
    </sheetView>
  </sheetViews>
  <sheetFormatPr defaultColWidth="8.7265625" defaultRowHeight="14" outlineLevelCol="1"/>
  <cols>
    <col min="1" max="1" width="5.1796875" style="156" customWidth="1"/>
    <col min="2" max="2" width="118.26953125" style="156" customWidth="1"/>
    <col min="3" max="4" width="8.7265625" style="156"/>
    <col min="5" max="5" width="8.7265625" style="156" bestFit="1" customWidth="1"/>
    <col min="6" max="6" width="8.7265625" style="156" customWidth="1" outlineLevel="1"/>
    <col min="7" max="8" width="8.81640625" style="156" customWidth="1" outlineLevel="1"/>
    <col min="9" max="9" width="8.81640625" style="156" customWidth="1"/>
    <col min="10" max="15" width="10" style="156" bestFit="1" customWidth="1"/>
    <col min="16" max="16" width="11.1796875" style="156" customWidth="1"/>
    <col min="17" max="17" width="23.54296875" style="156" bestFit="1" customWidth="1"/>
    <col min="18" max="19" width="8.7265625" style="156"/>
    <col min="20" max="20" width="75.1796875" style="156" bestFit="1" customWidth="1"/>
    <col min="21" max="16384" width="8.7265625" style="156"/>
  </cols>
  <sheetData>
    <row r="1" spans="1:18" ht="20">
      <c r="A1" s="5" t="s">
        <v>0</v>
      </c>
    </row>
    <row r="3" spans="1:18" ht="14.5" thickBot="1"/>
    <row r="4" spans="1:18" ht="20">
      <c r="A4" s="63" t="s">
        <v>606</v>
      </c>
      <c r="B4" s="64"/>
      <c r="C4" s="64"/>
      <c r="D4" s="65"/>
      <c r="J4" s="6"/>
      <c r="K4" s="6"/>
      <c r="L4" s="6"/>
      <c r="M4" s="6"/>
      <c r="N4" s="6"/>
      <c r="O4" s="6"/>
      <c r="P4" s="6"/>
    </row>
    <row r="5" spans="1:18" ht="20.5" thickBot="1">
      <c r="A5" s="66"/>
      <c r="B5" s="9"/>
      <c r="C5" s="9"/>
      <c r="D5" s="10"/>
      <c r="J5" s="6"/>
      <c r="K5" s="6"/>
      <c r="L5" s="6"/>
      <c r="M5" s="6"/>
      <c r="N5" s="6"/>
      <c r="O5" s="6"/>
      <c r="P5" s="6"/>
    </row>
    <row r="6" spans="1:18" ht="14.5" thickBot="1"/>
    <row r="7" spans="1:18" ht="23.5" customHeight="1">
      <c r="A7" s="12" t="s">
        <v>1</v>
      </c>
      <c r="B7" s="474" t="s">
        <v>2</v>
      </c>
      <c r="C7" s="475" t="s">
        <v>3</v>
      </c>
      <c r="D7" s="13" t="s">
        <v>4</v>
      </c>
      <c r="F7" s="940" t="s">
        <v>231</v>
      </c>
      <c r="G7" s="940" t="s">
        <v>231</v>
      </c>
      <c r="H7" s="940" t="s">
        <v>231</v>
      </c>
      <c r="I7" s="940" t="s">
        <v>231</v>
      </c>
      <c r="J7" s="940" t="s">
        <v>5</v>
      </c>
      <c r="K7" s="940" t="s">
        <v>5</v>
      </c>
      <c r="L7" s="940" t="s">
        <v>5</v>
      </c>
      <c r="M7" s="940" t="s">
        <v>5</v>
      </c>
      <c r="N7" s="940" t="s">
        <v>5</v>
      </c>
      <c r="O7" s="940" t="s">
        <v>5</v>
      </c>
    </row>
    <row r="8" spans="1:18" ht="15.5">
      <c r="A8" s="14" t="s">
        <v>6</v>
      </c>
      <c r="B8" s="15"/>
      <c r="C8" s="16"/>
      <c r="D8" s="17" t="s">
        <v>7</v>
      </c>
      <c r="F8" s="941"/>
      <c r="G8" s="941"/>
      <c r="H8" s="941"/>
      <c r="I8" s="941"/>
      <c r="J8" s="941"/>
      <c r="K8" s="941"/>
      <c r="L8" s="941"/>
      <c r="M8" s="941"/>
      <c r="N8" s="941"/>
      <c r="O8" s="942"/>
    </row>
    <row r="9" spans="1:18" ht="16" thickBot="1">
      <c r="A9" s="18"/>
      <c r="B9" s="19"/>
      <c r="C9" s="20"/>
      <c r="D9" s="21"/>
      <c r="F9" s="60" t="s">
        <v>267</v>
      </c>
      <c r="G9" s="60" t="s">
        <v>232</v>
      </c>
      <c r="H9" s="60" t="s">
        <v>233</v>
      </c>
      <c r="I9" s="60" t="s">
        <v>234</v>
      </c>
      <c r="J9" s="60" t="s">
        <v>8</v>
      </c>
      <c r="K9" s="60" t="s">
        <v>9</v>
      </c>
      <c r="L9" s="60" t="s">
        <v>10</v>
      </c>
      <c r="M9" s="60" t="s">
        <v>11</v>
      </c>
      <c r="N9" s="60" t="s">
        <v>12</v>
      </c>
      <c r="O9" s="157" t="s">
        <v>13</v>
      </c>
    </row>
    <row r="10" spans="1:18">
      <c r="A10" s="22"/>
      <c r="B10" s="6"/>
      <c r="C10" s="6"/>
      <c r="D10" s="6"/>
      <c r="F10" s="113">
        <v>1</v>
      </c>
      <c r="G10" s="113">
        <v>2</v>
      </c>
      <c r="H10" s="113">
        <v>3</v>
      </c>
      <c r="I10" s="113">
        <v>4</v>
      </c>
      <c r="J10" s="113">
        <v>5</v>
      </c>
      <c r="K10" s="113">
        <v>6</v>
      </c>
      <c r="L10" s="113">
        <v>7</v>
      </c>
      <c r="M10" s="113">
        <v>8</v>
      </c>
      <c r="N10" s="113">
        <v>9</v>
      </c>
      <c r="O10" s="113">
        <v>10</v>
      </c>
    </row>
    <row r="11" spans="1:18" ht="14.5" thickBot="1">
      <c r="A11" s="22"/>
      <c r="B11" s="6"/>
      <c r="C11" s="6"/>
      <c r="D11" s="6"/>
      <c r="J11" s="6"/>
      <c r="K11" s="6"/>
      <c r="L11" s="6"/>
      <c r="M11" s="6"/>
      <c r="N11" s="6"/>
      <c r="O11" s="6"/>
    </row>
    <row r="12" spans="1:18" ht="16" thickBot="1">
      <c r="A12" s="158"/>
      <c r="B12" s="77" t="s">
        <v>317</v>
      </c>
      <c r="C12" s="78"/>
      <c r="D12" s="79"/>
      <c r="L12" s="11"/>
      <c r="M12" s="11"/>
      <c r="N12" s="11"/>
      <c r="O12" s="11"/>
      <c r="Q12" s="11"/>
      <c r="R12" s="11"/>
    </row>
    <row r="13" spans="1:18" ht="14.5" thickBot="1">
      <c r="A13" s="67">
        <v>9.1</v>
      </c>
      <c r="B13" s="24" t="s">
        <v>269</v>
      </c>
      <c r="C13" s="56" t="s">
        <v>44</v>
      </c>
      <c r="D13" s="23" t="s">
        <v>37</v>
      </c>
      <c r="G13" s="449">
        <f>'14. Inflation'!G14</f>
        <v>3.0599999999999999E-2</v>
      </c>
      <c r="H13" s="450">
        <f>'14. Inflation'!H14</f>
        <v>2.5884636879724532E-2</v>
      </c>
      <c r="I13" s="446">
        <f>'14. Inflation'!I14</f>
        <v>1.2128336726209277E-2</v>
      </c>
      <c r="J13" s="447">
        <f>'14. Inflation'!J14</f>
        <v>0</v>
      </c>
      <c r="K13" s="447">
        <f>'14. Inflation'!K14</f>
        <v>0</v>
      </c>
      <c r="L13" s="447">
        <f>'14. Inflation'!L14</f>
        <v>0</v>
      </c>
      <c r="M13" s="447">
        <f>'14. Inflation'!M14</f>
        <v>0</v>
      </c>
      <c r="N13" s="447">
        <f>'14. Inflation'!N14</f>
        <v>0</v>
      </c>
      <c r="O13" s="448">
        <f>'14. Inflation'!O14</f>
        <v>0</v>
      </c>
    </row>
    <row r="14" spans="1:18" ht="14.5" thickBot="1">
      <c r="A14" s="69">
        <v>9.1999999999999993</v>
      </c>
      <c r="B14" s="57" t="s">
        <v>270</v>
      </c>
      <c r="C14" s="59" t="s">
        <v>20</v>
      </c>
      <c r="D14" s="58" t="s">
        <v>142</v>
      </c>
      <c r="F14" s="162">
        <v>1</v>
      </c>
      <c r="G14" s="163">
        <f t="shared" ref="G14:O14" si="0">F14*(1+G13)</f>
        <v>1.0306</v>
      </c>
      <c r="H14" s="164">
        <f t="shared" si="0"/>
        <v>1.057276706768244</v>
      </c>
      <c r="I14" s="165">
        <f>H14*(1+I13)</f>
        <v>1.070099714680707</v>
      </c>
      <c r="J14" s="163">
        <f>I14*(1+J13)</f>
        <v>1.070099714680707</v>
      </c>
      <c r="K14" s="163">
        <f t="shared" si="0"/>
        <v>1.070099714680707</v>
      </c>
      <c r="L14" s="163">
        <f t="shared" si="0"/>
        <v>1.070099714680707</v>
      </c>
      <c r="M14" s="163">
        <f t="shared" si="0"/>
        <v>1.070099714680707</v>
      </c>
      <c r="N14" s="163">
        <f t="shared" si="0"/>
        <v>1.070099714680707</v>
      </c>
      <c r="O14" s="166">
        <f t="shared" si="0"/>
        <v>1.070099714680707</v>
      </c>
    </row>
    <row r="15" spans="1:18" ht="14.5" thickBot="1">
      <c r="A15" s="167"/>
      <c r="B15" s="6"/>
      <c r="I15" s="168"/>
      <c r="J15" s="168"/>
      <c r="K15" s="168"/>
      <c r="L15" s="168"/>
      <c r="M15" s="168"/>
      <c r="N15" s="168"/>
      <c r="O15" s="168"/>
      <c r="Q15" s="168"/>
      <c r="R15" s="168"/>
    </row>
    <row r="16" spans="1:18" ht="16" thickBot="1">
      <c r="A16" s="158"/>
      <c r="B16" s="77" t="s">
        <v>271</v>
      </c>
      <c r="C16" s="78"/>
      <c r="D16" s="79"/>
      <c r="I16" s="6"/>
      <c r="J16" s="169"/>
      <c r="K16" s="6"/>
      <c r="L16" s="6"/>
      <c r="M16" s="6"/>
      <c r="N16" s="6"/>
      <c r="O16" s="6"/>
    </row>
    <row r="17" spans="1:15">
      <c r="A17" s="98">
        <v>9.3000000000000007</v>
      </c>
      <c r="B17" s="24" t="s">
        <v>272</v>
      </c>
      <c r="C17" s="56" t="s">
        <v>34</v>
      </c>
      <c r="D17" s="23" t="s">
        <v>37</v>
      </c>
      <c r="I17" s="170"/>
      <c r="J17" s="171">
        <f>I22</f>
        <v>0</v>
      </c>
      <c r="K17" s="172">
        <f t="shared" ref="K17:O17" si="1">J22</f>
        <v>0</v>
      </c>
      <c r="L17" s="172">
        <f t="shared" si="1"/>
        <v>0</v>
      </c>
      <c r="M17" s="172">
        <f t="shared" si="1"/>
        <v>0</v>
      </c>
      <c r="N17" s="172">
        <f t="shared" si="1"/>
        <v>0</v>
      </c>
      <c r="O17" s="173">
        <f t="shared" si="1"/>
        <v>0</v>
      </c>
    </row>
    <row r="18" spans="1:15">
      <c r="A18" s="98">
        <v>9.4</v>
      </c>
      <c r="B18" s="24" t="s">
        <v>273</v>
      </c>
      <c r="C18" s="56" t="s">
        <v>44</v>
      </c>
      <c r="D18" s="23" t="s">
        <v>16</v>
      </c>
      <c r="I18" s="170"/>
      <c r="J18" s="174"/>
      <c r="K18" s="175"/>
      <c r="L18" s="175"/>
      <c r="M18" s="175"/>
      <c r="N18" s="175"/>
      <c r="O18" s="176"/>
    </row>
    <row r="19" spans="1:15">
      <c r="A19" s="98">
        <v>9.5</v>
      </c>
      <c r="B19" s="24" t="s">
        <v>274</v>
      </c>
      <c r="C19" s="56" t="s">
        <v>34</v>
      </c>
      <c r="D19" s="23" t="s">
        <v>35</v>
      </c>
      <c r="I19" s="170"/>
      <c r="J19" s="177">
        <f>J17*(1+J18)</f>
        <v>0</v>
      </c>
      <c r="K19" s="178">
        <f>K17*(1+K18)</f>
        <v>0</v>
      </c>
      <c r="L19" s="178">
        <f>L17*(1+L18)</f>
        <v>0</v>
      </c>
      <c r="M19" s="178">
        <f t="shared" ref="M19:O19" si="2">M17*(1+M18)</f>
        <v>0</v>
      </c>
      <c r="N19" s="178">
        <f t="shared" si="2"/>
        <v>0</v>
      </c>
      <c r="O19" s="179">
        <f t="shared" si="2"/>
        <v>0</v>
      </c>
    </row>
    <row r="20" spans="1:15">
      <c r="A20" s="98">
        <v>9.6</v>
      </c>
      <c r="B20" s="24" t="s">
        <v>275</v>
      </c>
      <c r="C20" s="56" t="s">
        <v>34</v>
      </c>
      <c r="D20" s="23" t="s">
        <v>16</v>
      </c>
      <c r="I20" s="170"/>
      <c r="J20" s="180"/>
      <c r="K20" s="181"/>
      <c r="L20" s="181"/>
      <c r="M20" s="181"/>
      <c r="N20" s="181"/>
      <c r="O20" s="182"/>
    </row>
    <row r="21" spans="1:15" ht="14.5" thickBot="1">
      <c r="A21" s="98">
        <v>9.6999999999999993</v>
      </c>
      <c r="B21" s="24" t="s">
        <v>276</v>
      </c>
      <c r="C21" s="56" t="s">
        <v>34</v>
      </c>
      <c r="D21" s="23" t="s">
        <v>16</v>
      </c>
      <c r="I21" s="170"/>
      <c r="J21" s="180"/>
      <c r="K21" s="181"/>
      <c r="L21" s="181"/>
      <c r="M21" s="181"/>
      <c r="N21" s="181"/>
      <c r="O21" s="182"/>
    </row>
    <row r="22" spans="1:15">
      <c r="A22" s="98">
        <v>9.8000000000000007</v>
      </c>
      <c r="B22" s="24" t="s">
        <v>277</v>
      </c>
      <c r="C22" s="56" t="s">
        <v>34</v>
      </c>
      <c r="D22" s="23" t="s">
        <v>142</v>
      </c>
      <c r="I22" s="183"/>
      <c r="J22" s="178">
        <f>J19+J20+J21</f>
        <v>0</v>
      </c>
      <c r="K22" s="178">
        <f t="shared" ref="K22:O22" si="3">K19+K20+K21</f>
        <v>0</v>
      </c>
      <c r="L22" s="178">
        <f t="shared" si="3"/>
        <v>0</v>
      </c>
      <c r="M22" s="178">
        <f t="shared" si="3"/>
        <v>0</v>
      </c>
      <c r="N22" s="178">
        <f t="shared" si="3"/>
        <v>0</v>
      </c>
      <c r="O22" s="179">
        <f t="shared" si="3"/>
        <v>0</v>
      </c>
    </row>
    <row r="23" spans="1:15" ht="14.5" thickBot="1">
      <c r="A23" s="69">
        <v>9.9</v>
      </c>
      <c r="B23" s="57" t="s">
        <v>278</v>
      </c>
      <c r="C23" s="59" t="s">
        <v>34</v>
      </c>
      <c r="D23" s="58" t="s">
        <v>35</v>
      </c>
      <c r="I23" s="184">
        <f t="shared" ref="I23:O23" si="4">IFERROR(I22/I14,0)</f>
        <v>0</v>
      </c>
      <c r="J23" s="185">
        <f>IFERROR(J22/J14,0)</f>
        <v>0</v>
      </c>
      <c r="K23" s="185">
        <f t="shared" si="4"/>
        <v>0</v>
      </c>
      <c r="L23" s="185">
        <f t="shared" si="4"/>
        <v>0</v>
      </c>
      <c r="M23" s="185">
        <f t="shared" si="4"/>
        <v>0</v>
      </c>
      <c r="N23" s="185">
        <f t="shared" si="4"/>
        <v>0</v>
      </c>
      <c r="O23" s="186">
        <f t="shared" si="4"/>
        <v>0</v>
      </c>
    </row>
    <row r="24" spans="1:15" ht="14.5" thickBot="1">
      <c r="I24" s="170"/>
      <c r="J24" s="170"/>
      <c r="K24" s="170"/>
      <c r="L24" s="170"/>
      <c r="M24" s="170"/>
      <c r="N24" s="170"/>
      <c r="O24" s="170"/>
    </row>
    <row r="25" spans="1:15" ht="16" thickBot="1">
      <c r="A25" s="158"/>
      <c r="B25" s="77" t="s">
        <v>607</v>
      </c>
      <c r="C25" s="78"/>
      <c r="D25" s="79"/>
      <c r="I25" s="6"/>
      <c r="J25" s="169"/>
      <c r="K25" s="6"/>
      <c r="L25" s="6"/>
      <c r="M25" s="6"/>
      <c r="N25" s="6"/>
      <c r="O25" s="6"/>
    </row>
    <row r="26" spans="1:15">
      <c r="A26" s="187">
        <v>9.1</v>
      </c>
      <c r="B26" s="24" t="s">
        <v>279</v>
      </c>
      <c r="C26" s="56" t="s">
        <v>34</v>
      </c>
      <c r="D26" s="23" t="s">
        <v>37</v>
      </c>
      <c r="I26" s="170"/>
      <c r="J26" s="171">
        <f>I31</f>
        <v>0</v>
      </c>
      <c r="K26" s="172">
        <f>J31</f>
        <v>0</v>
      </c>
      <c r="L26" s="172">
        <f t="shared" ref="L26:O26" si="5">K31</f>
        <v>0</v>
      </c>
      <c r="M26" s="172">
        <f t="shared" si="5"/>
        <v>0</v>
      </c>
      <c r="N26" s="172">
        <f t="shared" si="5"/>
        <v>0</v>
      </c>
      <c r="O26" s="173">
        <f t="shared" si="5"/>
        <v>0</v>
      </c>
    </row>
    <row r="27" spans="1:15">
      <c r="A27" s="98">
        <v>9.11</v>
      </c>
      <c r="B27" s="24" t="s">
        <v>280</v>
      </c>
      <c r="C27" s="56" t="s">
        <v>44</v>
      </c>
      <c r="D27" s="23" t="s">
        <v>16</v>
      </c>
      <c r="I27" s="170"/>
      <c r="J27" s="174"/>
      <c r="K27" s="175"/>
      <c r="L27" s="175"/>
      <c r="M27" s="175"/>
      <c r="N27" s="175"/>
      <c r="O27" s="176"/>
    </row>
    <row r="28" spans="1:15">
      <c r="A28" s="187">
        <v>9.1199999999999992</v>
      </c>
      <c r="B28" s="24" t="s">
        <v>281</v>
      </c>
      <c r="C28" s="56" t="s">
        <v>34</v>
      </c>
      <c r="D28" s="23" t="s">
        <v>35</v>
      </c>
      <c r="I28" s="170"/>
      <c r="J28" s="177">
        <f t="shared" ref="J28:O28" si="6">J26*(1+J27)</f>
        <v>0</v>
      </c>
      <c r="K28" s="178">
        <f>K26*(1+K27)</f>
        <v>0</v>
      </c>
      <c r="L28" s="178">
        <f t="shared" si="6"/>
        <v>0</v>
      </c>
      <c r="M28" s="178">
        <f t="shared" si="6"/>
        <v>0</v>
      </c>
      <c r="N28" s="178">
        <f t="shared" si="6"/>
        <v>0</v>
      </c>
      <c r="O28" s="179">
        <f t="shared" si="6"/>
        <v>0</v>
      </c>
    </row>
    <row r="29" spans="1:15">
      <c r="A29" s="98">
        <v>9.1300000000000008</v>
      </c>
      <c r="B29" s="24" t="s">
        <v>282</v>
      </c>
      <c r="C29" s="56" t="s">
        <v>34</v>
      </c>
      <c r="D29" s="23" t="s">
        <v>16</v>
      </c>
      <c r="I29" s="170"/>
      <c r="J29" s="180"/>
      <c r="K29" s="181"/>
      <c r="L29" s="181"/>
      <c r="M29" s="181"/>
      <c r="N29" s="181"/>
      <c r="O29" s="182"/>
    </row>
    <row r="30" spans="1:15" ht="14.5" thickBot="1">
      <c r="A30" s="187">
        <v>9.14</v>
      </c>
      <c r="B30" s="24" t="s">
        <v>283</v>
      </c>
      <c r="C30" s="56" t="s">
        <v>34</v>
      </c>
      <c r="D30" s="23" t="s">
        <v>16</v>
      </c>
      <c r="I30" s="170"/>
      <c r="J30" s="180"/>
      <c r="K30" s="181"/>
      <c r="L30" s="181"/>
      <c r="M30" s="181"/>
      <c r="N30" s="181"/>
      <c r="O30" s="182"/>
    </row>
    <row r="31" spans="1:15">
      <c r="A31" s="98">
        <v>9.15</v>
      </c>
      <c r="B31" s="24" t="s">
        <v>284</v>
      </c>
      <c r="C31" s="56" t="s">
        <v>34</v>
      </c>
      <c r="D31" s="23" t="s">
        <v>142</v>
      </c>
      <c r="I31" s="183"/>
      <c r="J31" s="178">
        <f>J28+J29+J30</f>
        <v>0</v>
      </c>
      <c r="K31" s="178">
        <f>K28+K29+K30</f>
        <v>0</v>
      </c>
      <c r="L31" s="178">
        <f t="shared" ref="L31:O31" si="7">L28+L29+L30</f>
        <v>0</v>
      </c>
      <c r="M31" s="178">
        <f t="shared" si="7"/>
        <v>0</v>
      </c>
      <c r="N31" s="178">
        <f t="shared" si="7"/>
        <v>0</v>
      </c>
      <c r="O31" s="179">
        <f t="shared" si="7"/>
        <v>0</v>
      </c>
    </row>
    <row r="32" spans="1:15" ht="14.5" thickBot="1">
      <c r="A32" s="69">
        <v>9.16</v>
      </c>
      <c r="B32" s="57" t="s">
        <v>285</v>
      </c>
      <c r="C32" s="59" t="s">
        <v>34</v>
      </c>
      <c r="D32" s="58" t="s">
        <v>35</v>
      </c>
      <c r="I32" s="184">
        <f t="shared" ref="I32:O32" si="8">IFERROR(I31/I14,0)</f>
        <v>0</v>
      </c>
      <c r="J32" s="185">
        <f>IFERROR(J31/J14,0)</f>
        <v>0</v>
      </c>
      <c r="K32" s="185">
        <f t="shared" si="8"/>
        <v>0</v>
      </c>
      <c r="L32" s="185">
        <f>IFERROR(L31/L14,0)</f>
        <v>0</v>
      </c>
      <c r="M32" s="185">
        <f t="shared" si="8"/>
        <v>0</v>
      </c>
      <c r="N32" s="185">
        <f t="shared" si="8"/>
        <v>0</v>
      </c>
      <c r="O32" s="186">
        <f t="shared" si="8"/>
        <v>0</v>
      </c>
    </row>
    <row r="33" spans="1:16" ht="14.5" thickBot="1">
      <c r="I33" s="170"/>
      <c r="J33" s="170"/>
      <c r="K33" s="170"/>
      <c r="L33" s="170"/>
      <c r="M33" s="170"/>
      <c r="N33" s="170"/>
      <c r="O33" s="170"/>
    </row>
    <row r="34" spans="1:16" ht="16" thickBot="1">
      <c r="A34" s="158"/>
      <c r="B34" s="77" t="s">
        <v>286</v>
      </c>
      <c r="C34" s="78"/>
      <c r="D34" s="79"/>
      <c r="I34" s="170"/>
      <c r="J34" s="170"/>
      <c r="K34" s="170"/>
      <c r="L34" s="170"/>
      <c r="M34" s="170"/>
      <c r="N34" s="170"/>
      <c r="O34" s="170"/>
    </row>
    <row r="35" spans="1:16">
      <c r="A35" s="98">
        <v>9.17</v>
      </c>
      <c r="B35" s="24" t="s">
        <v>287</v>
      </c>
      <c r="C35" s="56" t="s">
        <v>34</v>
      </c>
      <c r="D35" s="23" t="s">
        <v>16</v>
      </c>
      <c r="I35" s="183"/>
      <c r="J35" s="189"/>
      <c r="K35" s="189"/>
      <c r="L35" s="189"/>
      <c r="M35" s="189"/>
      <c r="N35" s="189"/>
      <c r="O35" s="190"/>
    </row>
    <row r="36" spans="1:16" ht="14.5" thickBot="1">
      <c r="A36" s="147">
        <v>9.18</v>
      </c>
      <c r="B36" s="57" t="s">
        <v>288</v>
      </c>
      <c r="C36" s="59" t="s">
        <v>34</v>
      </c>
      <c r="D36" s="58" t="s">
        <v>35</v>
      </c>
      <c r="I36" s="184">
        <f t="shared" ref="I36:O36" si="9">IFERROR(I35/I14,0)</f>
        <v>0</v>
      </c>
      <c r="J36" s="185">
        <f t="shared" si="9"/>
        <v>0</v>
      </c>
      <c r="K36" s="185">
        <f t="shared" si="9"/>
        <v>0</v>
      </c>
      <c r="L36" s="185">
        <f t="shared" si="9"/>
        <v>0</v>
      </c>
      <c r="M36" s="185">
        <f t="shared" si="9"/>
        <v>0</v>
      </c>
      <c r="N36" s="185">
        <f t="shared" si="9"/>
        <v>0</v>
      </c>
      <c r="O36" s="186">
        <f t="shared" si="9"/>
        <v>0</v>
      </c>
    </row>
    <row r="37" spans="1:16" ht="14.5" thickBot="1">
      <c r="A37" s="108"/>
      <c r="B37" s="6"/>
      <c r="C37" s="110"/>
      <c r="D37" s="97"/>
      <c r="I37" s="170"/>
      <c r="J37" s="170"/>
      <c r="K37" s="170"/>
      <c r="L37" s="170"/>
      <c r="M37" s="170"/>
      <c r="N37" s="170"/>
      <c r="O37" s="170"/>
    </row>
    <row r="38" spans="1:16" ht="16" thickBot="1">
      <c r="A38" s="158"/>
      <c r="B38" s="77" t="s">
        <v>289</v>
      </c>
      <c r="C38" s="78"/>
      <c r="D38" s="79"/>
      <c r="I38" s="170"/>
      <c r="J38" s="170"/>
      <c r="K38" s="170"/>
      <c r="L38" s="170"/>
      <c r="M38" s="170"/>
      <c r="N38" s="170"/>
      <c r="O38" s="170"/>
    </row>
    <row r="39" spans="1:16">
      <c r="A39" s="187">
        <v>9.19</v>
      </c>
      <c r="B39" s="24" t="s">
        <v>290</v>
      </c>
      <c r="C39" s="56" t="s">
        <v>34</v>
      </c>
      <c r="D39" s="724" t="s">
        <v>37</v>
      </c>
      <c r="I39" s="170"/>
      <c r="J39" s="171">
        <f>'8. Revenue, borrowing and cash'!I42</f>
        <v>0</v>
      </c>
      <c r="K39" s="172">
        <f>'8. Revenue, borrowing and cash'!J42</f>
        <v>0</v>
      </c>
      <c r="L39" s="172">
        <f>'8. Revenue, borrowing and cash'!K42</f>
        <v>0</v>
      </c>
      <c r="M39" s="172">
        <f>'8. Revenue, borrowing and cash'!L42</f>
        <v>0</v>
      </c>
      <c r="N39" s="172">
        <f>'8. Revenue, borrowing and cash'!M42</f>
        <v>0</v>
      </c>
      <c r="O39" s="173">
        <f>'8. Revenue, borrowing and cash'!N42</f>
        <v>0</v>
      </c>
    </row>
    <row r="40" spans="1:16">
      <c r="A40" s="187">
        <v>9.1999999999999993</v>
      </c>
      <c r="B40" s="24" t="s">
        <v>291</v>
      </c>
      <c r="C40" s="56" t="s">
        <v>34</v>
      </c>
      <c r="D40" s="724" t="s">
        <v>37</v>
      </c>
      <c r="I40" s="170"/>
      <c r="J40" s="191">
        <f>'8. Revenue, borrowing and cash'!I43</f>
        <v>0</v>
      </c>
      <c r="K40" s="192">
        <f>'8. Revenue, borrowing and cash'!J43</f>
        <v>0</v>
      </c>
      <c r="L40" s="192">
        <f>'8. Revenue, borrowing and cash'!K43</f>
        <v>0</v>
      </c>
      <c r="M40" s="192">
        <f>'8. Revenue, borrowing and cash'!L43</f>
        <v>0</v>
      </c>
      <c r="N40" s="192">
        <f>'8. Revenue, borrowing and cash'!M43</f>
        <v>0</v>
      </c>
      <c r="O40" s="193">
        <f>'8. Revenue, borrowing and cash'!N43</f>
        <v>0</v>
      </c>
    </row>
    <row r="41" spans="1:16">
      <c r="A41" s="187">
        <v>9.2100000000000009</v>
      </c>
      <c r="B41" s="503" t="s">
        <v>292</v>
      </c>
      <c r="C41" s="56" t="s">
        <v>34</v>
      </c>
      <c r="D41" s="23" t="s">
        <v>35</v>
      </c>
      <c r="I41" s="725"/>
      <c r="J41" s="177">
        <f>J39+J40</f>
        <v>0</v>
      </c>
      <c r="K41" s="178">
        <f>K39+K40</f>
        <v>0</v>
      </c>
      <c r="L41" s="178">
        <f t="shared" ref="L41:O41" si="10">L39+L40</f>
        <v>0</v>
      </c>
      <c r="M41" s="178">
        <f t="shared" si="10"/>
        <v>0</v>
      </c>
      <c r="N41" s="178">
        <f t="shared" si="10"/>
        <v>0</v>
      </c>
      <c r="O41" s="179">
        <f t="shared" si="10"/>
        <v>0</v>
      </c>
    </row>
    <row r="42" spans="1:16">
      <c r="A42" s="187">
        <v>9.2200000000000006</v>
      </c>
      <c r="B42" s="24" t="s">
        <v>293</v>
      </c>
      <c r="C42" s="56" t="s">
        <v>44</v>
      </c>
      <c r="D42" s="23" t="s">
        <v>16</v>
      </c>
      <c r="I42" s="170"/>
      <c r="J42" s="174"/>
      <c r="K42" s="194"/>
      <c r="L42" s="194"/>
      <c r="M42" s="194"/>
      <c r="N42" s="194"/>
      <c r="O42" s="195"/>
    </row>
    <row r="43" spans="1:16" ht="14.5" thickBot="1">
      <c r="A43" s="187">
        <v>9.23</v>
      </c>
      <c r="B43" s="24" t="s">
        <v>294</v>
      </c>
      <c r="C43" s="56" t="s">
        <v>44</v>
      </c>
      <c r="D43" s="23" t="s">
        <v>16</v>
      </c>
      <c r="I43" s="170"/>
      <c r="J43" s="196"/>
      <c r="K43" s="197"/>
      <c r="L43" s="197"/>
      <c r="M43" s="197"/>
      <c r="N43" s="197"/>
      <c r="O43" s="198"/>
    </row>
    <row r="44" spans="1:16" ht="14.5" thickBot="1">
      <c r="A44" s="199"/>
      <c r="B44" s="200"/>
      <c r="C44" s="200"/>
      <c r="D44" s="201"/>
      <c r="I44" s="170"/>
      <c r="J44" s="675"/>
      <c r="K44" s="675"/>
      <c r="L44" s="675"/>
      <c r="M44" s="675"/>
      <c r="N44" s="675"/>
      <c r="O44" s="675"/>
    </row>
    <row r="45" spans="1:16">
      <c r="A45" s="98">
        <v>9.24</v>
      </c>
      <c r="B45" s="24" t="s">
        <v>581</v>
      </c>
      <c r="C45" s="56" t="s">
        <v>34</v>
      </c>
      <c r="D45" s="23" t="s">
        <v>37</v>
      </c>
      <c r="E45" s="202"/>
      <c r="I45" s="672"/>
      <c r="J45" s="673">
        <f>I47</f>
        <v>0</v>
      </c>
      <c r="K45" s="674">
        <f t="shared" ref="K45:O45" si="11">J47</f>
        <v>0</v>
      </c>
      <c r="L45" s="674">
        <f t="shared" si="11"/>
        <v>0</v>
      </c>
      <c r="M45" s="674">
        <f t="shared" si="11"/>
        <v>0</v>
      </c>
      <c r="N45" s="674">
        <f t="shared" si="11"/>
        <v>0</v>
      </c>
      <c r="O45" s="676">
        <f t="shared" si="11"/>
        <v>0</v>
      </c>
      <c r="P45" s="677"/>
    </row>
    <row r="46" spans="1:16" ht="14.5" thickBot="1">
      <c r="A46" s="187">
        <v>9.25</v>
      </c>
      <c r="B46" s="24" t="s">
        <v>583</v>
      </c>
      <c r="C46" s="56" t="s">
        <v>34</v>
      </c>
      <c r="D46" s="23" t="s">
        <v>35</v>
      </c>
      <c r="I46" s="170"/>
      <c r="J46" s="177">
        <f>(J39*J42)+(J40*J43)</f>
        <v>0</v>
      </c>
      <c r="K46" s="178">
        <f>(K39*K42)+(K40*K43)</f>
        <v>0</v>
      </c>
      <c r="L46" s="178">
        <f t="shared" ref="L46:O46" si="12">(L39*L42)+(L40*L43)</f>
        <v>0</v>
      </c>
      <c r="M46" s="178">
        <f t="shared" si="12"/>
        <v>0</v>
      </c>
      <c r="N46" s="178">
        <f t="shared" si="12"/>
        <v>0</v>
      </c>
      <c r="O46" s="179">
        <f t="shared" si="12"/>
        <v>0</v>
      </c>
    </row>
    <row r="47" spans="1:16">
      <c r="A47" s="98">
        <v>9.26</v>
      </c>
      <c r="B47" s="24" t="s">
        <v>582</v>
      </c>
      <c r="C47" s="56" t="s">
        <v>34</v>
      </c>
      <c r="D47" s="23" t="s">
        <v>142</v>
      </c>
      <c r="E47" s="203"/>
      <c r="I47" s="183"/>
      <c r="J47" s="178">
        <f>J45+J46</f>
        <v>0</v>
      </c>
      <c r="K47" s="178">
        <f>K45+K46</f>
        <v>0</v>
      </c>
      <c r="L47" s="178">
        <f t="shared" ref="L47:O47" si="13">L45+L46</f>
        <v>0</v>
      </c>
      <c r="M47" s="178">
        <f t="shared" si="13"/>
        <v>0</v>
      </c>
      <c r="N47" s="178">
        <f t="shared" si="13"/>
        <v>0</v>
      </c>
      <c r="O47" s="179">
        <f t="shared" si="13"/>
        <v>0</v>
      </c>
    </row>
    <row r="48" spans="1:16">
      <c r="A48" s="187">
        <v>9.27</v>
      </c>
      <c r="B48" s="24" t="s">
        <v>295</v>
      </c>
      <c r="C48" s="56" t="s">
        <v>34</v>
      </c>
      <c r="D48" s="23" t="s">
        <v>16</v>
      </c>
      <c r="I48" s="180"/>
      <c r="J48" s="181"/>
      <c r="K48" s="181"/>
      <c r="L48" s="181"/>
      <c r="M48" s="181"/>
      <c r="N48" s="181"/>
      <c r="O48" s="182"/>
    </row>
    <row r="49" spans="1:19" ht="14.5" thickBot="1">
      <c r="A49" s="147">
        <v>9.2799999999999994</v>
      </c>
      <c r="B49" s="57" t="s">
        <v>296</v>
      </c>
      <c r="C49" s="59" t="s">
        <v>34</v>
      </c>
      <c r="D49" s="58" t="s">
        <v>35</v>
      </c>
      <c r="I49" s="184">
        <f>I47+I48</f>
        <v>0</v>
      </c>
      <c r="J49" s="185">
        <f>J47+J48</f>
        <v>0</v>
      </c>
      <c r="K49" s="185">
        <f>K47+K48</f>
        <v>0</v>
      </c>
      <c r="L49" s="185">
        <f t="shared" ref="L49:O49" si="14">L47+L48</f>
        <v>0</v>
      </c>
      <c r="M49" s="185">
        <f t="shared" si="14"/>
        <v>0</v>
      </c>
      <c r="N49" s="185">
        <f t="shared" si="14"/>
        <v>0</v>
      </c>
      <c r="O49" s="186">
        <f t="shared" si="14"/>
        <v>0</v>
      </c>
    </row>
    <row r="50" spans="1:19" ht="14.5" thickBot="1">
      <c r="A50" s="204"/>
      <c r="B50" s="6"/>
      <c r="C50" s="205"/>
      <c r="D50" s="97"/>
      <c r="I50" s="170"/>
      <c r="J50" s="170"/>
      <c r="K50" s="170"/>
      <c r="L50" s="170"/>
      <c r="M50" s="170"/>
      <c r="N50" s="170"/>
      <c r="O50" s="170"/>
    </row>
    <row r="51" spans="1:19" ht="16" thickBot="1">
      <c r="A51" s="158"/>
      <c r="B51" s="77" t="s">
        <v>297</v>
      </c>
      <c r="C51" s="78"/>
      <c r="D51" s="79"/>
      <c r="I51" s="170"/>
      <c r="J51" s="170"/>
      <c r="K51" s="170"/>
      <c r="L51" s="170"/>
      <c r="M51" s="170"/>
      <c r="N51" s="170"/>
      <c r="O51" s="170"/>
    </row>
    <row r="52" spans="1:19" ht="14.5" thickBot="1">
      <c r="A52" s="188">
        <v>9.2899999999999991</v>
      </c>
      <c r="B52" s="57" t="s">
        <v>298</v>
      </c>
      <c r="C52" s="59" t="s">
        <v>34</v>
      </c>
      <c r="D52" s="58" t="s">
        <v>16</v>
      </c>
      <c r="I52" s="206"/>
      <c r="J52" s="207"/>
      <c r="K52" s="207"/>
      <c r="L52" s="207"/>
      <c r="M52" s="207"/>
      <c r="N52" s="207"/>
      <c r="O52" s="208"/>
    </row>
    <row r="53" spans="1:19" ht="14.5" thickBot="1">
      <c r="A53" s="204"/>
      <c r="B53" s="6"/>
      <c r="C53" s="205"/>
      <c r="D53" s="97"/>
      <c r="E53" s="97"/>
      <c r="I53" s="97"/>
      <c r="J53" s="97"/>
      <c r="K53" s="97"/>
      <c r="L53" s="97"/>
      <c r="M53" s="97"/>
      <c r="N53" s="97"/>
      <c r="O53" s="97"/>
      <c r="Q53" s="97"/>
      <c r="R53" s="97"/>
      <c r="S53" s="97"/>
    </row>
    <row r="54" spans="1:19" ht="16" thickBot="1">
      <c r="A54" s="158"/>
      <c r="B54" s="77" t="s">
        <v>229</v>
      </c>
      <c r="C54" s="78"/>
      <c r="D54" s="79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Q54" s="97"/>
      <c r="R54" s="97"/>
      <c r="S54" s="97"/>
    </row>
    <row r="55" spans="1:19" ht="14.5" thickBot="1">
      <c r="A55" s="188">
        <v>9.3000000000000007</v>
      </c>
      <c r="B55" s="57" t="s">
        <v>299</v>
      </c>
      <c r="C55" s="59" t="s">
        <v>34</v>
      </c>
      <c r="D55" s="58" t="s">
        <v>35</v>
      </c>
      <c r="F55" s="97"/>
      <c r="G55" s="97"/>
      <c r="H55" s="97"/>
      <c r="I55" s="209">
        <f>SUM(I22,I31,I35,I49,I52)</f>
        <v>0</v>
      </c>
      <c r="J55" s="210">
        <f>SUM(J22,J31,J35,J49,J52)</f>
        <v>0</v>
      </c>
      <c r="K55" s="210">
        <f>SUM(K22,K31,K35,K49,K52)</f>
        <v>0</v>
      </c>
      <c r="L55" s="210">
        <f t="shared" ref="L55:O55" si="15">SUM(L22,L31,L35,L49,L52)</f>
        <v>0</v>
      </c>
      <c r="M55" s="210">
        <f t="shared" si="15"/>
        <v>0</v>
      </c>
      <c r="N55" s="210">
        <f t="shared" si="15"/>
        <v>0</v>
      </c>
      <c r="O55" s="211">
        <f t="shared" si="15"/>
        <v>0</v>
      </c>
      <c r="Q55" s="97"/>
      <c r="R55" s="97"/>
      <c r="S55" s="97"/>
    </row>
    <row r="56" spans="1:19" ht="14.5" thickBot="1">
      <c r="A56" s="204"/>
      <c r="B56" s="6"/>
      <c r="C56" s="110"/>
      <c r="D56" s="97"/>
      <c r="F56" s="97"/>
      <c r="G56" s="97"/>
      <c r="H56" s="97"/>
      <c r="I56" s="170"/>
      <c r="J56" s="170"/>
      <c r="K56" s="170"/>
      <c r="L56" s="170"/>
      <c r="M56" s="170"/>
      <c r="N56" s="170"/>
      <c r="O56" s="170"/>
      <c r="Q56" s="97"/>
      <c r="R56" s="97"/>
      <c r="S56" s="97"/>
    </row>
    <row r="57" spans="1:19" ht="16" thickBot="1">
      <c r="A57" s="158"/>
      <c r="B57" s="77" t="s">
        <v>300</v>
      </c>
      <c r="C57" s="78"/>
      <c r="D57" s="79"/>
      <c r="F57" s="97"/>
      <c r="G57" s="97"/>
      <c r="H57" s="97"/>
      <c r="I57" s="170"/>
      <c r="J57" s="170"/>
      <c r="K57" s="170"/>
      <c r="L57" s="170"/>
      <c r="M57" s="170"/>
      <c r="N57" s="170"/>
      <c r="O57" s="170"/>
      <c r="Q57" s="97"/>
      <c r="R57" s="97"/>
      <c r="S57" s="97"/>
    </row>
    <row r="58" spans="1:19">
      <c r="A58" s="98">
        <v>9.31</v>
      </c>
      <c r="B58" s="24" t="s">
        <v>272</v>
      </c>
      <c r="C58" s="56" t="s">
        <v>34</v>
      </c>
      <c r="D58" s="23" t="s">
        <v>37</v>
      </c>
      <c r="I58" s="170"/>
      <c r="J58" s="171">
        <f>I63</f>
        <v>0</v>
      </c>
      <c r="K58" s="172">
        <f t="shared" ref="K58:O58" si="16">J63</f>
        <v>0</v>
      </c>
      <c r="L58" s="172">
        <f t="shared" si="16"/>
        <v>0</v>
      </c>
      <c r="M58" s="172">
        <f t="shared" si="16"/>
        <v>0</v>
      </c>
      <c r="N58" s="172">
        <f t="shared" si="16"/>
        <v>0</v>
      </c>
      <c r="O58" s="173">
        <f t="shared" si="16"/>
        <v>0</v>
      </c>
    </row>
    <row r="59" spans="1:19">
      <c r="A59" s="98">
        <v>9.32</v>
      </c>
      <c r="B59" s="24" t="s">
        <v>273</v>
      </c>
      <c r="C59" s="56" t="s">
        <v>44</v>
      </c>
      <c r="D59" s="23" t="s">
        <v>16</v>
      </c>
      <c r="I59" s="170"/>
      <c r="J59" s="174"/>
      <c r="K59" s="175"/>
      <c r="L59" s="175"/>
      <c r="M59" s="175"/>
      <c r="N59" s="175"/>
      <c r="O59" s="176"/>
    </row>
    <row r="60" spans="1:19">
      <c r="A60" s="98">
        <v>9.33</v>
      </c>
      <c r="B60" s="24" t="s">
        <v>274</v>
      </c>
      <c r="C60" s="56" t="s">
        <v>34</v>
      </c>
      <c r="D60" s="23" t="s">
        <v>35</v>
      </c>
      <c r="I60" s="170"/>
      <c r="J60" s="177">
        <f>J58*(1+J59)</f>
        <v>0</v>
      </c>
      <c r="K60" s="178">
        <f t="shared" ref="K60:O60" si="17">K58*(1+K59)</f>
        <v>0</v>
      </c>
      <c r="L60" s="178">
        <f t="shared" si="17"/>
        <v>0</v>
      </c>
      <c r="M60" s="178">
        <f t="shared" si="17"/>
        <v>0</v>
      </c>
      <c r="N60" s="178">
        <f t="shared" si="17"/>
        <v>0</v>
      </c>
      <c r="O60" s="179">
        <f t="shared" si="17"/>
        <v>0</v>
      </c>
    </row>
    <row r="61" spans="1:19">
      <c r="A61" s="98">
        <v>9.34</v>
      </c>
      <c r="B61" s="24" t="s">
        <v>275</v>
      </c>
      <c r="C61" s="56" t="s">
        <v>34</v>
      </c>
      <c r="D61" s="23" t="s">
        <v>16</v>
      </c>
      <c r="I61" s="170"/>
      <c r="J61" s="180"/>
      <c r="K61" s="181"/>
      <c r="L61" s="181"/>
      <c r="M61" s="181"/>
      <c r="N61" s="181"/>
      <c r="O61" s="182"/>
    </row>
    <row r="62" spans="1:19" ht="14.5" thickBot="1">
      <c r="A62" s="98">
        <v>9.35</v>
      </c>
      <c r="B62" s="24" t="s">
        <v>276</v>
      </c>
      <c r="C62" s="56" t="s">
        <v>34</v>
      </c>
      <c r="D62" s="23" t="s">
        <v>16</v>
      </c>
      <c r="I62" s="170"/>
      <c r="J62" s="180"/>
      <c r="K62" s="181"/>
      <c r="L62" s="181"/>
      <c r="M62" s="181"/>
      <c r="N62" s="181"/>
      <c r="O62" s="182"/>
    </row>
    <row r="63" spans="1:19">
      <c r="A63" s="98">
        <v>9.36</v>
      </c>
      <c r="B63" s="24" t="s">
        <v>277</v>
      </c>
      <c r="C63" s="56" t="s">
        <v>34</v>
      </c>
      <c r="D63" s="23" t="s">
        <v>142</v>
      </c>
      <c r="I63" s="183"/>
      <c r="J63" s="178">
        <f>J60+J61+J62</f>
        <v>0</v>
      </c>
      <c r="K63" s="178">
        <f t="shared" ref="K63:O63" si="18">K60+K61+K62</f>
        <v>0</v>
      </c>
      <c r="L63" s="178">
        <f t="shared" si="18"/>
        <v>0</v>
      </c>
      <c r="M63" s="178">
        <f t="shared" si="18"/>
        <v>0</v>
      </c>
      <c r="N63" s="178">
        <f t="shared" si="18"/>
        <v>0</v>
      </c>
      <c r="O63" s="179">
        <f t="shared" si="18"/>
        <v>0</v>
      </c>
    </row>
    <row r="64" spans="1:19" ht="14.5" thickBot="1">
      <c r="A64" s="188">
        <v>9.3699999999999992</v>
      </c>
      <c r="B64" s="57" t="s">
        <v>278</v>
      </c>
      <c r="C64" s="59" t="s">
        <v>34</v>
      </c>
      <c r="D64" s="58" t="s">
        <v>35</v>
      </c>
      <c r="I64" s="184">
        <f t="shared" ref="I64:O64" si="19">IFERROR(I63/I14,0)</f>
        <v>0</v>
      </c>
      <c r="J64" s="185">
        <f t="shared" si="19"/>
        <v>0</v>
      </c>
      <c r="K64" s="185">
        <f t="shared" si="19"/>
        <v>0</v>
      </c>
      <c r="L64" s="185">
        <f t="shared" si="19"/>
        <v>0</v>
      </c>
      <c r="M64" s="185">
        <f t="shared" si="19"/>
        <v>0</v>
      </c>
      <c r="N64" s="185">
        <f t="shared" si="19"/>
        <v>0</v>
      </c>
      <c r="O64" s="186">
        <f t="shared" si="19"/>
        <v>0</v>
      </c>
    </row>
    <row r="65" spans="1:19" ht="14.5" thickBot="1">
      <c r="A65" s="204"/>
      <c r="B65" s="6"/>
      <c r="C65" s="110"/>
      <c r="D65" s="97"/>
      <c r="F65" s="97"/>
      <c r="G65" s="97"/>
      <c r="H65" s="97"/>
      <c r="I65" s="170"/>
      <c r="J65" s="170"/>
      <c r="K65" s="170"/>
      <c r="L65" s="170"/>
      <c r="M65" s="170"/>
      <c r="N65" s="170"/>
      <c r="O65" s="170"/>
      <c r="Q65" s="97"/>
      <c r="R65" s="97"/>
      <c r="S65" s="97"/>
    </row>
    <row r="66" spans="1:19" ht="16" thickBot="1">
      <c r="A66" s="158"/>
      <c r="B66" s="77" t="s">
        <v>301</v>
      </c>
      <c r="C66" s="78"/>
      <c r="D66" s="79"/>
      <c r="I66" s="170"/>
      <c r="J66" s="170"/>
      <c r="K66" s="170"/>
      <c r="L66" s="170"/>
      <c r="M66" s="170"/>
      <c r="N66" s="170"/>
      <c r="O66" s="170"/>
    </row>
    <row r="67" spans="1:19">
      <c r="A67" s="98">
        <v>9.3800000000000008</v>
      </c>
      <c r="B67" s="24" t="s">
        <v>302</v>
      </c>
      <c r="C67" s="56" t="s">
        <v>20</v>
      </c>
      <c r="D67" s="23" t="s">
        <v>16</v>
      </c>
      <c r="I67" s="170"/>
      <c r="J67" s="183"/>
      <c r="K67" s="189"/>
      <c r="L67" s="189"/>
      <c r="M67" s="189"/>
      <c r="N67" s="189"/>
      <c r="O67" s="190"/>
    </row>
    <row r="68" spans="1:19">
      <c r="A68" s="187">
        <v>9.39</v>
      </c>
      <c r="B68" s="24" t="s">
        <v>303</v>
      </c>
      <c r="C68" s="56" t="s">
        <v>20</v>
      </c>
      <c r="D68" s="23" t="s">
        <v>16</v>
      </c>
      <c r="I68" s="170"/>
      <c r="J68" s="180"/>
      <c r="K68" s="181"/>
      <c r="L68" s="181"/>
      <c r="M68" s="181"/>
      <c r="N68" s="181"/>
      <c r="O68" s="182"/>
    </row>
    <row r="69" spans="1:19">
      <c r="A69" s="67" t="s">
        <v>535</v>
      </c>
      <c r="B69" s="24" t="s">
        <v>595</v>
      </c>
      <c r="C69" s="56" t="s">
        <v>20</v>
      </c>
      <c r="D69" s="23" t="s">
        <v>35</v>
      </c>
      <c r="I69" s="170"/>
      <c r="J69" s="177">
        <f>SUM(J67:J68)</f>
        <v>0</v>
      </c>
      <c r="K69" s="178">
        <f t="shared" ref="K69" si="20">SUM(K67:K68)</f>
        <v>0</v>
      </c>
      <c r="L69" s="178">
        <f t="shared" ref="L69" si="21">SUM(L67:L68)</f>
        <v>0</v>
      </c>
      <c r="M69" s="178">
        <f t="shared" ref="M69" si="22">SUM(M67:M68)</f>
        <v>0</v>
      </c>
      <c r="N69" s="178">
        <f t="shared" ref="N69" si="23">SUM(N67:N68)</f>
        <v>0</v>
      </c>
      <c r="O69" s="179">
        <f t="shared" ref="O69" si="24">SUM(O67:O68)</f>
        <v>0</v>
      </c>
    </row>
    <row r="70" spans="1:19">
      <c r="A70" s="187">
        <v>9.41</v>
      </c>
      <c r="B70" s="24" t="s">
        <v>304</v>
      </c>
      <c r="C70" s="56" t="s">
        <v>20</v>
      </c>
      <c r="D70" s="23" t="s">
        <v>16</v>
      </c>
      <c r="I70" s="170"/>
      <c r="J70" s="180"/>
      <c r="K70" s="181"/>
      <c r="L70" s="181"/>
      <c r="M70" s="181"/>
      <c r="N70" s="181"/>
      <c r="O70" s="182"/>
    </row>
    <row r="71" spans="1:19">
      <c r="A71" s="98">
        <v>9.42</v>
      </c>
      <c r="B71" s="24" t="s">
        <v>305</v>
      </c>
      <c r="C71" s="56" t="s">
        <v>20</v>
      </c>
      <c r="D71" s="23" t="s">
        <v>16</v>
      </c>
      <c r="I71" s="170"/>
      <c r="J71" s="180"/>
      <c r="K71" s="181"/>
      <c r="L71" s="181"/>
      <c r="M71" s="181"/>
      <c r="N71" s="181"/>
      <c r="O71" s="182"/>
    </row>
    <row r="72" spans="1:19" ht="14.5" thickBot="1">
      <c r="A72" s="188">
        <v>9.43</v>
      </c>
      <c r="B72" s="57" t="s">
        <v>596</v>
      </c>
      <c r="C72" s="59" t="s">
        <v>20</v>
      </c>
      <c r="D72" s="58" t="s">
        <v>35</v>
      </c>
      <c r="I72" s="170"/>
      <c r="J72" s="184">
        <f>SUM(J70:J71)</f>
        <v>0</v>
      </c>
      <c r="K72" s="185">
        <f t="shared" ref="K72" si="25">SUM(K70:K71)</f>
        <v>0</v>
      </c>
      <c r="L72" s="185">
        <f t="shared" ref="L72" si="26">SUM(L70:L71)</f>
        <v>0</v>
      </c>
      <c r="M72" s="185">
        <f t="shared" ref="M72" si="27">SUM(M70:M71)</f>
        <v>0</v>
      </c>
      <c r="N72" s="185">
        <f t="shared" ref="N72" si="28">SUM(N70:N71)</f>
        <v>0</v>
      </c>
      <c r="O72" s="186">
        <f t="shared" ref="O72" si="29">SUM(O70:O71)</f>
        <v>0</v>
      </c>
    </row>
    <row r="73" spans="1:19">
      <c r="A73" s="204"/>
      <c r="B73" s="6"/>
      <c r="C73" s="110"/>
      <c r="D73" s="97"/>
      <c r="Q73" s="97"/>
      <c r="R73" s="97"/>
      <c r="S73" s="97"/>
    </row>
    <row r="74" spans="1:19" ht="14.5" thickBot="1"/>
    <row r="75" spans="1:19" s="28" customFormat="1" ht="12.5">
      <c r="A75" s="327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9"/>
      <c r="M75" s="332"/>
    </row>
    <row r="76" spans="1:19" s="28" customFormat="1" ht="12.5">
      <c r="A76" s="330" t="s">
        <v>45</v>
      </c>
      <c r="B76" s="332"/>
      <c r="C76" s="332"/>
      <c r="D76" s="333" t="s">
        <v>46</v>
      </c>
      <c r="L76" s="334"/>
      <c r="M76" s="332"/>
    </row>
    <row r="77" spans="1:19" s="28" customFormat="1" ht="12.5">
      <c r="A77" s="335"/>
      <c r="B77" s="332"/>
      <c r="C77" s="332"/>
      <c r="D77" s="332"/>
      <c r="L77" s="334"/>
      <c r="M77" s="332"/>
    </row>
    <row r="78" spans="1:19" s="28" customFormat="1" ht="12.5">
      <c r="A78" s="330" t="s">
        <v>47</v>
      </c>
      <c r="B78" s="332"/>
      <c r="C78" s="332"/>
      <c r="D78" s="333" t="s">
        <v>46</v>
      </c>
      <c r="L78" s="334"/>
      <c r="M78" s="332"/>
    </row>
    <row r="79" spans="1:19" s="28" customFormat="1" ht="12.5">
      <c r="A79" s="335"/>
      <c r="B79" s="332"/>
      <c r="C79" s="332"/>
      <c r="D79" s="332"/>
      <c r="L79" s="334"/>
      <c r="M79" s="332"/>
    </row>
    <row r="80" spans="1:19" s="28" customFormat="1" ht="12.5">
      <c r="A80" s="330" t="s">
        <v>48</v>
      </c>
      <c r="B80" s="332"/>
      <c r="C80" s="332"/>
      <c r="D80" s="331"/>
      <c r="L80" s="334"/>
      <c r="M80" s="332"/>
    </row>
    <row r="81" spans="1:13" s="28" customFormat="1" ht="13" thickBot="1">
      <c r="A81" s="336"/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8"/>
      <c r="M81" s="332"/>
    </row>
  </sheetData>
  <mergeCells count="10">
    <mergeCell ref="H7:H8"/>
    <mergeCell ref="G7:G8"/>
    <mergeCell ref="F7:F8"/>
    <mergeCell ref="O7:O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8E8D-C12A-4A5E-809F-D8DEDA7DF64A}">
  <dimension ref="A1:R89"/>
  <sheetViews>
    <sheetView showOutlineSymbols="0" showWhiteSpace="0" zoomScale="85" zoomScaleNormal="85" workbookViewId="0">
      <selection sqref="A1:XFD1048576"/>
    </sheetView>
  </sheetViews>
  <sheetFormatPr defaultColWidth="8.7265625" defaultRowHeight="14" outlineLevelCol="1"/>
  <cols>
    <col min="1" max="1" width="5.6328125" style="156" customWidth="1"/>
    <col min="2" max="2" width="100.7265625" style="156" customWidth="1"/>
    <col min="3" max="5" width="8.7265625" style="156"/>
    <col min="6" max="8" width="8.81640625" style="156" hidden="1" customWidth="1" outlineLevel="1"/>
    <col min="9" max="9" width="10.90625" style="156" customWidth="1" collapsed="1"/>
    <col min="10" max="15" width="10" style="156" bestFit="1" customWidth="1"/>
    <col min="16" max="16" width="14.54296875" style="156" bestFit="1" customWidth="1"/>
    <col min="17" max="16384" width="8.7265625" style="156"/>
  </cols>
  <sheetData>
    <row r="1" spans="1:18" ht="20">
      <c r="A1" s="5" t="s">
        <v>0</v>
      </c>
    </row>
    <row r="3" spans="1:18" ht="14.5" thickBot="1"/>
    <row r="4" spans="1:18" ht="20">
      <c r="A4" s="63" t="s">
        <v>541</v>
      </c>
      <c r="B4" s="64"/>
      <c r="C4" s="64"/>
      <c r="D4" s="65"/>
      <c r="E4" s="6"/>
      <c r="F4" s="6"/>
      <c r="G4" s="97"/>
      <c r="H4" s="97"/>
      <c r="I4" s="97"/>
      <c r="J4" s="97"/>
      <c r="K4" s="6"/>
      <c r="L4" s="6"/>
      <c r="M4" s="6"/>
      <c r="N4" s="6"/>
    </row>
    <row r="5" spans="1:18" ht="20.5" thickBot="1">
      <c r="A5" s="66"/>
      <c r="B5" s="9"/>
      <c r="C5" s="9"/>
      <c r="D5" s="10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4.5" thickBot="1"/>
    <row r="7" spans="1:18" ht="23.5" customHeight="1" thickBot="1">
      <c r="A7" s="12" t="s">
        <v>1</v>
      </c>
      <c r="B7" s="474" t="s">
        <v>2</v>
      </c>
      <c r="C7" s="475" t="s">
        <v>3</v>
      </c>
      <c r="D7" s="13" t="s">
        <v>4</v>
      </c>
      <c r="E7" s="95"/>
      <c r="F7" s="938" t="s">
        <v>306</v>
      </c>
      <c r="G7" s="938" t="s">
        <v>307</v>
      </c>
      <c r="H7" s="938" t="s">
        <v>308</v>
      </c>
      <c r="I7" s="938" t="s">
        <v>309</v>
      </c>
      <c r="J7" s="938" t="s">
        <v>310</v>
      </c>
      <c r="K7" s="938" t="s">
        <v>311</v>
      </c>
      <c r="L7" s="938" t="s">
        <v>312</v>
      </c>
      <c r="M7" s="938" t="s">
        <v>313</v>
      </c>
      <c r="N7" s="938" t="s">
        <v>314</v>
      </c>
      <c r="O7" s="938" t="s">
        <v>315</v>
      </c>
      <c r="P7" s="826" t="s">
        <v>316</v>
      </c>
    </row>
    <row r="8" spans="1:18" ht="16" thickBot="1">
      <c r="A8" s="14" t="s">
        <v>6</v>
      </c>
      <c r="B8" s="15"/>
      <c r="C8" s="16"/>
      <c r="D8" s="17" t="s">
        <v>7</v>
      </c>
      <c r="E8" s="96"/>
      <c r="F8" s="938"/>
      <c r="G8" s="938"/>
      <c r="H8" s="938"/>
      <c r="I8" s="938"/>
      <c r="J8" s="944"/>
      <c r="K8" s="944"/>
      <c r="L8" s="944"/>
      <c r="M8" s="944"/>
      <c r="N8" s="944"/>
      <c r="O8" s="944"/>
      <c r="P8" s="827"/>
    </row>
    <row r="9" spans="1:18" ht="16" thickBot="1">
      <c r="A9" s="18"/>
      <c r="B9" s="19"/>
      <c r="C9" s="20"/>
      <c r="D9" s="21"/>
      <c r="E9" s="95"/>
      <c r="F9" s="943"/>
      <c r="G9" s="943"/>
      <c r="H9" s="943"/>
      <c r="I9" s="943"/>
      <c r="J9" s="945"/>
      <c r="K9" s="945"/>
      <c r="L9" s="945"/>
      <c r="M9" s="945"/>
      <c r="N9" s="945"/>
      <c r="O9" s="945"/>
      <c r="P9" s="828"/>
    </row>
    <row r="10" spans="1:18" ht="14.5">
      <c r="A10" s="22"/>
      <c r="B10" s="6"/>
      <c r="C10" s="6"/>
      <c r="D10" s="6"/>
      <c r="E10" s="6"/>
      <c r="F10" s="6"/>
      <c r="G10" s="6"/>
      <c r="H10" s="6"/>
      <c r="I10" s="113">
        <v>1</v>
      </c>
      <c r="J10" s="113">
        <v>2</v>
      </c>
      <c r="K10" s="113">
        <v>3</v>
      </c>
      <c r="L10" s="113">
        <v>4</v>
      </c>
      <c r="M10" s="113">
        <v>5</v>
      </c>
      <c r="N10" s="113">
        <v>6</v>
      </c>
      <c r="O10" s="113">
        <v>7</v>
      </c>
      <c r="P10" s="113">
        <v>8</v>
      </c>
      <c r="Q10"/>
      <c r="R10"/>
    </row>
    <row r="11" spans="1:18" ht="14.5" thickBot="1">
      <c r="A11" s="22"/>
      <c r="B11" s="6"/>
      <c r="C11" s="6"/>
      <c r="D11" s="6"/>
      <c r="E11" s="6"/>
      <c r="F11" s="6"/>
      <c r="G11" s="6"/>
      <c r="H11" s="6"/>
      <c r="I11" s="6"/>
    </row>
    <row r="12" spans="1:18" ht="16" thickBot="1">
      <c r="A12" s="148"/>
      <c r="B12" s="149" t="s">
        <v>317</v>
      </c>
      <c r="C12" s="150"/>
      <c r="D12" s="15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8" ht="14.5" thickBot="1">
      <c r="A13" s="98">
        <v>10.1</v>
      </c>
      <c r="B13" s="24" t="s">
        <v>318</v>
      </c>
      <c r="C13" s="56" t="s">
        <v>44</v>
      </c>
      <c r="D13" s="23" t="s">
        <v>37</v>
      </c>
      <c r="E13" s="97"/>
      <c r="F13" s="6"/>
      <c r="G13" s="451">
        <f>'14. Inflation'!G16</f>
        <v>0</v>
      </c>
      <c r="H13" s="452">
        <f>'14. Inflation'!H16</f>
        <v>0</v>
      </c>
      <c r="I13" s="451">
        <f>'14. Inflation'!I16</f>
        <v>0</v>
      </c>
      <c r="J13" s="453">
        <f>'14. Inflation'!J16</f>
        <v>0</v>
      </c>
      <c r="K13" s="453">
        <f>'14. Inflation'!K16</f>
        <v>0</v>
      </c>
      <c r="L13" s="453">
        <f>'14. Inflation'!L16</f>
        <v>0</v>
      </c>
      <c r="M13" s="453">
        <f>'14. Inflation'!M16</f>
        <v>0</v>
      </c>
      <c r="N13" s="453">
        <f>'14. Inflation'!N16</f>
        <v>0</v>
      </c>
      <c r="O13" s="454">
        <f>'14. Inflation'!O16</f>
        <v>0</v>
      </c>
      <c r="P13" s="170"/>
    </row>
    <row r="14" spans="1:18" ht="14.5" thickBot="1">
      <c r="A14" s="298">
        <v>10.199999999999999</v>
      </c>
      <c r="B14" s="299" t="s">
        <v>319</v>
      </c>
      <c r="C14" s="56" t="s">
        <v>218</v>
      </c>
      <c r="D14" s="23" t="s">
        <v>142</v>
      </c>
      <c r="E14" s="97"/>
      <c r="F14" s="455">
        <v>1</v>
      </c>
      <c r="G14" s="456">
        <f t="shared" ref="G14:O14" si="0">F14*(1+G13)</f>
        <v>1</v>
      </c>
      <c r="H14" s="457">
        <f t="shared" si="0"/>
        <v>1</v>
      </c>
      <c r="I14" s="458">
        <f>H14*(1+I13)</f>
        <v>1</v>
      </c>
      <c r="J14" s="456">
        <f>I14*(1+J13)</f>
        <v>1</v>
      </c>
      <c r="K14" s="456">
        <f t="shared" si="0"/>
        <v>1</v>
      </c>
      <c r="L14" s="456">
        <f t="shared" si="0"/>
        <v>1</v>
      </c>
      <c r="M14" s="456">
        <f t="shared" si="0"/>
        <v>1</v>
      </c>
      <c r="N14" s="456">
        <f t="shared" si="0"/>
        <v>1</v>
      </c>
      <c r="O14" s="459">
        <f t="shared" si="0"/>
        <v>1</v>
      </c>
      <c r="P14" s="170"/>
    </row>
    <row r="15" spans="1:18" ht="14.5" thickBot="1">
      <c r="A15" s="302"/>
      <c r="B15" s="297"/>
      <c r="C15" s="297"/>
      <c r="D15" s="27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70"/>
    </row>
    <row r="16" spans="1:18" ht="14.5" thickBot="1">
      <c r="A16" s="300">
        <v>10.3</v>
      </c>
      <c r="B16" s="25" t="s">
        <v>269</v>
      </c>
      <c r="C16" s="56" t="s">
        <v>44</v>
      </c>
      <c r="D16" s="23" t="s">
        <v>37</v>
      </c>
      <c r="E16" s="6"/>
      <c r="F16" s="97"/>
      <c r="G16" s="460">
        <f>'14. Inflation'!G14</f>
        <v>3.0599999999999999E-2</v>
      </c>
      <c r="H16" s="461">
        <f>'14. Inflation'!H14</f>
        <v>2.5884636879724532E-2</v>
      </c>
      <c r="I16" s="460">
        <f>'14. Inflation'!I14</f>
        <v>1.2128336726209277E-2</v>
      </c>
      <c r="J16" s="462">
        <f>'14. Inflation'!J14</f>
        <v>0</v>
      </c>
      <c r="K16" s="462">
        <f>'14. Inflation'!K14</f>
        <v>0</v>
      </c>
      <c r="L16" s="462">
        <f>'14. Inflation'!L14</f>
        <v>0</v>
      </c>
      <c r="M16" s="462">
        <f>'14. Inflation'!M14</f>
        <v>0</v>
      </c>
      <c r="N16" s="462">
        <f>'14. Inflation'!N14</f>
        <v>0</v>
      </c>
      <c r="O16" s="463">
        <f>'14. Inflation'!O14</f>
        <v>0</v>
      </c>
      <c r="P16" s="170"/>
    </row>
    <row r="17" spans="1:16" ht="14.5" thickBot="1">
      <c r="A17" s="147">
        <v>10.4</v>
      </c>
      <c r="B17" s="57" t="s">
        <v>270</v>
      </c>
      <c r="C17" s="59" t="s">
        <v>218</v>
      </c>
      <c r="D17" s="58" t="s">
        <v>142</v>
      </c>
      <c r="E17" s="6"/>
      <c r="F17" s="455">
        <v>1</v>
      </c>
      <c r="G17" s="456">
        <f t="shared" ref="G17:O17" si="1">F17*(1+G16)</f>
        <v>1.0306</v>
      </c>
      <c r="H17" s="457">
        <f t="shared" si="1"/>
        <v>1.057276706768244</v>
      </c>
      <c r="I17" s="458">
        <f t="shared" si="1"/>
        <v>1.070099714680707</v>
      </c>
      <c r="J17" s="456">
        <f>I17*(1+J16)</f>
        <v>1.070099714680707</v>
      </c>
      <c r="K17" s="456">
        <f t="shared" si="1"/>
        <v>1.070099714680707</v>
      </c>
      <c r="L17" s="456">
        <f t="shared" si="1"/>
        <v>1.070099714680707</v>
      </c>
      <c r="M17" s="456">
        <f t="shared" si="1"/>
        <v>1.070099714680707</v>
      </c>
      <c r="N17" s="456">
        <f t="shared" si="1"/>
        <v>1.070099714680707</v>
      </c>
      <c r="O17" s="459">
        <f t="shared" si="1"/>
        <v>1.070099714680707</v>
      </c>
      <c r="P17" s="170"/>
    </row>
    <row r="18" spans="1:16" ht="14.5" thickBot="1">
      <c r="A18" s="10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70"/>
    </row>
    <row r="19" spans="1:16" ht="16" thickBot="1">
      <c r="A19" s="148"/>
      <c r="B19" s="478" t="s">
        <v>586</v>
      </c>
      <c r="C19" s="150"/>
      <c r="D19" s="151"/>
      <c r="E19" s="11"/>
      <c r="F19" s="6"/>
      <c r="G19" s="6"/>
      <c r="H19" s="6"/>
      <c r="I19" s="6"/>
      <c r="J19" s="170"/>
      <c r="K19" s="170"/>
      <c r="L19" s="170"/>
      <c r="M19" s="170"/>
      <c r="N19" s="170"/>
      <c r="O19" s="170"/>
      <c r="P19" s="170"/>
    </row>
    <row r="20" spans="1:16">
      <c r="A20" s="98">
        <v>10.5</v>
      </c>
      <c r="B20" s="24" t="s">
        <v>320</v>
      </c>
      <c r="C20" s="56" t="s">
        <v>34</v>
      </c>
      <c r="D20" s="23" t="s">
        <v>16</v>
      </c>
      <c r="E20" s="97"/>
      <c r="F20" s="6"/>
      <c r="G20" s="6"/>
      <c r="H20" s="6"/>
      <c r="I20" s="6"/>
      <c r="J20" s="415"/>
      <c r="K20" s="416"/>
      <c r="L20" s="416"/>
      <c r="M20" s="416"/>
      <c r="N20" s="416"/>
      <c r="O20" s="417"/>
      <c r="P20" s="418"/>
    </row>
    <row r="21" spans="1:16">
      <c r="A21" s="98">
        <v>10.6</v>
      </c>
      <c r="B21" s="24" t="s">
        <v>321</v>
      </c>
      <c r="C21" s="56" t="s">
        <v>34</v>
      </c>
      <c r="D21" s="23" t="s">
        <v>35</v>
      </c>
      <c r="E21" s="97"/>
      <c r="F21" s="97"/>
      <c r="G21" s="97"/>
      <c r="H21" s="97"/>
      <c r="I21" s="97"/>
      <c r="J21" s="419">
        <f>J20*$J$14</f>
        <v>0</v>
      </c>
      <c r="K21" s="420">
        <f>K20*$K$14</f>
        <v>0</v>
      </c>
      <c r="L21" s="420">
        <f>L20*$L$14</f>
        <v>0</v>
      </c>
      <c r="M21" s="420">
        <f>M20*$M$14</f>
        <v>0</v>
      </c>
      <c r="N21" s="420">
        <f>N20*$N$14</f>
        <v>0</v>
      </c>
      <c r="O21" s="421">
        <f>O20*$O$14</f>
        <v>0</v>
      </c>
      <c r="P21" s="418"/>
    </row>
    <row r="22" spans="1:16">
      <c r="A22" s="98">
        <v>10.7</v>
      </c>
      <c r="B22" s="24" t="s">
        <v>323</v>
      </c>
      <c r="C22" s="56" t="s">
        <v>34</v>
      </c>
      <c r="D22" s="23" t="s">
        <v>16</v>
      </c>
      <c r="E22" s="97"/>
      <c r="F22" s="97"/>
      <c r="G22" s="97"/>
      <c r="H22" s="97"/>
      <c r="I22" s="97"/>
      <c r="J22" s="422"/>
      <c r="K22" s="423"/>
      <c r="L22" s="423"/>
      <c r="M22" s="423"/>
      <c r="N22" s="423"/>
      <c r="O22" s="424"/>
      <c r="P22" s="418"/>
    </row>
    <row r="23" spans="1:16" ht="14.5" thickBot="1">
      <c r="A23" s="98">
        <v>10.8</v>
      </c>
      <c r="B23" s="24" t="s">
        <v>325</v>
      </c>
      <c r="C23" s="56" t="s">
        <v>34</v>
      </c>
      <c r="D23" s="23" t="s">
        <v>35</v>
      </c>
      <c r="E23" s="97"/>
      <c r="F23" s="97"/>
      <c r="G23" s="97"/>
      <c r="H23" s="97"/>
      <c r="I23" s="97"/>
      <c r="J23" s="419">
        <f>J21+J22</f>
        <v>0</v>
      </c>
      <c r="K23" s="420">
        <f>K21+K22</f>
        <v>0</v>
      </c>
      <c r="L23" s="420">
        <f t="shared" ref="L23:O23" si="2">L21+L22</f>
        <v>0</v>
      </c>
      <c r="M23" s="420">
        <f t="shared" si="2"/>
        <v>0</v>
      </c>
      <c r="N23" s="420">
        <f t="shared" si="2"/>
        <v>0</v>
      </c>
      <c r="O23" s="421">
        <f t="shared" si="2"/>
        <v>0</v>
      </c>
      <c r="P23" s="418"/>
    </row>
    <row r="24" spans="1:16" ht="14.5" thickBot="1">
      <c r="A24" s="147">
        <v>10.9</v>
      </c>
      <c r="B24" s="57" t="s">
        <v>327</v>
      </c>
      <c r="C24" s="59" t="s">
        <v>34</v>
      </c>
      <c r="D24" s="58" t="s">
        <v>35</v>
      </c>
      <c r="E24" s="97"/>
      <c r="F24" s="97"/>
      <c r="G24" s="97"/>
      <c r="H24" s="97"/>
      <c r="I24" s="97"/>
      <c r="J24" s="425">
        <f>J23/$J$17</f>
        <v>0</v>
      </c>
      <c r="K24" s="426">
        <f>K23/$K$17</f>
        <v>0</v>
      </c>
      <c r="L24" s="426">
        <f>L23/$L$17</f>
        <v>0</v>
      </c>
      <c r="M24" s="426">
        <f>M23/$M$17</f>
        <v>0</v>
      </c>
      <c r="N24" s="426">
        <f>N23/$N$17</f>
        <v>0</v>
      </c>
      <c r="O24" s="426">
        <f>O23/$O$17</f>
        <v>0</v>
      </c>
      <c r="P24" s="427">
        <f>J24+K24+L24+M24+N24+O24</f>
        <v>0</v>
      </c>
    </row>
    <row r="25" spans="1:16" ht="14.5" thickBot="1">
      <c r="B25" s="428"/>
      <c r="F25" s="170"/>
      <c r="G25" s="170"/>
      <c r="H25" s="170"/>
      <c r="I25" s="6"/>
      <c r="J25" s="429"/>
      <c r="K25" s="429"/>
      <c r="L25" s="429"/>
      <c r="M25" s="429"/>
      <c r="N25" s="429"/>
      <c r="O25" s="429"/>
      <c r="P25" s="418"/>
    </row>
    <row r="26" spans="1:16" ht="16" thickBot="1">
      <c r="A26" s="148"/>
      <c r="B26" s="149" t="s">
        <v>328</v>
      </c>
      <c r="C26" s="150"/>
      <c r="D26" s="151"/>
      <c r="E26" s="11"/>
      <c r="F26" s="6"/>
      <c r="G26" s="6"/>
      <c r="H26" s="6"/>
      <c r="I26" s="170"/>
      <c r="J26" s="418"/>
      <c r="K26" s="418"/>
      <c r="L26" s="418"/>
      <c r="M26" s="418"/>
      <c r="N26" s="418"/>
      <c r="O26" s="418"/>
      <c r="P26" s="418"/>
    </row>
    <row r="27" spans="1:16">
      <c r="A27" s="67" t="s">
        <v>385</v>
      </c>
      <c r="B27" s="24" t="s">
        <v>330</v>
      </c>
      <c r="C27" s="56" t="s">
        <v>34</v>
      </c>
      <c r="D27" s="23" t="s">
        <v>16</v>
      </c>
      <c r="E27" s="97"/>
      <c r="F27" s="6"/>
      <c r="G27" s="6"/>
      <c r="H27" s="6"/>
      <c r="I27" s="170"/>
      <c r="J27" s="415"/>
      <c r="K27" s="416"/>
      <c r="L27" s="416"/>
      <c r="M27" s="416"/>
      <c r="N27" s="416"/>
      <c r="O27" s="417"/>
      <c r="P27" s="430"/>
    </row>
    <row r="28" spans="1:16">
      <c r="A28" s="98">
        <v>10.11</v>
      </c>
      <c r="B28" s="24" t="s">
        <v>332</v>
      </c>
      <c r="C28" s="56" t="s">
        <v>34</v>
      </c>
      <c r="D28" s="23" t="s">
        <v>35</v>
      </c>
      <c r="E28" s="97"/>
      <c r="F28" s="97"/>
      <c r="G28" s="97"/>
      <c r="H28" s="97"/>
      <c r="I28" s="97"/>
      <c r="J28" s="419">
        <f>J27*$J$14</f>
        <v>0</v>
      </c>
      <c r="K28" s="420">
        <f>K27*$K$14</f>
        <v>0</v>
      </c>
      <c r="L28" s="420">
        <f>L27*$L$14</f>
        <v>0</v>
      </c>
      <c r="M28" s="420">
        <f>M27*$M$14</f>
        <v>0</v>
      </c>
      <c r="N28" s="420">
        <f>N27*$N$14</f>
        <v>0</v>
      </c>
      <c r="O28" s="421">
        <f>O27*$O$14</f>
        <v>0</v>
      </c>
      <c r="P28" s="430"/>
    </row>
    <row r="29" spans="1:16">
      <c r="A29" s="98">
        <v>10.119999999999999</v>
      </c>
      <c r="B29" s="24" t="s">
        <v>323</v>
      </c>
      <c r="C29" s="56" t="s">
        <v>34</v>
      </c>
      <c r="D29" s="23" t="s">
        <v>16</v>
      </c>
      <c r="E29" s="97"/>
      <c r="F29" s="97"/>
      <c r="G29" s="97"/>
      <c r="H29" s="97"/>
      <c r="I29" s="97"/>
      <c r="J29" s="422"/>
      <c r="K29" s="423"/>
      <c r="L29" s="423"/>
      <c r="M29" s="423"/>
      <c r="N29" s="423"/>
      <c r="O29" s="424"/>
      <c r="P29" s="430"/>
    </row>
    <row r="30" spans="1:16" ht="14.5" thickBot="1">
      <c r="A30" s="98">
        <v>10.130000000000001</v>
      </c>
      <c r="B30" s="24" t="s">
        <v>335</v>
      </c>
      <c r="C30" s="56" t="s">
        <v>34</v>
      </c>
      <c r="D30" s="23" t="s">
        <v>35</v>
      </c>
      <c r="E30" s="97"/>
      <c r="F30" s="97"/>
      <c r="G30" s="97"/>
      <c r="H30" s="97"/>
      <c r="I30" s="97"/>
      <c r="J30" s="419">
        <f>J28+J29</f>
        <v>0</v>
      </c>
      <c r="K30" s="420">
        <f>K28+K29</f>
        <v>0</v>
      </c>
      <c r="L30" s="420">
        <f t="shared" ref="L30:O30" si="3">L28+L29</f>
        <v>0</v>
      </c>
      <c r="M30" s="420">
        <f t="shared" si="3"/>
        <v>0</v>
      </c>
      <c r="N30" s="420">
        <f t="shared" si="3"/>
        <v>0</v>
      </c>
      <c r="O30" s="421">
        <f t="shared" si="3"/>
        <v>0</v>
      </c>
      <c r="P30" s="418"/>
    </row>
    <row r="31" spans="1:16" ht="14.5" thickBot="1">
      <c r="A31" s="147">
        <v>10.14</v>
      </c>
      <c r="B31" s="57" t="s">
        <v>337</v>
      </c>
      <c r="C31" s="59" t="s">
        <v>34</v>
      </c>
      <c r="D31" s="58" t="s">
        <v>35</v>
      </c>
      <c r="E31" s="97"/>
      <c r="F31" s="97"/>
      <c r="G31" s="97"/>
      <c r="H31" s="97"/>
      <c r="I31" s="97"/>
      <c r="J31" s="425">
        <f>J30/$J$17</f>
        <v>0</v>
      </c>
      <c r="K31" s="426">
        <f>K30/$K$17</f>
        <v>0</v>
      </c>
      <c r="L31" s="426">
        <f>L30/$L$17</f>
        <v>0</v>
      </c>
      <c r="M31" s="426">
        <f>M30/$M$17</f>
        <v>0</v>
      </c>
      <c r="N31" s="426">
        <f>N30/$N$17</f>
        <v>0</v>
      </c>
      <c r="O31" s="809">
        <f>O30/$O$17</f>
        <v>0</v>
      </c>
      <c r="P31" s="427">
        <f>J31+K31+L31+M31+N31+O31</f>
        <v>0</v>
      </c>
    </row>
    <row r="32" spans="1:16" ht="16" thickBot="1">
      <c r="A32" s="70"/>
      <c r="B32" s="70"/>
      <c r="C32" s="70"/>
      <c r="D32" s="70"/>
      <c r="E32" s="70"/>
      <c r="F32" s="431"/>
      <c r="G32" s="431"/>
      <c r="H32" s="431"/>
      <c r="I32" s="431"/>
      <c r="J32" s="432"/>
      <c r="K32" s="432"/>
      <c r="L32" s="432"/>
      <c r="M32" s="432"/>
      <c r="N32" s="432"/>
      <c r="O32" s="430"/>
      <c r="P32" s="430"/>
    </row>
    <row r="33" spans="1:16" ht="16" thickBot="1">
      <c r="A33" s="148"/>
      <c r="B33" s="149" t="s">
        <v>584</v>
      </c>
      <c r="C33" s="150"/>
      <c r="D33" s="151"/>
      <c r="E33" s="11"/>
      <c r="F33" s="6"/>
      <c r="G33" s="6"/>
      <c r="H33" s="6"/>
      <c r="I33" s="170"/>
      <c r="J33" s="418"/>
      <c r="K33" s="418"/>
      <c r="L33" s="418"/>
      <c r="M33" s="418"/>
      <c r="N33" s="418"/>
      <c r="O33" s="418"/>
      <c r="P33" s="430"/>
    </row>
    <row r="34" spans="1:16">
      <c r="A34" s="98">
        <v>10.15</v>
      </c>
      <c r="B34" s="24" t="s">
        <v>587</v>
      </c>
      <c r="C34" s="56" t="s">
        <v>34</v>
      </c>
      <c r="D34" s="23" t="s">
        <v>16</v>
      </c>
      <c r="E34" s="97"/>
      <c r="F34" s="6"/>
      <c r="G34" s="6"/>
      <c r="H34" s="6"/>
      <c r="I34" s="170"/>
      <c r="J34" s="415"/>
      <c r="K34" s="416"/>
      <c r="L34" s="416"/>
      <c r="M34" s="416"/>
      <c r="N34" s="416"/>
      <c r="O34" s="417"/>
      <c r="P34" s="430"/>
    </row>
    <row r="35" spans="1:16">
      <c r="A35" s="98">
        <v>10.16</v>
      </c>
      <c r="B35" s="24" t="s">
        <v>590</v>
      </c>
      <c r="C35" s="56" t="s">
        <v>34</v>
      </c>
      <c r="D35" s="23" t="s">
        <v>35</v>
      </c>
      <c r="E35" s="97"/>
      <c r="F35" s="97"/>
      <c r="G35" s="97"/>
      <c r="H35" s="97"/>
      <c r="I35" s="97"/>
      <c r="J35" s="419">
        <f>J34*$J$14</f>
        <v>0</v>
      </c>
      <c r="K35" s="420">
        <f>K34*$K$14</f>
        <v>0</v>
      </c>
      <c r="L35" s="420">
        <f>L34*$L$14</f>
        <v>0</v>
      </c>
      <c r="M35" s="420">
        <f>M34*$M$14</f>
        <v>0</v>
      </c>
      <c r="N35" s="420">
        <f>N34*$N$14</f>
        <v>0</v>
      </c>
      <c r="O35" s="421">
        <f>O34*$O$14</f>
        <v>0</v>
      </c>
      <c r="P35" s="430"/>
    </row>
    <row r="36" spans="1:16">
      <c r="A36" s="98">
        <v>10.17</v>
      </c>
      <c r="B36" s="24" t="s">
        <v>323</v>
      </c>
      <c r="C36" s="56" t="s">
        <v>34</v>
      </c>
      <c r="D36" s="23" t="s">
        <v>16</v>
      </c>
      <c r="E36" s="97"/>
      <c r="F36" s="97"/>
      <c r="G36" s="97"/>
      <c r="H36" s="97"/>
      <c r="I36" s="97"/>
      <c r="J36" s="422"/>
      <c r="K36" s="423"/>
      <c r="L36" s="423"/>
      <c r="M36" s="423"/>
      <c r="N36" s="423"/>
      <c r="O36" s="424"/>
      <c r="P36" s="430"/>
    </row>
    <row r="37" spans="1:16" ht="14.5" thickBot="1">
      <c r="A37" s="98">
        <v>10.18</v>
      </c>
      <c r="B37" s="24" t="s">
        <v>588</v>
      </c>
      <c r="C37" s="56" t="s">
        <v>34</v>
      </c>
      <c r="D37" s="23" t="s">
        <v>35</v>
      </c>
      <c r="E37" s="97"/>
      <c r="F37" s="97"/>
      <c r="G37" s="97"/>
      <c r="H37" s="97"/>
      <c r="I37" s="97"/>
      <c r="J37" s="419">
        <f>J35+J36</f>
        <v>0</v>
      </c>
      <c r="K37" s="420">
        <f t="shared" ref="K37:O37" si="4">K35+K36</f>
        <v>0</v>
      </c>
      <c r="L37" s="420">
        <f t="shared" si="4"/>
        <v>0</v>
      </c>
      <c r="M37" s="420">
        <f t="shared" si="4"/>
        <v>0</v>
      </c>
      <c r="N37" s="420">
        <f t="shared" si="4"/>
        <v>0</v>
      </c>
      <c r="O37" s="421">
        <f t="shared" si="4"/>
        <v>0</v>
      </c>
      <c r="P37" s="430"/>
    </row>
    <row r="38" spans="1:16" ht="14.5" thickBot="1">
      <c r="A38" s="147">
        <v>10.19</v>
      </c>
      <c r="B38" s="57" t="s">
        <v>589</v>
      </c>
      <c r="C38" s="59" t="s">
        <v>34</v>
      </c>
      <c r="D38" s="58" t="s">
        <v>35</v>
      </c>
      <c r="E38" s="97"/>
      <c r="F38" s="97"/>
      <c r="G38" s="97"/>
      <c r="H38" s="97"/>
      <c r="I38" s="97"/>
      <c r="J38" s="425">
        <f>J37/$J$17</f>
        <v>0</v>
      </c>
      <c r="K38" s="426">
        <f>K37/$K$17</f>
        <v>0</v>
      </c>
      <c r="L38" s="426">
        <f>L37/$L$17</f>
        <v>0</v>
      </c>
      <c r="M38" s="426">
        <f>M37/$M$17</f>
        <v>0</v>
      </c>
      <c r="N38" s="426">
        <f>N37/$N$17</f>
        <v>0</v>
      </c>
      <c r="O38" s="426">
        <f>O37/$O$17</f>
        <v>0</v>
      </c>
      <c r="P38" s="427">
        <f>J38+K38+L38+M38+N38+O38</f>
        <v>0</v>
      </c>
    </row>
    <row r="39" spans="1:16" ht="16" thickBot="1">
      <c r="A39" s="70"/>
      <c r="B39" s="70"/>
      <c r="C39" s="70"/>
      <c r="D39" s="70"/>
      <c r="E39" s="70"/>
      <c r="F39" s="431"/>
      <c r="G39" s="431"/>
      <c r="H39" s="431"/>
      <c r="I39" s="431"/>
      <c r="J39" s="432"/>
      <c r="K39" s="432"/>
      <c r="L39" s="432"/>
      <c r="M39" s="432"/>
      <c r="N39" s="432"/>
      <c r="O39" s="430"/>
      <c r="P39" s="430"/>
    </row>
    <row r="40" spans="1:16" ht="16" thickBot="1">
      <c r="A40" s="148"/>
      <c r="B40" s="149" t="s">
        <v>344</v>
      </c>
      <c r="C40" s="150"/>
      <c r="D40" s="151"/>
      <c r="E40" s="11"/>
      <c r="F40" s="6"/>
      <c r="G40" s="6"/>
      <c r="H40" s="6"/>
      <c r="I40" s="170"/>
      <c r="J40" s="418"/>
      <c r="K40" s="418"/>
      <c r="L40" s="418"/>
      <c r="M40" s="418"/>
      <c r="N40" s="418"/>
      <c r="O40" s="418"/>
      <c r="P40" s="418"/>
    </row>
    <row r="41" spans="1:16" ht="14.5" thickBot="1">
      <c r="A41" s="67" t="s">
        <v>391</v>
      </c>
      <c r="B41" s="75" t="s">
        <v>436</v>
      </c>
      <c r="C41" s="56" t="s">
        <v>34</v>
      </c>
      <c r="D41" s="23" t="s">
        <v>35</v>
      </c>
      <c r="E41" s="97"/>
      <c r="F41" s="6"/>
      <c r="G41" s="6"/>
      <c r="H41" s="6"/>
      <c r="I41" s="170"/>
      <c r="J41" s="433">
        <f>J23+J30+J37</f>
        <v>0</v>
      </c>
      <c r="K41" s="434">
        <f>K23+K30+K37</f>
        <v>0</v>
      </c>
      <c r="L41" s="434">
        <f t="shared" ref="L41:O41" si="5">L23+L30+L37</f>
        <v>0</v>
      </c>
      <c r="M41" s="434">
        <f t="shared" si="5"/>
        <v>0</v>
      </c>
      <c r="N41" s="434">
        <f t="shared" si="5"/>
        <v>0</v>
      </c>
      <c r="O41" s="435">
        <f t="shared" si="5"/>
        <v>0</v>
      </c>
      <c r="P41" s="418"/>
    </row>
    <row r="42" spans="1:16" ht="14.5" thickBot="1">
      <c r="A42" s="188">
        <v>10.210000000000001</v>
      </c>
      <c r="B42" s="152" t="s">
        <v>348</v>
      </c>
      <c r="C42" s="59" t="s">
        <v>34</v>
      </c>
      <c r="D42" s="58" t="s">
        <v>35</v>
      </c>
      <c r="E42" s="97"/>
      <c r="F42" s="6"/>
      <c r="G42" s="6"/>
      <c r="H42" s="6"/>
      <c r="I42" s="170"/>
      <c r="J42" s="425">
        <f>J41/$J$17</f>
        <v>0</v>
      </c>
      <c r="K42" s="426">
        <f>K41/$K$17</f>
        <v>0</v>
      </c>
      <c r="L42" s="426">
        <f>L41/$L$17</f>
        <v>0</v>
      </c>
      <c r="M42" s="426">
        <f>M41/$M$17</f>
        <v>0</v>
      </c>
      <c r="N42" s="426">
        <f>N41/$N$17</f>
        <v>0</v>
      </c>
      <c r="O42" s="426">
        <f>O41/$O$17</f>
        <v>0</v>
      </c>
      <c r="P42" s="427">
        <f>J42+K42+L42+M42+N42+O42</f>
        <v>0</v>
      </c>
    </row>
    <row r="43" spans="1:16" ht="14.5" thickBot="1">
      <c r="A43" s="108"/>
      <c r="B43" s="109"/>
      <c r="C43" s="110"/>
      <c r="D43" s="97"/>
      <c r="E43" s="97"/>
      <c r="F43" s="6"/>
      <c r="G43" s="6"/>
      <c r="H43" s="6"/>
      <c r="I43" s="170"/>
      <c r="J43" s="418"/>
      <c r="K43" s="418"/>
      <c r="L43" s="418"/>
      <c r="M43" s="418"/>
      <c r="N43" s="418"/>
      <c r="O43" s="418"/>
      <c r="P43" s="418"/>
    </row>
    <row r="44" spans="1:16" ht="16" thickBot="1">
      <c r="A44" s="148"/>
      <c r="B44" s="149" t="s">
        <v>349</v>
      </c>
      <c r="C44" s="150"/>
      <c r="D44" s="151"/>
      <c r="E44" s="97"/>
      <c r="F44" s="6"/>
      <c r="G44" s="6"/>
      <c r="H44" s="6"/>
      <c r="I44" s="170"/>
      <c r="J44" s="418"/>
      <c r="K44" s="418"/>
      <c r="L44" s="418"/>
      <c r="M44" s="418"/>
      <c r="N44" s="418"/>
      <c r="O44" s="418"/>
      <c r="P44" s="418"/>
    </row>
    <row r="45" spans="1:16">
      <c r="A45" s="187">
        <v>10.220000000000001</v>
      </c>
      <c r="B45" s="75" t="s">
        <v>437</v>
      </c>
      <c r="C45" s="56" t="s">
        <v>34</v>
      </c>
      <c r="D45" s="23" t="s">
        <v>16</v>
      </c>
      <c r="E45" s="97"/>
      <c r="F45" s="6"/>
      <c r="G45" s="6"/>
      <c r="H45" s="6"/>
      <c r="I45" s="170"/>
      <c r="J45" s="415"/>
      <c r="K45" s="416"/>
      <c r="L45" s="416"/>
      <c r="M45" s="416"/>
      <c r="N45" s="416"/>
      <c r="O45" s="417"/>
      <c r="P45" s="418"/>
    </row>
    <row r="46" spans="1:16" ht="14.5" thickBot="1">
      <c r="A46" s="187">
        <v>10.23</v>
      </c>
      <c r="B46" s="75" t="s">
        <v>438</v>
      </c>
      <c r="C46" s="56" t="s">
        <v>34</v>
      </c>
      <c r="D46" s="23" t="s">
        <v>35</v>
      </c>
      <c r="E46" s="97"/>
      <c r="F46" s="6"/>
      <c r="G46" s="6"/>
      <c r="H46" s="6"/>
      <c r="I46" s="170"/>
      <c r="J46" s="419">
        <f>J41+J45</f>
        <v>0</v>
      </c>
      <c r="K46" s="420">
        <f>K41+K45</f>
        <v>0</v>
      </c>
      <c r="L46" s="420">
        <f t="shared" ref="L46:N46" si="6">L41+L45</f>
        <v>0</v>
      </c>
      <c r="M46" s="420">
        <f t="shared" si="6"/>
        <v>0</v>
      </c>
      <c r="N46" s="420">
        <f t="shared" si="6"/>
        <v>0</v>
      </c>
      <c r="O46" s="421">
        <f>O41+O45</f>
        <v>0</v>
      </c>
      <c r="P46" s="430"/>
    </row>
    <row r="47" spans="1:16" ht="14.5" thickBot="1">
      <c r="A47" s="188">
        <v>10.24</v>
      </c>
      <c r="B47" s="152" t="s">
        <v>355</v>
      </c>
      <c r="C47" s="59" t="s">
        <v>34</v>
      </c>
      <c r="D47" s="58" t="s">
        <v>35</v>
      </c>
      <c r="E47" s="97"/>
      <c r="F47" s="6"/>
      <c r="G47" s="6"/>
      <c r="H47" s="6"/>
      <c r="I47" s="170"/>
      <c r="J47" s="425">
        <f>J46/$J$17</f>
        <v>0</v>
      </c>
      <c r="K47" s="426">
        <f>K46/$K$17</f>
        <v>0</v>
      </c>
      <c r="L47" s="426">
        <f>L46/$L$17</f>
        <v>0</v>
      </c>
      <c r="M47" s="426">
        <f>M46/$M$17</f>
        <v>0</v>
      </c>
      <c r="N47" s="426">
        <f>N46/$N$17</f>
        <v>0</v>
      </c>
      <c r="O47" s="426">
        <f>O46/$O$17</f>
        <v>0</v>
      </c>
      <c r="P47" s="427">
        <f>J47+K47+L47+M47+N47+O47</f>
        <v>0</v>
      </c>
    </row>
    <row r="48" spans="1:16" ht="16" thickBot="1">
      <c r="A48" s="70"/>
      <c r="B48" s="70"/>
      <c r="C48" s="70"/>
      <c r="D48" s="70"/>
      <c r="E48" s="70"/>
      <c r="F48" s="431"/>
      <c r="G48" s="431"/>
      <c r="H48" s="431"/>
      <c r="I48" s="431"/>
      <c r="J48" s="432"/>
      <c r="K48" s="432"/>
      <c r="L48" s="432"/>
      <c r="M48" s="432"/>
      <c r="N48" s="432"/>
      <c r="O48" s="430"/>
      <c r="P48" s="430"/>
    </row>
    <row r="49" spans="1:16" ht="16" thickBot="1">
      <c r="A49" s="148"/>
      <c r="B49" s="149" t="s">
        <v>356</v>
      </c>
      <c r="C49" s="150"/>
      <c r="D49" s="151"/>
      <c r="F49" s="170"/>
      <c r="G49" s="170"/>
      <c r="H49" s="170"/>
      <c r="I49" s="170"/>
      <c r="J49" s="418"/>
      <c r="K49" s="418"/>
      <c r="L49" s="418"/>
      <c r="M49" s="418"/>
      <c r="N49" s="418"/>
      <c r="O49" s="418"/>
      <c r="P49" s="418"/>
    </row>
    <row r="50" spans="1:16">
      <c r="A50" s="187">
        <v>10.25</v>
      </c>
      <c r="B50" s="24" t="s">
        <v>358</v>
      </c>
      <c r="C50" s="56" t="s">
        <v>34</v>
      </c>
      <c r="D50" s="23" t="s">
        <v>16</v>
      </c>
      <c r="E50" s="97"/>
      <c r="F50" s="97"/>
      <c r="G50" s="97"/>
      <c r="H50" s="97"/>
      <c r="I50" s="97"/>
      <c r="J50" s="415"/>
      <c r="K50" s="416"/>
      <c r="L50" s="416"/>
      <c r="M50" s="416"/>
      <c r="N50" s="416"/>
      <c r="O50" s="417"/>
      <c r="P50" s="418"/>
    </row>
    <row r="51" spans="1:16">
      <c r="A51" s="187">
        <v>10.26</v>
      </c>
      <c r="B51" s="24" t="s">
        <v>360</v>
      </c>
      <c r="C51" s="56" t="s">
        <v>34</v>
      </c>
      <c r="D51" s="23" t="s">
        <v>16</v>
      </c>
      <c r="E51" s="97"/>
      <c r="F51" s="97"/>
      <c r="G51" s="97"/>
      <c r="H51" s="97"/>
      <c r="I51" s="97"/>
      <c r="J51" s="422"/>
      <c r="K51" s="423"/>
      <c r="L51" s="423"/>
      <c r="M51" s="423"/>
      <c r="N51" s="423"/>
      <c r="O51" s="424"/>
      <c r="P51" s="430"/>
    </row>
    <row r="52" spans="1:16" ht="14.5" thickBot="1">
      <c r="A52" s="188">
        <v>10.27</v>
      </c>
      <c r="B52" s="57" t="s">
        <v>363</v>
      </c>
      <c r="C52" s="59" t="s">
        <v>34</v>
      </c>
      <c r="D52" s="58" t="s">
        <v>35</v>
      </c>
      <c r="F52" s="170"/>
      <c r="G52" s="170"/>
      <c r="H52" s="170"/>
      <c r="I52" s="170"/>
      <c r="J52" s="184">
        <f>SUM(J50:J51)</f>
        <v>0</v>
      </c>
      <c r="K52" s="185">
        <f t="shared" ref="K52:O52" si="7">SUM(K50:K51)</f>
        <v>0</v>
      </c>
      <c r="L52" s="185">
        <f t="shared" si="7"/>
        <v>0</v>
      </c>
      <c r="M52" s="185">
        <f t="shared" si="7"/>
        <v>0</v>
      </c>
      <c r="N52" s="185">
        <f t="shared" si="7"/>
        <v>0</v>
      </c>
      <c r="O52" s="186">
        <f t="shared" si="7"/>
        <v>0</v>
      </c>
      <c r="P52" s="418"/>
    </row>
    <row r="53" spans="1:16" ht="14.5" thickBot="1">
      <c r="A53" s="6"/>
      <c r="B53" s="110"/>
      <c r="C53" s="97"/>
      <c r="F53" s="170"/>
      <c r="G53" s="170"/>
      <c r="H53" s="170"/>
      <c r="I53" s="479" t="s">
        <v>377</v>
      </c>
      <c r="J53" s="274" t="str">
        <f t="shared" ref="J53:O53" si="8">IF(J37=J52, "OK", "Error")</f>
        <v>OK</v>
      </c>
      <c r="K53" s="274" t="str">
        <f t="shared" si="8"/>
        <v>OK</v>
      </c>
      <c r="L53" s="274" t="str">
        <f t="shared" si="8"/>
        <v>OK</v>
      </c>
      <c r="M53" s="274" t="str">
        <f t="shared" si="8"/>
        <v>OK</v>
      </c>
      <c r="N53" s="274" t="str">
        <f t="shared" si="8"/>
        <v>OK</v>
      </c>
      <c r="O53" s="274" t="str">
        <f t="shared" si="8"/>
        <v>OK</v>
      </c>
      <c r="P53" s="418"/>
    </row>
    <row r="54" spans="1:16" ht="16" thickBot="1">
      <c r="A54" s="148"/>
      <c r="B54" s="149" t="s">
        <v>364</v>
      </c>
      <c r="C54" s="150"/>
      <c r="D54" s="151"/>
      <c r="E54" s="97"/>
      <c r="F54" s="97"/>
      <c r="G54" s="97"/>
      <c r="H54" s="97"/>
      <c r="I54" s="97"/>
      <c r="J54" s="436"/>
      <c r="K54" s="418"/>
      <c r="L54" s="436"/>
      <c r="M54" s="418"/>
      <c r="N54" s="418"/>
      <c r="O54" s="418"/>
      <c r="P54" s="418"/>
    </row>
    <row r="55" spans="1:16">
      <c r="A55" s="98">
        <v>10.28</v>
      </c>
      <c r="B55" s="24" t="s">
        <v>366</v>
      </c>
      <c r="C55" s="213" t="s">
        <v>20</v>
      </c>
      <c r="D55" s="23" t="s">
        <v>16</v>
      </c>
      <c r="F55" s="97"/>
      <c r="G55" s="97"/>
      <c r="H55" s="97"/>
      <c r="I55" s="97"/>
      <c r="J55" s="415"/>
      <c r="K55" s="416"/>
      <c r="L55" s="416"/>
      <c r="M55" s="416"/>
      <c r="N55" s="416"/>
      <c r="O55" s="417"/>
      <c r="P55" s="418"/>
    </row>
    <row r="56" spans="1:16">
      <c r="A56" s="67" t="s">
        <v>578</v>
      </c>
      <c r="B56" s="24" t="s">
        <v>368</v>
      </c>
      <c r="C56" s="56" t="s">
        <v>20</v>
      </c>
      <c r="D56" s="23" t="s">
        <v>16</v>
      </c>
      <c r="F56" s="97"/>
      <c r="G56" s="97"/>
      <c r="H56" s="97"/>
      <c r="I56" s="97"/>
      <c r="J56" s="422"/>
      <c r="K56" s="423"/>
      <c r="L56" s="423"/>
      <c r="M56" s="423"/>
      <c r="N56" s="423"/>
      <c r="O56" s="424"/>
      <c r="P56" s="418"/>
    </row>
    <row r="57" spans="1:16">
      <c r="A57" s="187">
        <v>10.3</v>
      </c>
      <c r="B57" s="24" t="s">
        <v>370</v>
      </c>
      <c r="C57" s="56" t="s">
        <v>20</v>
      </c>
      <c r="D57" s="23" t="s">
        <v>35</v>
      </c>
      <c r="F57" s="97"/>
      <c r="G57" s="97"/>
      <c r="H57" s="97"/>
      <c r="I57" s="97"/>
      <c r="J57" s="419">
        <f>J55+J56</f>
        <v>0</v>
      </c>
      <c r="K57" s="420">
        <f t="shared" ref="K57:O57" si="9">K55+K56</f>
        <v>0</v>
      </c>
      <c r="L57" s="420">
        <f t="shared" si="9"/>
        <v>0</v>
      </c>
      <c r="M57" s="420">
        <f t="shared" si="9"/>
        <v>0</v>
      </c>
      <c r="N57" s="420">
        <f t="shared" si="9"/>
        <v>0</v>
      </c>
      <c r="O57" s="421">
        <f t="shared" si="9"/>
        <v>0</v>
      </c>
      <c r="P57" s="418"/>
    </row>
    <row r="58" spans="1:16">
      <c r="A58" s="98">
        <v>10.31</v>
      </c>
      <c r="B58" s="24" t="s">
        <v>372</v>
      </c>
      <c r="C58" s="56" t="s">
        <v>20</v>
      </c>
      <c r="D58" s="23" t="s">
        <v>16</v>
      </c>
      <c r="F58" s="97"/>
      <c r="G58" s="97"/>
      <c r="H58" s="97"/>
      <c r="I58" s="97"/>
      <c r="J58" s="422"/>
      <c r="K58" s="423"/>
      <c r="L58" s="423"/>
      <c r="M58" s="423"/>
      <c r="N58" s="423"/>
      <c r="O58" s="424"/>
      <c r="P58" s="418"/>
    </row>
    <row r="59" spans="1:16">
      <c r="A59" s="98">
        <v>10.32</v>
      </c>
      <c r="B59" s="24" t="s">
        <v>373</v>
      </c>
      <c r="C59" s="56" t="s">
        <v>20</v>
      </c>
      <c r="D59" s="23" t="s">
        <v>16</v>
      </c>
      <c r="F59" s="97"/>
      <c r="G59" s="97"/>
      <c r="H59" s="97"/>
      <c r="I59" s="97"/>
      <c r="J59" s="422"/>
      <c r="K59" s="423"/>
      <c r="L59" s="423"/>
      <c r="M59" s="423"/>
      <c r="N59" s="423"/>
      <c r="O59" s="424"/>
      <c r="P59" s="418"/>
    </row>
    <row r="60" spans="1:16" ht="14.5" thickBot="1">
      <c r="A60" s="147">
        <v>10.33</v>
      </c>
      <c r="B60" s="57" t="s">
        <v>374</v>
      </c>
      <c r="C60" s="59" t="s">
        <v>20</v>
      </c>
      <c r="D60" s="58" t="s">
        <v>35</v>
      </c>
      <c r="F60" s="97"/>
      <c r="G60" s="97"/>
      <c r="H60" s="97"/>
      <c r="I60" s="97"/>
      <c r="J60" s="425">
        <f>J58+J59</f>
        <v>0</v>
      </c>
      <c r="K60" s="426">
        <f t="shared" ref="K60:O60" si="10">K58+K59</f>
        <v>0</v>
      </c>
      <c r="L60" s="426">
        <f t="shared" si="10"/>
        <v>0</v>
      </c>
      <c r="M60" s="426">
        <f t="shared" si="10"/>
        <v>0</v>
      </c>
      <c r="N60" s="426">
        <f t="shared" si="10"/>
        <v>0</v>
      </c>
      <c r="O60" s="437">
        <f t="shared" si="10"/>
        <v>0</v>
      </c>
      <c r="P60" s="418"/>
    </row>
    <row r="61" spans="1:16" ht="15.5">
      <c r="B61" s="100"/>
    </row>
    <row r="62" spans="1:16" ht="16" thickBot="1">
      <c r="B62" s="100"/>
    </row>
    <row r="63" spans="1:16" s="28" customFormat="1" ht="12.5">
      <c r="A63" s="327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9"/>
      <c r="M63" s="332"/>
    </row>
    <row r="64" spans="1:16" s="28" customFormat="1" ht="12.5">
      <c r="A64" s="330" t="s">
        <v>45</v>
      </c>
      <c r="B64" s="332"/>
      <c r="C64" s="332"/>
      <c r="D64" s="333" t="s">
        <v>46</v>
      </c>
      <c r="L64" s="334"/>
      <c r="M64" s="332"/>
    </row>
    <row r="65" spans="1:13" s="28" customFormat="1" ht="12.5">
      <c r="A65" s="335"/>
      <c r="B65" s="332"/>
      <c r="C65" s="332"/>
      <c r="D65" s="332"/>
      <c r="L65" s="334"/>
      <c r="M65" s="332"/>
    </row>
    <row r="66" spans="1:13" s="28" customFormat="1" ht="12.5">
      <c r="A66" s="330" t="s">
        <v>47</v>
      </c>
      <c r="B66" s="332"/>
      <c r="C66" s="332"/>
      <c r="D66" s="333" t="s">
        <v>46</v>
      </c>
      <c r="L66" s="334"/>
      <c r="M66" s="332"/>
    </row>
    <row r="67" spans="1:13" s="28" customFormat="1" ht="12.5">
      <c r="A67" s="335"/>
      <c r="B67" s="332"/>
      <c r="C67" s="332"/>
      <c r="D67" s="332"/>
      <c r="L67" s="334"/>
      <c r="M67" s="332"/>
    </row>
    <row r="68" spans="1:13" s="28" customFormat="1" ht="12.5">
      <c r="A68" s="330" t="s">
        <v>48</v>
      </c>
      <c r="B68" s="332"/>
      <c r="C68" s="332"/>
      <c r="D68" s="331"/>
      <c r="L68" s="334"/>
      <c r="M68" s="332"/>
    </row>
    <row r="69" spans="1:13" s="28" customFormat="1" ht="13" thickBot="1">
      <c r="A69" s="336"/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2"/>
    </row>
    <row r="70" spans="1:13" ht="15.5">
      <c r="B70" s="100"/>
    </row>
    <row r="71" spans="1:13" ht="15.5">
      <c r="B71" s="100"/>
    </row>
    <row r="72" spans="1:13" ht="15.5">
      <c r="B72" s="100"/>
    </row>
    <row r="73" spans="1:13" ht="15.5">
      <c r="B73" s="100"/>
    </row>
    <row r="74" spans="1:13" ht="15.5">
      <c r="B74" s="100"/>
    </row>
    <row r="75" spans="1:13" ht="15.5">
      <c r="B75" s="100"/>
    </row>
    <row r="76" spans="1:13" ht="15.5">
      <c r="B76" s="100"/>
    </row>
    <row r="77" spans="1:13" ht="15.5">
      <c r="B77" s="100"/>
    </row>
    <row r="78" spans="1:13" ht="15.5">
      <c r="B78" s="100"/>
    </row>
    <row r="79" spans="1:13" ht="15.5">
      <c r="B79" s="100"/>
    </row>
    <row r="80" spans="1:13" ht="15.5">
      <c r="B80" s="100"/>
    </row>
    <row r="81" spans="2:2" ht="15.5">
      <c r="B81" s="100"/>
    </row>
    <row r="82" spans="2:2" ht="15.5">
      <c r="B82" s="100"/>
    </row>
    <row r="83" spans="2:2" ht="15.5">
      <c r="B83" s="100"/>
    </row>
    <row r="84" spans="2:2" ht="15.5">
      <c r="B84" s="100"/>
    </row>
    <row r="85" spans="2:2" ht="15.5">
      <c r="B85" s="100"/>
    </row>
    <row r="86" spans="2:2" ht="15.5">
      <c r="B86" s="100"/>
    </row>
    <row r="87" spans="2:2" ht="15.5">
      <c r="B87" s="100"/>
    </row>
    <row r="88" spans="2:2" ht="15.5">
      <c r="B88" s="100"/>
    </row>
    <row r="89" spans="2:2" ht="15.5">
      <c r="B89" s="100"/>
    </row>
  </sheetData>
  <mergeCells count="11">
    <mergeCell ref="P7:P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</mergeCells>
  <phoneticPr fontId="16" type="noConversion"/>
  <conditionalFormatting sqref="J53:O53">
    <cfRule type="containsText" dxfId="33" priority="1" operator="containsText" text="Error">
      <formula>NOT(ISERROR(SEARCH("Error",J53)))</formula>
    </cfRule>
    <cfRule type="containsText" dxfId="32" priority="2" operator="containsText" text="OK">
      <formula>NOT(ISERROR(SEARCH("OK",J53)))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15EB-EB0E-44B8-B403-80947B4D0CAA}">
  <dimension ref="A1:AC75"/>
  <sheetViews>
    <sheetView showOutlineSymbols="0" showWhiteSpace="0" zoomScale="85" zoomScaleNormal="85" workbookViewId="0">
      <selection sqref="A1:XFD1048576"/>
    </sheetView>
  </sheetViews>
  <sheetFormatPr defaultColWidth="8.7265625" defaultRowHeight="14" outlineLevelCol="1"/>
  <cols>
    <col min="1" max="1" width="6.1796875" style="156" customWidth="1"/>
    <col min="2" max="2" width="90.453125" style="156" bestFit="1" customWidth="1"/>
    <col min="3" max="4" width="8.7265625" style="156"/>
    <col min="5" max="5" width="8.7265625" style="156" customWidth="1"/>
    <col min="6" max="8" width="10.453125" style="156" hidden="1" customWidth="1" outlineLevel="1"/>
    <col min="9" max="9" width="10.453125" style="156" customWidth="1" collapsed="1"/>
    <col min="10" max="10" width="16.7265625" style="156" customWidth="1"/>
    <col min="11" max="12" width="14.54296875" style="156" customWidth="1"/>
    <col min="13" max="13" width="19.6328125" style="156" customWidth="1"/>
    <col min="14" max="15" width="14.54296875" style="156" customWidth="1"/>
    <col min="16" max="16" width="16.81640625" style="156" customWidth="1"/>
    <col min="17" max="18" width="14.54296875" style="156" customWidth="1"/>
    <col min="19" max="19" width="18.6328125" style="156" customWidth="1"/>
    <col min="20" max="21" width="14.54296875" style="156" customWidth="1"/>
    <col min="22" max="22" width="17.1796875" style="156" customWidth="1"/>
    <col min="23" max="24" width="14.54296875" style="156" customWidth="1"/>
    <col min="25" max="25" width="16.81640625" style="156" customWidth="1"/>
    <col min="26" max="27" width="14.54296875" style="156" customWidth="1"/>
    <col min="28" max="29" width="18.36328125" style="156" customWidth="1"/>
    <col min="30" max="16384" width="8.7265625" style="156"/>
  </cols>
  <sheetData>
    <row r="1" spans="1:29" ht="20">
      <c r="A1" s="5" t="s">
        <v>0</v>
      </c>
    </row>
    <row r="3" spans="1:29" ht="14.5" thickBot="1"/>
    <row r="4" spans="1:29" ht="20">
      <c r="A4" s="63" t="s">
        <v>543</v>
      </c>
      <c r="B4" s="64"/>
      <c r="C4" s="64"/>
      <c r="D4" s="65"/>
      <c r="E4" s="6"/>
      <c r="F4" s="6"/>
      <c r="G4" s="97"/>
      <c r="H4" s="97"/>
      <c r="I4" s="9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9" ht="20.5" thickBot="1">
      <c r="A5" s="66"/>
      <c r="B5" s="9"/>
      <c r="C5" s="9"/>
      <c r="D5" s="1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9" ht="14.5" thickBot="1"/>
    <row r="7" spans="1:29" ht="23.5" customHeight="1" thickBot="1">
      <c r="A7" s="12" t="s">
        <v>1</v>
      </c>
      <c r="B7" s="474" t="s">
        <v>2</v>
      </c>
      <c r="C7" s="475" t="s">
        <v>3</v>
      </c>
      <c r="D7" s="13" t="s">
        <v>4</v>
      </c>
      <c r="E7" s="95"/>
      <c r="F7" s="938" t="s">
        <v>306</v>
      </c>
      <c r="G7" s="938" t="s">
        <v>307</v>
      </c>
      <c r="H7" s="938" t="s">
        <v>308</v>
      </c>
      <c r="I7" s="958" t="s">
        <v>309</v>
      </c>
      <c r="J7" s="972" t="s">
        <v>310</v>
      </c>
      <c r="K7" s="972"/>
      <c r="L7" s="972"/>
      <c r="M7" s="938" t="s">
        <v>311</v>
      </c>
      <c r="N7" s="978"/>
      <c r="O7" s="978"/>
      <c r="P7" s="938" t="s">
        <v>312</v>
      </c>
      <c r="Q7" s="978"/>
      <c r="R7" s="978"/>
      <c r="S7" s="938" t="s">
        <v>313</v>
      </c>
      <c r="T7" s="978"/>
      <c r="U7" s="978"/>
      <c r="V7" s="938" t="s">
        <v>314</v>
      </c>
      <c r="W7" s="978"/>
      <c r="X7" s="978"/>
      <c r="Y7" s="938" t="s">
        <v>315</v>
      </c>
      <c r="Z7" s="978"/>
      <c r="AA7" s="978"/>
      <c r="AB7" s="843" t="s">
        <v>316</v>
      </c>
      <c r="AC7" s="838"/>
    </row>
    <row r="8" spans="1:29" ht="16" thickBot="1">
      <c r="A8" s="14" t="s">
        <v>6</v>
      </c>
      <c r="B8" s="15"/>
      <c r="C8" s="16"/>
      <c r="D8" s="17" t="s">
        <v>7</v>
      </c>
      <c r="E8" s="96"/>
      <c r="F8" s="938"/>
      <c r="G8" s="938"/>
      <c r="H8" s="938"/>
      <c r="I8" s="959"/>
      <c r="J8" s="973"/>
      <c r="K8" s="974"/>
      <c r="L8" s="974"/>
      <c r="M8" s="944"/>
      <c r="N8" s="979"/>
      <c r="O8" s="979"/>
      <c r="P8" s="944"/>
      <c r="Q8" s="979"/>
      <c r="R8" s="979"/>
      <c r="S8" s="944"/>
      <c r="T8" s="979"/>
      <c r="U8" s="979"/>
      <c r="V8" s="944"/>
      <c r="W8" s="979"/>
      <c r="X8" s="979"/>
      <c r="Y8" s="944"/>
      <c r="Z8" s="979"/>
      <c r="AA8" s="979"/>
      <c r="AB8" s="969"/>
      <c r="AC8" s="970"/>
    </row>
    <row r="9" spans="1:29" ht="16" thickBot="1">
      <c r="A9" s="18"/>
      <c r="B9" s="19"/>
      <c r="C9" s="20"/>
      <c r="D9" s="21"/>
      <c r="E9" s="95"/>
      <c r="F9" s="943"/>
      <c r="G9" s="943"/>
      <c r="H9" s="943"/>
      <c r="I9" s="959"/>
      <c r="J9" s="975"/>
      <c r="K9" s="975"/>
      <c r="L9" s="975"/>
      <c r="M9" s="945"/>
      <c r="N9" s="980"/>
      <c r="O9" s="980"/>
      <c r="P9" s="945"/>
      <c r="Q9" s="980"/>
      <c r="R9" s="980"/>
      <c r="S9" s="945"/>
      <c r="T9" s="980"/>
      <c r="U9" s="980"/>
      <c r="V9" s="945"/>
      <c r="W9" s="980"/>
      <c r="X9" s="980"/>
      <c r="Y9" s="945"/>
      <c r="Z9" s="980"/>
      <c r="AA9" s="980"/>
      <c r="AB9" s="844"/>
      <c r="AC9" s="971"/>
    </row>
    <row r="10" spans="1:29" ht="14.5" customHeight="1">
      <c r="A10" s="22"/>
      <c r="B10" s="6"/>
      <c r="C10" s="6"/>
      <c r="D10" s="6"/>
      <c r="E10" s="6"/>
      <c r="F10" s="6"/>
      <c r="G10" s="6"/>
      <c r="H10" s="6"/>
      <c r="I10" s="959"/>
      <c r="J10" s="961" t="s">
        <v>375</v>
      </c>
      <c r="K10" s="965" t="s">
        <v>139</v>
      </c>
      <c r="L10" s="966"/>
      <c r="M10" s="963" t="s">
        <v>375</v>
      </c>
      <c r="N10" s="965" t="s">
        <v>139</v>
      </c>
      <c r="O10" s="967"/>
      <c r="P10" s="963" t="s">
        <v>375</v>
      </c>
      <c r="Q10" s="968" t="s">
        <v>139</v>
      </c>
      <c r="R10" s="968"/>
      <c r="S10" s="963" t="s">
        <v>375</v>
      </c>
      <c r="T10" s="968" t="s">
        <v>139</v>
      </c>
      <c r="U10" s="968"/>
      <c r="V10" s="963" t="s">
        <v>375</v>
      </c>
      <c r="W10" s="968" t="s">
        <v>139</v>
      </c>
      <c r="X10" s="968"/>
      <c r="Y10" s="963" t="s">
        <v>375</v>
      </c>
      <c r="Z10" s="968" t="s">
        <v>139</v>
      </c>
      <c r="AA10" s="965"/>
      <c r="AB10" s="985" t="s">
        <v>483</v>
      </c>
      <c r="AC10" s="987" t="s">
        <v>485</v>
      </c>
    </row>
    <row r="11" spans="1:29" ht="15" customHeight="1" thickBot="1">
      <c r="A11" s="22"/>
      <c r="B11" s="6"/>
      <c r="C11" s="6"/>
      <c r="D11" s="6"/>
      <c r="E11" s="6"/>
      <c r="F11" s="6"/>
      <c r="G11" s="6"/>
      <c r="H11" s="6"/>
      <c r="I11" s="960"/>
      <c r="J11" s="962"/>
      <c r="K11" s="220" t="s">
        <v>482</v>
      </c>
      <c r="L11" s="220" t="s">
        <v>435</v>
      </c>
      <c r="M11" s="964"/>
      <c r="N11" s="220" t="s">
        <v>482</v>
      </c>
      <c r="O11" s="220" t="s">
        <v>435</v>
      </c>
      <c r="P11" s="964"/>
      <c r="Q11" s="220" t="s">
        <v>482</v>
      </c>
      <c r="R11" s="220" t="s">
        <v>435</v>
      </c>
      <c r="S11" s="964"/>
      <c r="T11" s="220" t="s">
        <v>482</v>
      </c>
      <c r="U11" s="220" t="s">
        <v>435</v>
      </c>
      <c r="V11" s="964"/>
      <c r="W11" s="220" t="s">
        <v>482</v>
      </c>
      <c r="X11" s="220" t="s">
        <v>435</v>
      </c>
      <c r="Y11" s="964"/>
      <c r="Z11" s="220" t="s">
        <v>482</v>
      </c>
      <c r="AA11" s="538" t="s">
        <v>435</v>
      </c>
      <c r="AB11" s="986"/>
      <c r="AC11" s="988"/>
    </row>
    <row r="12" spans="1:29">
      <c r="A12" s="22"/>
      <c r="B12" s="6"/>
      <c r="C12" s="6"/>
      <c r="D12" s="6"/>
      <c r="E12" s="6"/>
      <c r="F12" s="6"/>
      <c r="G12" s="6"/>
      <c r="H12" s="6"/>
      <c r="I12" s="685">
        <v>1</v>
      </c>
      <c r="J12" s="685">
        <v>2</v>
      </c>
      <c r="K12" s="685">
        <v>3</v>
      </c>
      <c r="L12" s="685">
        <v>4</v>
      </c>
      <c r="M12" s="685">
        <v>5</v>
      </c>
      <c r="N12" s="685">
        <v>6</v>
      </c>
      <c r="O12" s="685">
        <v>7</v>
      </c>
      <c r="P12" s="685">
        <v>8</v>
      </c>
      <c r="Q12" s="685">
        <v>9</v>
      </c>
      <c r="R12" s="685">
        <v>10</v>
      </c>
      <c r="S12" s="685">
        <v>11</v>
      </c>
      <c r="T12" s="685">
        <v>12</v>
      </c>
      <c r="U12" s="685">
        <v>13</v>
      </c>
      <c r="V12" s="685">
        <v>14</v>
      </c>
      <c r="W12" s="685">
        <v>15</v>
      </c>
      <c r="X12" s="685">
        <v>16</v>
      </c>
      <c r="Y12" s="685">
        <v>17</v>
      </c>
      <c r="Z12" s="685">
        <v>18</v>
      </c>
      <c r="AA12" s="685">
        <v>19</v>
      </c>
      <c r="AB12" s="685">
        <v>20</v>
      </c>
      <c r="AC12" s="685">
        <v>21</v>
      </c>
    </row>
    <row r="13" spans="1:29" ht="14.5" thickBot="1">
      <c r="A13" s="22"/>
      <c r="B13" s="6"/>
      <c r="C13" s="6"/>
      <c r="D13" s="6"/>
      <c r="E13" s="6"/>
      <c r="F13" s="6"/>
      <c r="G13" s="6"/>
      <c r="H13" s="6"/>
      <c r="I13" s="6"/>
    </row>
    <row r="14" spans="1:29" ht="16" thickBot="1">
      <c r="A14" s="148"/>
      <c r="B14" s="149" t="s">
        <v>317</v>
      </c>
      <c r="C14" s="150"/>
      <c r="D14" s="15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9" ht="14.5" thickBot="1">
      <c r="A15" s="98">
        <v>11.1</v>
      </c>
      <c r="B15" s="24" t="s">
        <v>269</v>
      </c>
      <c r="C15" s="56" t="s">
        <v>44</v>
      </c>
      <c r="D15" s="23" t="s">
        <v>37</v>
      </c>
      <c r="E15" s="6"/>
      <c r="F15" s="97"/>
      <c r="G15" s="219">
        <f>'14. Inflation'!G14</f>
        <v>3.0599999999999999E-2</v>
      </c>
      <c r="H15" s="221">
        <f>'14. Inflation'!H14</f>
        <v>2.5884636879724532E-2</v>
      </c>
      <c r="I15" s="215">
        <f>'14. Inflation'!I14</f>
        <v>1.2128336726209277E-2</v>
      </c>
      <c r="J15" s="956">
        <f>'14. Inflation'!J14</f>
        <v>0</v>
      </c>
      <c r="K15" s="957"/>
      <c r="L15" s="957"/>
      <c r="M15" s="956">
        <f>'14. Inflation'!K14</f>
        <v>0</v>
      </c>
      <c r="N15" s="957"/>
      <c r="O15" s="957"/>
      <c r="P15" s="956">
        <f>'14. Inflation'!L14</f>
        <v>0</v>
      </c>
      <c r="Q15" s="957"/>
      <c r="R15" s="957"/>
      <c r="S15" s="956">
        <f>'14. Inflation'!M14</f>
        <v>0</v>
      </c>
      <c r="T15" s="957"/>
      <c r="U15" s="957"/>
      <c r="V15" s="956">
        <f>'14. Inflation'!N14</f>
        <v>0</v>
      </c>
      <c r="W15" s="957"/>
      <c r="X15" s="957"/>
      <c r="Y15" s="983">
        <f>'14. Inflation'!O14</f>
        <v>0</v>
      </c>
      <c r="Z15" s="983"/>
      <c r="AA15" s="984"/>
    </row>
    <row r="16" spans="1:29" ht="14.5" thickBot="1">
      <c r="A16" s="147">
        <v>11.2</v>
      </c>
      <c r="B16" s="57" t="s">
        <v>270</v>
      </c>
      <c r="C16" s="59" t="s">
        <v>218</v>
      </c>
      <c r="D16" s="58" t="s">
        <v>142</v>
      </c>
      <c r="E16" s="6"/>
      <c r="F16" s="212">
        <v>1</v>
      </c>
      <c r="G16" s="217">
        <f>F16*(1+G15)</f>
        <v>1.0306</v>
      </c>
      <c r="H16" s="218">
        <f>G16*(1+H15)</f>
        <v>1.057276706768244</v>
      </c>
      <c r="I16" s="216">
        <f>H16*(1+I15)</f>
        <v>1.070099714680707</v>
      </c>
      <c r="J16" s="976">
        <f>I16*(1+J15)</f>
        <v>1.070099714680707</v>
      </c>
      <c r="K16" s="977"/>
      <c r="L16" s="977"/>
      <c r="M16" s="976">
        <f>J16*(1+M15)</f>
        <v>1.070099714680707</v>
      </c>
      <c r="N16" s="977"/>
      <c r="O16" s="977"/>
      <c r="P16" s="976">
        <f>M16*(1+P15)</f>
        <v>1.070099714680707</v>
      </c>
      <c r="Q16" s="977"/>
      <c r="R16" s="977"/>
      <c r="S16" s="976">
        <f>P16*(1+S15)</f>
        <v>1.070099714680707</v>
      </c>
      <c r="T16" s="977"/>
      <c r="U16" s="977"/>
      <c r="V16" s="976">
        <f>S16*(1+V15)</f>
        <v>1.070099714680707</v>
      </c>
      <c r="W16" s="977"/>
      <c r="X16" s="977"/>
      <c r="Y16" s="981">
        <f>V16*(1+Y15)</f>
        <v>1.070099714680707</v>
      </c>
      <c r="Z16" s="981"/>
      <c r="AA16" s="982"/>
    </row>
    <row r="17" spans="1:29" ht="14.5" thickBot="1">
      <c r="A17" s="10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9" ht="14.5" customHeight="1" thickBot="1">
      <c r="A18" s="108"/>
      <c r="B18" s="6"/>
      <c r="C18" s="6"/>
      <c r="D18" s="6"/>
      <c r="E18" s="6"/>
      <c r="F18" s="6"/>
      <c r="G18" s="6"/>
      <c r="H18" s="6"/>
      <c r="I18" s="6"/>
      <c r="J18" s="946" t="s">
        <v>375</v>
      </c>
      <c r="K18" s="949" t="s">
        <v>139</v>
      </c>
      <c r="L18" s="954"/>
      <c r="M18" s="946" t="s">
        <v>375</v>
      </c>
      <c r="N18" s="949" t="s">
        <v>139</v>
      </c>
      <c r="O18" s="955"/>
      <c r="P18" s="946" t="s">
        <v>375</v>
      </c>
      <c r="Q18" s="948" t="s">
        <v>139</v>
      </c>
      <c r="R18" s="948"/>
      <c r="S18" s="946" t="s">
        <v>375</v>
      </c>
      <c r="T18" s="948" t="s">
        <v>139</v>
      </c>
      <c r="U18" s="948"/>
      <c r="V18" s="946" t="s">
        <v>375</v>
      </c>
      <c r="W18" s="948" t="s">
        <v>139</v>
      </c>
      <c r="X18" s="948"/>
      <c r="Y18" s="946" t="s">
        <v>375</v>
      </c>
      <c r="Z18" s="948" t="s">
        <v>139</v>
      </c>
      <c r="AA18" s="949"/>
      <c r="AB18" s="950" t="s">
        <v>483</v>
      </c>
      <c r="AC18" s="952" t="s">
        <v>485</v>
      </c>
    </row>
    <row r="19" spans="1:29" ht="16" thickBot="1">
      <c r="A19" s="148"/>
      <c r="B19" s="478" t="s">
        <v>545</v>
      </c>
      <c r="C19" s="150"/>
      <c r="D19" s="151"/>
      <c r="E19" s="70"/>
      <c r="J19" s="947"/>
      <c r="K19" s="695" t="s">
        <v>482</v>
      </c>
      <c r="L19" s="695" t="s">
        <v>435</v>
      </c>
      <c r="M19" s="947"/>
      <c r="N19" s="695" t="s">
        <v>482</v>
      </c>
      <c r="O19" s="695" t="s">
        <v>435</v>
      </c>
      <c r="P19" s="947"/>
      <c r="Q19" s="695" t="s">
        <v>482</v>
      </c>
      <c r="R19" s="695" t="s">
        <v>435</v>
      </c>
      <c r="S19" s="947"/>
      <c r="T19" s="695" t="s">
        <v>482</v>
      </c>
      <c r="U19" s="695" t="s">
        <v>435</v>
      </c>
      <c r="V19" s="947"/>
      <c r="W19" s="695" t="s">
        <v>482</v>
      </c>
      <c r="X19" s="695" t="s">
        <v>435</v>
      </c>
      <c r="Y19" s="947"/>
      <c r="Z19" s="695" t="s">
        <v>482</v>
      </c>
      <c r="AA19" s="696" t="s">
        <v>435</v>
      </c>
      <c r="AB19" s="951"/>
      <c r="AC19" s="953"/>
    </row>
    <row r="20" spans="1:29" ht="16" thickBot="1">
      <c r="A20" s="713">
        <v>11.3</v>
      </c>
      <c r="B20" s="57" t="s">
        <v>550</v>
      </c>
      <c r="C20" s="59" t="s">
        <v>34</v>
      </c>
      <c r="D20" s="58" t="s">
        <v>142</v>
      </c>
      <c r="E20" s="70"/>
      <c r="J20" s="680"/>
      <c r="K20" s="681"/>
      <c r="L20" s="681"/>
      <c r="M20" s="680"/>
      <c r="N20" s="681"/>
      <c r="O20" s="681"/>
      <c r="P20" s="680"/>
      <c r="Q20" s="681"/>
      <c r="R20" s="681"/>
      <c r="S20" s="680"/>
      <c r="T20" s="681"/>
      <c r="U20" s="681"/>
      <c r="V20" s="680"/>
      <c r="W20" s="681"/>
      <c r="X20" s="681"/>
      <c r="Y20" s="680"/>
      <c r="Z20" s="681"/>
      <c r="AA20" s="682"/>
      <c r="AB20" s="683">
        <f>$J20+K20+$M20+N20+$P20+Q20+$S20+T20+$V20+W20+$Y20+Z20</f>
        <v>0</v>
      </c>
      <c r="AC20" s="684">
        <f t="shared" ref="AC20" si="0">$J20+L20+$M20+O20+$P20+R20+$S20+U20+$V20+X20+$Y20+AA20</f>
        <v>0</v>
      </c>
    </row>
    <row r="21" spans="1:29" ht="16" thickBot="1">
      <c r="A21" s="70"/>
      <c r="B21" s="70"/>
      <c r="C21" s="70"/>
      <c r="D21" s="70"/>
      <c r="E21" s="70"/>
      <c r="AC21" s="679"/>
    </row>
    <row r="22" spans="1:29" ht="23.25" customHeight="1" thickBot="1">
      <c r="A22" s="148"/>
      <c r="B22" s="149" t="s">
        <v>546</v>
      </c>
      <c r="C22" s="150"/>
      <c r="D22" s="151"/>
      <c r="E22" s="70"/>
      <c r="AC22" s="679"/>
    </row>
    <row r="23" spans="1:29" ht="15.5">
      <c r="A23" s="714">
        <v>11.4</v>
      </c>
      <c r="B23" s="24" t="s">
        <v>547</v>
      </c>
      <c r="C23" s="56" t="s">
        <v>34</v>
      </c>
      <c r="D23" s="722" t="s">
        <v>142</v>
      </c>
      <c r="E23" s="70"/>
      <c r="J23" s="134"/>
      <c r="K23" s="135"/>
      <c r="L23" s="508"/>
      <c r="M23" s="134"/>
      <c r="N23" s="135"/>
      <c r="O23" s="508"/>
      <c r="P23" s="134"/>
      <c r="Q23" s="135"/>
      <c r="R23" s="508"/>
      <c r="S23" s="134"/>
      <c r="T23" s="135"/>
      <c r="U23" s="633"/>
      <c r="V23" s="631"/>
      <c r="W23" s="135"/>
      <c r="X23" s="508"/>
      <c r="Y23" s="134"/>
      <c r="Z23" s="135"/>
      <c r="AA23" s="633"/>
      <c r="AB23" s="230">
        <f t="shared" ref="AB23:AB31" si="1">$J23+K23+$M23+N23+$P23+Q23+$S23+T23+$V23+W23+$Y23+Z23</f>
        <v>0</v>
      </c>
      <c r="AC23" s="136">
        <f t="shared" ref="AC23:AC31" si="2">$J23+L23+$M23+O23+$P23+R23+$S23+U23+$V23+X23+$Y23+AA23</f>
        <v>0</v>
      </c>
    </row>
    <row r="24" spans="1:29" ht="15.5">
      <c r="A24" s="714">
        <v>11.5</v>
      </c>
      <c r="B24" s="24" t="s">
        <v>159</v>
      </c>
      <c r="C24" s="56" t="s">
        <v>34</v>
      </c>
      <c r="D24" s="722" t="s">
        <v>142</v>
      </c>
      <c r="E24" s="70"/>
      <c r="J24" s="137"/>
      <c r="K24" s="138"/>
      <c r="L24" s="509"/>
      <c r="M24" s="137"/>
      <c r="N24" s="138"/>
      <c r="O24" s="509"/>
      <c r="P24" s="137"/>
      <c r="Q24" s="138"/>
      <c r="R24" s="509"/>
      <c r="S24" s="137"/>
      <c r="T24" s="138"/>
      <c r="U24" s="634"/>
      <c r="V24" s="632"/>
      <c r="W24" s="138"/>
      <c r="X24" s="509"/>
      <c r="Y24" s="137"/>
      <c r="Z24" s="138"/>
      <c r="AA24" s="634"/>
      <c r="AB24" s="224">
        <f t="shared" si="1"/>
        <v>0</v>
      </c>
      <c r="AC24" s="140">
        <f t="shared" si="2"/>
        <v>0</v>
      </c>
    </row>
    <row r="25" spans="1:29" ht="15.5">
      <c r="A25" s="714">
        <v>11.6</v>
      </c>
      <c r="B25" s="24" t="s">
        <v>165</v>
      </c>
      <c r="C25" s="56" t="s">
        <v>34</v>
      </c>
      <c r="D25" s="722" t="s">
        <v>142</v>
      </c>
      <c r="E25" s="70"/>
      <c r="J25" s="137"/>
      <c r="K25" s="138"/>
      <c r="L25" s="509"/>
      <c r="M25" s="137"/>
      <c r="N25" s="138"/>
      <c r="O25" s="509"/>
      <c r="P25" s="137"/>
      <c r="Q25" s="138"/>
      <c r="R25" s="509"/>
      <c r="S25" s="137"/>
      <c r="T25" s="138"/>
      <c r="U25" s="634"/>
      <c r="V25" s="632"/>
      <c r="W25" s="138"/>
      <c r="X25" s="509"/>
      <c r="Y25" s="137"/>
      <c r="Z25" s="138"/>
      <c r="AA25" s="634"/>
      <c r="AB25" s="224">
        <f t="shared" si="1"/>
        <v>0</v>
      </c>
      <c r="AC25" s="140">
        <f t="shared" si="2"/>
        <v>0</v>
      </c>
    </row>
    <row r="26" spans="1:29" ht="15.5">
      <c r="A26" s="714">
        <v>11.7</v>
      </c>
      <c r="B26" s="24" t="s">
        <v>171</v>
      </c>
      <c r="C26" s="56" t="s">
        <v>34</v>
      </c>
      <c r="D26" s="722" t="s">
        <v>142</v>
      </c>
      <c r="E26" s="70"/>
      <c r="J26" s="137"/>
      <c r="K26" s="138"/>
      <c r="L26" s="509"/>
      <c r="M26" s="137"/>
      <c r="N26" s="138"/>
      <c r="O26" s="509"/>
      <c r="P26" s="137"/>
      <c r="Q26" s="138"/>
      <c r="R26" s="509"/>
      <c r="S26" s="137"/>
      <c r="T26" s="138"/>
      <c r="U26" s="634"/>
      <c r="V26" s="632"/>
      <c r="W26" s="138"/>
      <c r="X26" s="509"/>
      <c r="Y26" s="137"/>
      <c r="Z26" s="138"/>
      <c r="AA26" s="634"/>
      <c r="AB26" s="224">
        <f t="shared" si="1"/>
        <v>0</v>
      </c>
      <c r="AC26" s="140">
        <f t="shared" si="2"/>
        <v>0</v>
      </c>
    </row>
    <row r="27" spans="1:29" ht="15.5">
      <c r="A27" s="714">
        <v>11.799999999999999</v>
      </c>
      <c r="B27" s="24" t="s">
        <v>548</v>
      </c>
      <c r="C27" s="56" t="s">
        <v>34</v>
      </c>
      <c r="D27" s="722" t="s">
        <v>142</v>
      </c>
      <c r="E27" s="70"/>
      <c r="J27" s="137"/>
      <c r="K27" s="138"/>
      <c r="L27" s="509"/>
      <c r="M27" s="137"/>
      <c r="N27" s="138"/>
      <c r="O27" s="509"/>
      <c r="P27" s="137"/>
      <c r="Q27" s="138"/>
      <c r="R27" s="509"/>
      <c r="S27" s="137"/>
      <c r="T27" s="138"/>
      <c r="U27" s="634"/>
      <c r="V27" s="632"/>
      <c r="W27" s="138"/>
      <c r="X27" s="509"/>
      <c r="Y27" s="137"/>
      <c r="Z27" s="138"/>
      <c r="AA27" s="634"/>
      <c r="AB27" s="224">
        <f t="shared" si="1"/>
        <v>0</v>
      </c>
      <c r="AC27" s="140">
        <f t="shared" si="2"/>
        <v>0</v>
      </c>
    </row>
    <row r="28" spans="1:29" ht="15.5">
      <c r="A28" s="714">
        <v>11.899999999999999</v>
      </c>
      <c r="B28" s="24" t="s">
        <v>183</v>
      </c>
      <c r="C28" s="56" t="s">
        <v>34</v>
      </c>
      <c r="D28" s="722" t="s">
        <v>142</v>
      </c>
      <c r="E28" s="70"/>
      <c r="J28" s="137"/>
      <c r="K28" s="138"/>
      <c r="L28" s="509"/>
      <c r="M28" s="137"/>
      <c r="N28" s="138"/>
      <c r="O28" s="509"/>
      <c r="P28" s="137"/>
      <c r="Q28" s="138"/>
      <c r="R28" s="509"/>
      <c r="S28" s="137"/>
      <c r="T28" s="138"/>
      <c r="U28" s="634"/>
      <c r="V28" s="632"/>
      <c r="W28" s="138"/>
      <c r="X28" s="509"/>
      <c r="Y28" s="137"/>
      <c r="Z28" s="138"/>
      <c r="AA28" s="634"/>
      <c r="AB28" s="224">
        <f t="shared" si="1"/>
        <v>0</v>
      </c>
      <c r="AC28" s="140">
        <f t="shared" si="2"/>
        <v>0</v>
      </c>
    </row>
    <row r="29" spans="1:29" ht="15.5">
      <c r="A29" s="715">
        <v>11.1</v>
      </c>
      <c r="B29" s="24" t="s">
        <v>549</v>
      </c>
      <c r="C29" s="56" t="s">
        <v>34</v>
      </c>
      <c r="D29" s="722" t="s">
        <v>142</v>
      </c>
      <c r="E29" s="70"/>
      <c r="J29" s="137"/>
      <c r="K29" s="138"/>
      <c r="L29" s="509"/>
      <c r="M29" s="137"/>
      <c r="N29" s="138"/>
      <c r="O29" s="509"/>
      <c r="P29" s="137"/>
      <c r="Q29" s="138"/>
      <c r="R29" s="509"/>
      <c r="S29" s="137"/>
      <c r="T29" s="138"/>
      <c r="U29" s="634"/>
      <c r="V29" s="632"/>
      <c r="W29" s="138"/>
      <c r="X29" s="509"/>
      <c r="Y29" s="137"/>
      <c r="Z29" s="138"/>
      <c r="AA29" s="634"/>
      <c r="AB29" s="224">
        <f t="shared" si="1"/>
        <v>0</v>
      </c>
      <c r="AC29" s="140">
        <f t="shared" si="2"/>
        <v>0</v>
      </c>
    </row>
    <row r="30" spans="1:29" ht="15.5">
      <c r="A30" s="715">
        <v>11.11</v>
      </c>
      <c r="B30" s="24" t="s">
        <v>608</v>
      </c>
      <c r="C30" s="56" t="s">
        <v>34</v>
      </c>
      <c r="D30" s="722" t="s">
        <v>142</v>
      </c>
      <c r="E30" s="70"/>
      <c r="J30" s="137"/>
      <c r="K30" s="138"/>
      <c r="L30" s="509"/>
      <c r="M30" s="137"/>
      <c r="N30" s="138"/>
      <c r="O30" s="509"/>
      <c r="P30" s="137"/>
      <c r="Q30" s="138"/>
      <c r="R30" s="509"/>
      <c r="S30" s="137"/>
      <c r="T30" s="138"/>
      <c r="U30" s="634"/>
      <c r="V30" s="632"/>
      <c r="W30" s="138"/>
      <c r="X30" s="509"/>
      <c r="Y30" s="137"/>
      <c r="Z30" s="138"/>
      <c r="AA30" s="634"/>
      <c r="AB30" s="224">
        <f t="shared" si="1"/>
        <v>0</v>
      </c>
      <c r="AC30" s="140">
        <f t="shared" si="2"/>
        <v>0</v>
      </c>
    </row>
    <row r="31" spans="1:29" ht="16" thickBot="1">
      <c r="A31" s="716">
        <v>11.12</v>
      </c>
      <c r="B31" s="57" t="s">
        <v>376</v>
      </c>
      <c r="C31" s="59" t="s">
        <v>34</v>
      </c>
      <c r="D31" s="58" t="s">
        <v>35</v>
      </c>
      <c r="E31" s="70"/>
      <c r="J31" s="226">
        <f t="shared" ref="J31:AA31" si="3">SUM(J23,J24,J25,J26,J27,J28,J29,J30)</f>
        <v>0</v>
      </c>
      <c r="K31" s="234">
        <f t="shared" si="3"/>
        <v>0</v>
      </c>
      <c r="L31" s="539">
        <f t="shared" si="3"/>
        <v>0</v>
      </c>
      <c r="M31" s="226">
        <f t="shared" si="3"/>
        <v>0</v>
      </c>
      <c r="N31" s="234">
        <f t="shared" si="3"/>
        <v>0</v>
      </c>
      <c r="O31" s="539">
        <f t="shared" si="3"/>
        <v>0</v>
      </c>
      <c r="P31" s="226">
        <f t="shared" si="3"/>
        <v>0</v>
      </c>
      <c r="Q31" s="234">
        <f t="shared" si="3"/>
        <v>0</v>
      </c>
      <c r="R31" s="539">
        <f t="shared" si="3"/>
        <v>0</v>
      </c>
      <c r="S31" s="226">
        <f t="shared" si="3"/>
        <v>0</v>
      </c>
      <c r="T31" s="234">
        <f t="shared" si="3"/>
        <v>0</v>
      </c>
      <c r="U31" s="635">
        <f t="shared" si="3"/>
        <v>0</v>
      </c>
      <c r="V31" s="636">
        <f t="shared" si="3"/>
        <v>0</v>
      </c>
      <c r="W31" s="234">
        <f t="shared" si="3"/>
        <v>0</v>
      </c>
      <c r="X31" s="539">
        <f t="shared" si="3"/>
        <v>0</v>
      </c>
      <c r="Y31" s="226">
        <f t="shared" si="3"/>
        <v>0</v>
      </c>
      <c r="Z31" s="234">
        <f t="shared" si="3"/>
        <v>0</v>
      </c>
      <c r="AA31" s="635">
        <f t="shared" si="3"/>
        <v>0</v>
      </c>
      <c r="AB31" s="227">
        <f t="shared" si="1"/>
        <v>0</v>
      </c>
      <c r="AC31" s="229">
        <f t="shared" si="2"/>
        <v>0</v>
      </c>
    </row>
    <row r="32" spans="1:29" s="541" customFormat="1" ht="16" thickBot="1">
      <c r="A32" s="108"/>
      <c r="B32" s="625"/>
      <c r="C32" s="626"/>
      <c r="D32" s="627"/>
      <c r="E32" s="628"/>
      <c r="J32" s="629"/>
      <c r="K32" s="629"/>
      <c r="L32" s="629"/>
      <c r="M32" s="629"/>
      <c r="N32" s="629"/>
      <c r="O32" s="629"/>
      <c r="P32" s="629"/>
      <c r="Q32" s="629"/>
      <c r="R32" s="629"/>
      <c r="S32" s="629"/>
      <c r="T32" s="629"/>
      <c r="U32" s="629"/>
      <c r="V32" s="629"/>
      <c r="W32" s="629"/>
      <c r="X32" s="629"/>
      <c r="Y32" s="629"/>
      <c r="Z32" s="629"/>
      <c r="AA32" s="629"/>
      <c r="AB32" s="630"/>
      <c r="AC32" s="630"/>
    </row>
    <row r="33" spans="1:29" ht="16" thickBot="1">
      <c r="A33" s="148"/>
      <c r="B33" s="478" t="s">
        <v>338</v>
      </c>
      <c r="C33" s="150"/>
      <c r="D33" s="151"/>
      <c r="E33" s="70"/>
    </row>
    <row r="34" spans="1:29" ht="15.5">
      <c r="A34" s="715">
        <v>11.129999999999999</v>
      </c>
      <c r="B34" s="24" t="s">
        <v>551</v>
      </c>
      <c r="C34" s="56" t="s">
        <v>34</v>
      </c>
      <c r="D34" s="23" t="s">
        <v>142</v>
      </c>
      <c r="E34" s="70"/>
      <c r="J34" s="134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231">
        <f t="shared" ref="AB34:AC36" si="4">$J34+K34+$M34+N34+$P34+Q34+$S34+T34+$V34+W34+$Y34+Z34</f>
        <v>0</v>
      </c>
      <c r="AC34" s="136">
        <f t="shared" si="4"/>
        <v>0</v>
      </c>
    </row>
    <row r="35" spans="1:29" ht="15.5">
      <c r="A35" s="715">
        <v>11.139999999999999</v>
      </c>
      <c r="B35" s="24" t="s">
        <v>552</v>
      </c>
      <c r="C35" s="56" t="s">
        <v>34</v>
      </c>
      <c r="D35" s="23" t="s">
        <v>142</v>
      </c>
      <c r="E35" s="70"/>
      <c r="J35" s="137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225">
        <f t="shared" si="4"/>
        <v>0</v>
      </c>
      <c r="AC35" s="140">
        <f t="shared" si="4"/>
        <v>0</v>
      </c>
    </row>
    <row r="36" spans="1:29" ht="16" thickBot="1">
      <c r="A36" s="716">
        <v>11.149999999999999</v>
      </c>
      <c r="B36" s="57" t="s">
        <v>553</v>
      </c>
      <c r="C36" s="59" t="s">
        <v>34</v>
      </c>
      <c r="D36" s="58" t="s">
        <v>35</v>
      </c>
      <c r="E36" s="70"/>
      <c r="J36" s="226">
        <f t="shared" ref="J36:AA36" si="5">SUM(J34,J35)</f>
        <v>0</v>
      </c>
      <c r="K36" s="234">
        <f t="shared" si="5"/>
        <v>0</v>
      </c>
      <c r="L36" s="234">
        <f t="shared" si="5"/>
        <v>0</v>
      </c>
      <c r="M36" s="234">
        <f t="shared" si="5"/>
        <v>0</v>
      </c>
      <c r="N36" s="234">
        <f t="shared" si="5"/>
        <v>0</v>
      </c>
      <c r="O36" s="234">
        <f t="shared" si="5"/>
        <v>0</v>
      </c>
      <c r="P36" s="234">
        <f t="shared" si="5"/>
        <v>0</v>
      </c>
      <c r="Q36" s="234">
        <f t="shared" si="5"/>
        <v>0</v>
      </c>
      <c r="R36" s="234">
        <f t="shared" si="5"/>
        <v>0</v>
      </c>
      <c r="S36" s="234">
        <f t="shared" si="5"/>
        <v>0</v>
      </c>
      <c r="T36" s="234">
        <f t="shared" si="5"/>
        <v>0</v>
      </c>
      <c r="U36" s="234">
        <f t="shared" si="5"/>
        <v>0</v>
      </c>
      <c r="V36" s="234">
        <f t="shared" si="5"/>
        <v>0</v>
      </c>
      <c r="W36" s="234">
        <f t="shared" si="5"/>
        <v>0</v>
      </c>
      <c r="X36" s="234">
        <f t="shared" si="5"/>
        <v>0</v>
      </c>
      <c r="Y36" s="234">
        <f t="shared" si="5"/>
        <v>0</v>
      </c>
      <c r="Z36" s="234">
        <f t="shared" si="5"/>
        <v>0</v>
      </c>
      <c r="AA36" s="234">
        <f t="shared" si="5"/>
        <v>0</v>
      </c>
      <c r="AB36" s="228">
        <f t="shared" si="4"/>
        <v>0</v>
      </c>
      <c r="AC36" s="229">
        <f t="shared" si="4"/>
        <v>0</v>
      </c>
    </row>
    <row r="37" spans="1:29" ht="16" thickBot="1">
      <c r="B37" s="100"/>
      <c r="K37"/>
    </row>
    <row r="38" spans="1:29" ht="24.75" customHeight="1" thickBot="1">
      <c r="A38" s="148"/>
      <c r="B38" s="149" t="s">
        <v>344</v>
      </c>
      <c r="C38" s="150"/>
      <c r="D38" s="151"/>
    </row>
    <row r="39" spans="1:29" ht="18.5" customHeight="1">
      <c r="A39" s="715">
        <v>11.16</v>
      </c>
      <c r="B39" s="75" t="s">
        <v>346</v>
      </c>
      <c r="C39" s="56" t="s">
        <v>34</v>
      </c>
      <c r="D39" s="722" t="s">
        <v>35</v>
      </c>
      <c r="J39" s="235">
        <f t="shared" ref="J39:AA39" si="6">J20+J31+J36</f>
        <v>0</v>
      </c>
      <c r="K39" s="236">
        <f t="shared" si="6"/>
        <v>0</v>
      </c>
      <c r="L39" s="236">
        <f t="shared" si="6"/>
        <v>0</v>
      </c>
      <c r="M39" s="236">
        <f t="shared" si="6"/>
        <v>0</v>
      </c>
      <c r="N39" s="236">
        <f t="shared" si="6"/>
        <v>0</v>
      </c>
      <c r="O39" s="236">
        <f t="shared" si="6"/>
        <v>0</v>
      </c>
      <c r="P39" s="236">
        <f t="shared" si="6"/>
        <v>0</v>
      </c>
      <c r="Q39" s="236">
        <f t="shared" si="6"/>
        <v>0</v>
      </c>
      <c r="R39" s="236">
        <f t="shared" si="6"/>
        <v>0</v>
      </c>
      <c r="S39" s="236">
        <f t="shared" si="6"/>
        <v>0</v>
      </c>
      <c r="T39" s="236">
        <f t="shared" si="6"/>
        <v>0</v>
      </c>
      <c r="U39" s="236">
        <f t="shared" si="6"/>
        <v>0</v>
      </c>
      <c r="V39" s="236">
        <f t="shared" si="6"/>
        <v>0</v>
      </c>
      <c r="W39" s="236">
        <f t="shared" si="6"/>
        <v>0</v>
      </c>
      <c r="X39" s="236">
        <f t="shared" si="6"/>
        <v>0</v>
      </c>
      <c r="Y39" s="236">
        <f t="shared" si="6"/>
        <v>0</v>
      </c>
      <c r="Z39" s="236">
        <f t="shared" si="6"/>
        <v>0</v>
      </c>
      <c r="AA39" s="236">
        <f t="shared" si="6"/>
        <v>0</v>
      </c>
      <c r="AB39" s="231">
        <f>$J39+K39+$M39+N39+$P39+Q39+$S39+T39+$V39+W39+$Y39+Z39</f>
        <v>0</v>
      </c>
      <c r="AC39" s="136">
        <f>$J39+L39+$M39+O39+$P39+R39+$S39+U39+$V39+X39+$Y39+AA39</f>
        <v>0</v>
      </c>
    </row>
    <row r="40" spans="1:29" ht="18.5" customHeight="1" thickBot="1">
      <c r="A40" s="716">
        <v>11.17</v>
      </c>
      <c r="B40" s="152" t="s">
        <v>348</v>
      </c>
      <c r="C40" s="59" t="s">
        <v>34</v>
      </c>
      <c r="D40" s="723" t="s">
        <v>35</v>
      </c>
      <c r="J40" s="226">
        <f>J39/$J$16</f>
        <v>0</v>
      </c>
      <c r="K40" s="234">
        <f>K39/$J$16</f>
        <v>0</v>
      </c>
      <c r="L40" s="234">
        <f>L39/$J$16</f>
        <v>0</v>
      </c>
      <c r="M40" s="234">
        <f>M39/$M$16</f>
        <v>0</v>
      </c>
      <c r="N40" s="234">
        <f t="shared" ref="N40:O40" si="7">N39/$M$16</f>
        <v>0</v>
      </c>
      <c r="O40" s="234">
        <f t="shared" si="7"/>
        <v>0</v>
      </c>
      <c r="P40" s="234">
        <f>P39/$P$16</f>
        <v>0</v>
      </c>
      <c r="Q40" s="234">
        <f t="shared" ref="Q40:R40" si="8">Q39/$P$16</f>
        <v>0</v>
      </c>
      <c r="R40" s="234">
        <f t="shared" si="8"/>
        <v>0</v>
      </c>
      <c r="S40" s="234">
        <f>S39/$S$16</f>
        <v>0</v>
      </c>
      <c r="T40" s="234">
        <f t="shared" ref="T40:U40" si="9">T39/$S$16</f>
        <v>0</v>
      </c>
      <c r="U40" s="234">
        <f t="shared" si="9"/>
        <v>0</v>
      </c>
      <c r="V40" s="234">
        <f>V39/$V$16</f>
        <v>0</v>
      </c>
      <c r="W40" s="234">
        <f t="shared" ref="W40:X40" si="10">W39/$V$16</f>
        <v>0</v>
      </c>
      <c r="X40" s="234">
        <f t="shared" si="10"/>
        <v>0</v>
      </c>
      <c r="Y40" s="234">
        <f>Y39/$Y$16</f>
        <v>0</v>
      </c>
      <c r="Z40" s="234">
        <f t="shared" ref="Z40:AA40" si="11">Z39/$Y$16</f>
        <v>0</v>
      </c>
      <c r="AA40" s="234">
        <f t="shared" si="11"/>
        <v>0</v>
      </c>
      <c r="AB40" s="228">
        <f>$J40+K40+$M40+N40+$P40+Q40+$S40+T40+$V40+W40+$Y40+Z40</f>
        <v>0</v>
      </c>
      <c r="AC40" s="229">
        <f>$J40+L40+$M40+O40+$P40+R40+$S40+U40+$V40+X40+$Y40+AA40</f>
        <v>0</v>
      </c>
    </row>
    <row r="41" spans="1:29" ht="24.75" customHeight="1" thickBot="1">
      <c r="A41" s="108"/>
      <c r="B41" s="109"/>
      <c r="C41" s="110"/>
      <c r="D41" s="97"/>
      <c r="I41" s="310" t="s">
        <v>377</v>
      </c>
      <c r="K41" s="274" t="str">
        <f>IF(K40+J40='10. T2 Enh and Growth'!J42, "OK", "Error")</f>
        <v>OK</v>
      </c>
      <c r="N41" s="274" t="str">
        <f>IF(N40+M40='10. T2 Enh and Growth'!K42, "OK", "Error")</f>
        <v>OK</v>
      </c>
      <c r="Q41" s="274" t="str">
        <f>IF(Q40+P40='10. T2 Enh and Growth'!L42, "OK", "Error")</f>
        <v>OK</v>
      </c>
      <c r="T41" s="274" t="str">
        <f>IF(T40+S40='10. T2 Enh and Growth'!M42, "OK", "Error")</f>
        <v>OK</v>
      </c>
      <c r="W41" s="274" t="str">
        <f>IF(W40+V40='10. T2 Enh and Growth'!N42, "OK", "Error")</f>
        <v>OK</v>
      </c>
      <c r="Z41" s="274" t="str">
        <f>IF(Z40+Y40='10. T2 Enh and Growth'!O42, "OK", "Error")</f>
        <v>OK</v>
      </c>
      <c r="AB41" s="274" t="str">
        <f>IF(AB40='10. T2 Enh and Growth'!P42, "OK", "Error")</f>
        <v>OK</v>
      </c>
    </row>
    <row r="42" spans="1:29" ht="24.75" customHeight="1" thickBot="1">
      <c r="A42" s="148"/>
      <c r="B42" s="149" t="s">
        <v>349</v>
      </c>
      <c r="C42" s="150"/>
      <c r="D42" s="151"/>
    </row>
    <row r="43" spans="1:29" ht="18" customHeight="1">
      <c r="A43" s="715">
        <v>11.18</v>
      </c>
      <c r="B43" s="75" t="s">
        <v>378</v>
      </c>
      <c r="C43" s="56" t="s">
        <v>34</v>
      </c>
      <c r="D43" s="23" t="s">
        <v>142</v>
      </c>
      <c r="J43" s="134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231">
        <f t="shared" ref="AB43:AC45" si="12">$J43+K43+$M43+N43+$P43+Q43+$S43+T43+$V43+W43+$Y43+Z43</f>
        <v>0</v>
      </c>
      <c r="AC43" s="136">
        <f t="shared" si="12"/>
        <v>0</v>
      </c>
    </row>
    <row r="44" spans="1:29" ht="18" customHeight="1">
      <c r="A44" s="715">
        <v>11.19</v>
      </c>
      <c r="B44" s="75" t="s">
        <v>353</v>
      </c>
      <c r="C44" s="56" t="s">
        <v>34</v>
      </c>
      <c r="D44" s="23" t="s">
        <v>35</v>
      </c>
      <c r="J44" s="232">
        <f>J39+J43</f>
        <v>0</v>
      </c>
      <c r="K44" s="233">
        <f t="shared" ref="K44:P44" si="13">K39+K43</f>
        <v>0</v>
      </c>
      <c r="L44" s="233">
        <f t="shared" si="13"/>
        <v>0</v>
      </c>
      <c r="M44" s="233">
        <f t="shared" si="13"/>
        <v>0</v>
      </c>
      <c r="N44" s="233">
        <f t="shared" si="13"/>
        <v>0</v>
      </c>
      <c r="O44" s="233">
        <f t="shared" si="13"/>
        <v>0</v>
      </c>
      <c r="P44" s="233">
        <f t="shared" si="13"/>
        <v>0</v>
      </c>
      <c r="Q44" s="233">
        <f t="shared" ref="Q44:AC44" si="14">Q39+Q43</f>
        <v>0</v>
      </c>
      <c r="R44" s="233">
        <f t="shared" si="14"/>
        <v>0</v>
      </c>
      <c r="S44" s="233">
        <f t="shared" si="14"/>
        <v>0</v>
      </c>
      <c r="T44" s="233">
        <f t="shared" si="14"/>
        <v>0</v>
      </c>
      <c r="U44" s="233">
        <f t="shared" si="14"/>
        <v>0</v>
      </c>
      <c r="V44" s="233">
        <f t="shared" si="14"/>
        <v>0</v>
      </c>
      <c r="W44" s="233">
        <f t="shared" si="14"/>
        <v>0</v>
      </c>
      <c r="X44" s="233">
        <f t="shared" si="14"/>
        <v>0</v>
      </c>
      <c r="Y44" s="233">
        <f t="shared" si="14"/>
        <v>0</v>
      </c>
      <c r="Z44" s="233">
        <f t="shared" si="14"/>
        <v>0</v>
      </c>
      <c r="AA44" s="233">
        <f t="shared" si="14"/>
        <v>0</v>
      </c>
      <c r="AB44" s="225">
        <f t="shared" si="14"/>
        <v>0</v>
      </c>
      <c r="AC44" s="140">
        <f t="shared" si="14"/>
        <v>0</v>
      </c>
    </row>
    <row r="45" spans="1:29" ht="18" customHeight="1" thickBot="1">
      <c r="A45" s="716">
        <v>11.2</v>
      </c>
      <c r="B45" s="152" t="s">
        <v>355</v>
      </c>
      <c r="C45" s="59" t="s">
        <v>34</v>
      </c>
      <c r="D45" s="58" t="s">
        <v>35</v>
      </c>
      <c r="J45" s="226">
        <f>J44/$J$16</f>
        <v>0</v>
      </c>
      <c r="K45" s="234">
        <f>K44/$J$16</f>
        <v>0</v>
      </c>
      <c r="L45" s="234">
        <f t="shared" ref="L45" si="15">L44/$J$16</f>
        <v>0</v>
      </c>
      <c r="M45" s="234">
        <f>M44/$M$16</f>
        <v>0</v>
      </c>
      <c r="N45" s="234">
        <f t="shared" ref="N45" si="16">N44/$M$16</f>
        <v>0</v>
      </c>
      <c r="O45" s="234">
        <f>O44/$M$16</f>
        <v>0</v>
      </c>
      <c r="P45" s="234">
        <f>P44/$P$16</f>
        <v>0</v>
      </c>
      <c r="Q45" s="234">
        <f t="shared" ref="Q45" si="17">Q44/$P$16</f>
        <v>0</v>
      </c>
      <c r="R45" s="234">
        <f t="shared" ref="R45" si="18">R44/$P$16</f>
        <v>0</v>
      </c>
      <c r="S45" s="234">
        <f>S44/$S$16</f>
        <v>0</v>
      </c>
      <c r="T45" s="234">
        <f t="shared" ref="T45" si="19">T44/$S$16</f>
        <v>0</v>
      </c>
      <c r="U45" s="234">
        <f t="shared" ref="U45" si="20">U44/$S$16</f>
        <v>0</v>
      </c>
      <c r="V45" s="234">
        <f>V44/$V$16</f>
        <v>0</v>
      </c>
      <c r="W45" s="234">
        <f t="shared" ref="W45" si="21">W44/$V$16</f>
        <v>0</v>
      </c>
      <c r="X45" s="234">
        <f t="shared" ref="X45" si="22">X44/$V$16</f>
        <v>0</v>
      </c>
      <c r="Y45" s="234">
        <f>Y44/$Y$16</f>
        <v>0</v>
      </c>
      <c r="Z45" s="234">
        <f t="shared" ref="Z45" si="23">Z44/$Y$16</f>
        <v>0</v>
      </c>
      <c r="AA45" s="234">
        <f t="shared" ref="AA45" si="24">AA44/$Y$16</f>
        <v>0</v>
      </c>
      <c r="AB45" s="228">
        <f t="shared" si="12"/>
        <v>0</v>
      </c>
      <c r="AC45" s="229">
        <f t="shared" si="12"/>
        <v>0</v>
      </c>
    </row>
    <row r="46" spans="1:29" ht="24.75" customHeight="1">
      <c r="B46" s="100"/>
      <c r="I46" s="310" t="s">
        <v>377</v>
      </c>
      <c r="K46" s="274" t="str">
        <f>IF(K45+J45='10. T2 Enh and Growth'!J47, "OK", "Error")</f>
        <v>OK</v>
      </c>
      <c r="N46" s="274" t="str">
        <f>IF(N45+M45='10. T2 Enh and Growth'!K47, "OK", "Error")</f>
        <v>OK</v>
      </c>
      <c r="Q46" s="274" t="str">
        <f>IF(Q45+P45='10. T2 Enh and Growth'!L47, "OK", "Error")</f>
        <v>OK</v>
      </c>
      <c r="T46" s="274" t="str">
        <f>IF(T45+S45='10. T2 Enh and Growth'!M47, "OK", "Error")</f>
        <v>OK</v>
      </c>
      <c r="W46" s="274" t="str">
        <f>IF(W45+V45='10. T2 Enh and Growth'!N47, "OK", "Error")</f>
        <v>OK</v>
      </c>
      <c r="Z46" s="274" t="str">
        <f>IF(Z45+Y45='10. T2 Enh and Growth'!O47, "OK", "Error")</f>
        <v>OK</v>
      </c>
      <c r="AB46" s="274" t="str">
        <f>IF(AB45='10. T2 Enh and Growth'!P47, "OK", "Error")</f>
        <v>OK</v>
      </c>
    </row>
    <row r="47" spans="1:29" ht="24.75" customHeight="1">
      <c r="B47" s="100"/>
    </row>
    <row r="48" spans="1:29" ht="16" thickBot="1">
      <c r="B48" s="100"/>
      <c r="J48" s="303"/>
    </row>
    <row r="49" spans="1:12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5"/>
    </row>
    <row r="50" spans="1:12" s="28" customFormat="1" ht="12.5">
      <c r="A50" s="93" t="s">
        <v>45</v>
      </c>
      <c r="B50" s="86"/>
      <c r="C50" s="86"/>
      <c r="D50" s="94" t="s">
        <v>46</v>
      </c>
      <c r="L50" s="88"/>
    </row>
    <row r="51" spans="1:12" s="28" customFormat="1" ht="12.5">
      <c r="A51" s="89"/>
      <c r="B51" s="86"/>
      <c r="C51" s="86"/>
      <c r="D51" s="86"/>
      <c r="L51" s="88"/>
    </row>
    <row r="52" spans="1:12" s="28" customFormat="1" ht="12.5">
      <c r="A52" s="93" t="s">
        <v>47</v>
      </c>
      <c r="B52" s="86"/>
      <c r="C52" s="86"/>
      <c r="D52" s="94" t="s">
        <v>46</v>
      </c>
      <c r="L52" s="88"/>
    </row>
    <row r="53" spans="1:12" s="28" customFormat="1" ht="12.5">
      <c r="A53" s="89"/>
      <c r="B53" s="86"/>
      <c r="C53" s="86"/>
      <c r="D53" s="86"/>
      <c r="L53" s="88"/>
    </row>
    <row r="54" spans="1:12" s="28" customFormat="1" ht="12.5">
      <c r="A54" s="93" t="s">
        <v>48</v>
      </c>
      <c r="B54" s="86"/>
      <c r="C54" s="86"/>
      <c r="D54" s="87"/>
      <c r="L54" s="88"/>
    </row>
    <row r="55" spans="1:12" s="28" customFormat="1" ht="13" thickBot="1">
      <c r="A55" s="90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2"/>
    </row>
    <row r="56" spans="1:12" s="28" customFormat="1" ht="12.5"/>
    <row r="65" spans="2:2" ht="15.5">
      <c r="B65" s="100"/>
    </row>
    <row r="66" spans="2:2" ht="15.5">
      <c r="B66" s="100"/>
    </row>
    <row r="67" spans="2:2" ht="15.5">
      <c r="B67" s="100"/>
    </row>
    <row r="68" spans="2:2" ht="15.5">
      <c r="B68" s="100"/>
    </row>
    <row r="69" spans="2:2" ht="15.5">
      <c r="B69" s="100"/>
    </row>
    <row r="70" spans="2:2" ht="15.5">
      <c r="B70" s="100"/>
    </row>
    <row r="71" spans="2:2" ht="15.5">
      <c r="B71" s="100"/>
    </row>
    <row r="72" spans="2:2" ht="15.5">
      <c r="B72" s="100"/>
    </row>
    <row r="73" spans="2:2" ht="15.5">
      <c r="B73" s="100"/>
    </row>
    <row r="74" spans="2:2" ht="15.5">
      <c r="B74" s="100"/>
    </row>
    <row r="75" spans="2:2" ht="15.5">
      <c r="B75" s="100"/>
    </row>
  </sheetData>
  <mergeCells count="51">
    <mergeCell ref="AB10:AB11"/>
    <mergeCell ref="AC10:AC11"/>
    <mergeCell ref="T10:U10"/>
    <mergeCell ref="V10:V11"/>
    <mergeCell ref="W10:X10"/>
    <mergeCell ref="Y10:Y11"/>
    <mergeCell ref="Z10:AA10"/>
    <mergeCell ref="AB7:AC9"/>
    <mergeCell ref="J7:L9"/>
    <mergeCell ref="J15:L15"/>
    <mergeCell ref="J16:L16"/>
    <mergeCell ref="M7:O9"/>
    <mergeCell ref="M15:O15"/>
    <mergeCell ref="M16:O16"/>
    <mergeCell ref="P7:R9"/>
    <mergeCell ref="S7:U9"/>
    <mergeCell ref="P16:R16"/>
    <mergeCell ref="S16:U16"/>
    <mergeCell ref="V7:X9"/>
    <mergeCell ref="Y7:AA9"/>
    <mergeCell ref="V16:X16"/>
    <mergeCell ref="Y16:AA16"/>
    <mergeCell ref="Y15:AA15"/>
    <mergeCell ref="F7:F9"/>
    <mergeCell ref="G7:G9"/>
    <mergeCell ref="H7:H9"/>
    <mergeCell ref="V15:X15"/>
    <mergeCell ref="S15:U15"/>
    <mergeCell ref="P15:R15"/>
    <mergeCell ref="I7:I11"/>
    <mergeCell ref="J10:J11"/>
    <mergeCell ref="M10:M11"/>
    <mergeCell ref="K10:L10"/>
    <mergeCell ref="N10:O10"/>
    <mergeCell ref="P10:P11"/>
    <mergeCell ref="Q10:R10"/>
    <mergeCell ref="S10:S11"/>
    <mergeCell ref="J18:J19"/>
    <mergeCell ref="K18:L18"/>
    <mergeCell ref="M18:M19"/>
    <mergeCell ref="N18:O18"/>
    <mergeCell ref="P18:P19"/>
    <mergeCell ref="Y18:Y19"/>
    <mergeCell ref="Z18:AA18"/>
    <mergeCell ref="AB18:AB19"/>
    <mergeCell ref="AC18:AC19"/>
    <mergeCell ref="Q18:R18"/>
    <mergeCell ref="S18:S19"/>
    <mergeCell ref="T18:U18"/>
    <mergeCell ref="V18:V19"/>
    <mergeCell ref="W18:X18"/>
  </mergeCells>
  <phoneticPr fontId="16" type="noConversion"/>
  <conditionalFormatting sqref="K41">
    <cfRule type="containsText" dxfId="31" priority="27" operator="containsText" text="Error">
      <formula>NOT(ISERROR(SEARCH("Error",K41)))</formula>
    </cfRule>
    <cfRule type="containsText" dxfId="30" priority="28" operator="containsText" text="OK">
      <formula>NOT(ISERROR(SEARCH("OK",K41)))</formula>
    </cfRule>
  </conditionalFormatting>
  <conditionalFormatting sqref="K46">
    <cfRule type="containsText" dxfId="29" priority="25" operator="containsText" text="Error">
      <formula>NOT(ISERROR(SEARCH("Error",K46)))</formula>
    </cfRule>
    <cfRule type="containsText" dxfId="28" priority="26" operator="containsText" text="OK">
      <formula>NOT(ISERROR(SEARCH("OK",K46)))</formula>
    </cfRule>
  </conditionalFormatting>
  <conditionalFormatting sqref="N41">
    <cfRule type="containsText" dxfId="27" priority="23" operator="containsText" text="Error">
      <formula>NOT(ISERROR(SEARCH("Error",N41)))</formula>
    </cfRule>
    <cfRule type="containsText" dxfId="26" priority="24" operator="containsText" text="OK">
      <formula>NOT(ISERROR(SEARCH("OK",N41)))</formula>
    </cfRule>
  </conditionalFormatting>
  <conditionalFormatting sqref="Q41">
    <cfRule type="containsText" dxfId="25" priority="21" operator="containsText" text="Error">
      <formula>NOT(ISERROR(SEARCH("Error",Q41)))</formula>
    </cfRule>
    <cfRule type="containsText" dxfId="24" priority="22" operator="containsText" text="OK">
      <formula>NOT(ISERROR(SEARCH("OK",Q41)))</formula>
    </cfRule>
  </conditionalFormatting>
  <conditionalFormatting sqref="T41">
    <cfRule type="containsText" dxfId="23" priority="19" operator="containsText" text="Error">
      <formula>NOT(ISERROR(SEARCH("Error",T41)))</formula>
    </cfRule>
    <cfRule type="containsText" dxfId="22" priority="20" operator="containsText" text="OK">
      <formula>NOT(ISERROR(SEARCH("OK",T41)))</formula>
    </cfRule>
  </conditionalFormatting>
  <conditionalFormatting sqref="W41">
    <cfRule type="containsText" dxfId="21" priority="17" operator="containsText" text="Error">
      <formula>NOT(ISERROR(SEARCH("Error",W41)))</formula>
    </cfRule>
    <cfRule type="containsText" dxfId="20" priority="18" operator="containsText" text="OK">
      <formula>NOT(ISERROR(SEARCH("OK",W41)))</formula>
    </cfRule>
  </conditionalFormatting>
  <conditionalFormatting sqref="Z41">
    <cfRule type="containsText" dxfId="19" priority="15" operator="containsText" text="Error">
      <formula>NOT(ISERROR(SEARCH("Error",Z41)))</formula>
    </cfRule>
    <cfRule type="containsText" dxfId="18" priority="16" operator="containsText" text="OK">
      <formula>NOT(ISERROR(SEARCH("OK",Z41)))</formula>
    </cfRule>
  </conditionalFormatting>
  <conditionalFormatting sqref="AB41">
    <cfRule type="containsText" dxfId="17" priority="13" operator="containsText" text="Error">
      <formula>NOT(ISERROR(SEARCH("Error",AB41)))</formula>
    </cfRule>
    <cfRule type="containsText" dxfId="16" priority="14" operator="containsText" text="OK">
      <formula>NOT(ISERROR(SEARCH("OK",AB41)))</formula>
    </cfRule>
  </conditionalFormatting>
  <conditionalFormatting sqref="N46">
    <cfRule type="containsText" dxfId="15" priority="11" operator="containsText" text="Error">
      <formula>NOT(ISERROR(SEARCH("Error",N46)))</formula>
    </cfRule>
    <cfRule type="containsText" dxfId="14" priority="12" operator="containsText" text="OK">
      <formula>NOT(ISERROR(SEARCH("OK",N46)))</formula>
    </cfRule>
  </conditionalFormatting>
  <conditionalFormatting sqref="Q46">
    <cfRule type="containsText" dxfId="13" priority="9" operator="containsText" text="Error">
      <formula>NOT(ISERROR(SEARCH("Error",Q46)))</formula>
    </cfRule>
    <cfRule type="containsText" dxfId="12" priority="10" operator="containsText" text="OK">
      <formula>NOT(ISERROR(SEARCH("OK",Q46)))</formula>
    </cfRule>
  </conditionalFormatting>
  <conditionalFormatting sqref="T46">
    <cfRule type="containsText" dxfId="11" priority="7" operator="containsText" text="Error">
      <formula>NOT(ISERROR(SEARCH("Error",T46)))</formula>
    </cfRule>
    <cfRule type="containsText" dxfId="10" priority="8" operator="containsText" text="OK">
      <formula>NOT(ISERROR(SEARCH("OK",T46)))</formula>
    </cfRule>
  </conditionalFormatting>
  <conditionalFormatting sqref="W46">
    <cfRule type="containsText" dxfId="9" priority="5" operator="containsText" text="Error">
      <formula>NOT(ISERROR(SEARCH("Error",W46)))</formula>
    </cfRule>
    <cfRule type="containsText" dxfId="8" priority="6" operator="containsText" text="OK">
      <formula>NOT(ISERROR(SEARCH("OK",W46)))</formula>
    </cfRule>
  </conditionalFormatting>
  <conditionalFormatting sqref="Z46">
    <cfRule type="containsText" dxfId="7" priority="3" operator="containsText" text="Error">
      <formula>NOT(ISERROR(SEARCH("Error",Z46)))</formula>
    </cfRule>
    <cfRule type="containsText" dxfId="6" priority="4" operator="containsText" text="OK">
      <formula>NOT(ISERROR(SEARCH("OK",Z46)))</formula>
    </cfRule>
  </conditionalFormatting>
  <conditionalFormatting sqref="AB46">
    <cfRule type="containsText" dxfId="5" priority="1" operator="containsText" text="Error">
      <formula>NOT(ISERROR(SEARCH("Error",AB46)))</formula>
    </cfRule>
    <cfRule type="containsText" dxfId="4" priority="2" operator="containsText" text="OK">
      <formula>NOT(ISERROR(SEARCH("OK",AB46)))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5320-20C2-4FDC-B2AF-345E772E22F8}">
  <dimension ref="A1:P76"/>
  <sheetViews>
    <sheetView showOutlineSymbols="0" showWhiteSpace="0" zoomScale="85" zoomScaleNormal="85" workbookViewId="0">
      <selection sqref="A1:XFD1048576"/>
    </sheetView>
  </sheetViews>
  <sheetFormatPr defaultRowHeight="14.5" outlineLevelCol="1"/>
  <cols>
    <col min="1" max="1" width="6" customWidth="1"/>
    <col min="2" max="2" width="96.36328125" customWidth="1"/>
    <col min="6" max="8" width="8.81640625" hidden="1" customWidth="1" outlineLevel="1"/>
    <col min="9" max="9" width="10.81640625" customWidth="1" collapsed="1"/>
    <col min="10" max="15" width="10.81640625" customWidth="1"/>
    <col min="16" max="16" width="14.54296875" bestFit="1" customWidth="1"/>
  </cols>
  <sheetData>
    <row r="1" spans="1:16" ht="20">
      <c r="A1" s="5" t="s">
        <v>0</v>
      </c>
    </row>
    <row r="3" spans="1:16" ht="15" thickBot="1"/>
    <row r="4" spans="1:16" ht="20">
      <c r="A4" s="63" t="s">
        <v>544</v>
      </c>
      <c r="B4" s="64"/>
      <c r="C4" s="64"/>
      <c r="D4" s="65"/>
      <c r="E4" s="6"/>
      <c r="F4" s="6"/>
      <c r="G4" s="97"/>
      <c r="H4" s="97"/>
      <c r="I4" s="97"/>
      <c r="J4" s="97"/>
      <c r="K4" s="6"/>
      <c r="L4" s="6"/>
      <c r="M4" s="6"/>
      <c r="N4" s="6"/>
    </row>
    <row r="5" spans="1:16" ht="20.5" thickBot="1">
      <c r="A5" s="66"/>
      <c r="B5" s="9"/>
      <c r="C5" s="9"/>
      <c r="D5" s="10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15" thickBot="1"/>
    <row r="7" spans="1:16" ht="23.5" customHeight="1" thickBot="1">
      <c r="A7" s="12" t="s">
        <v>1</v>
      </c>
      <c r="B7" s="474" t="s">
        <v>2</v>
      </c>
      <c r="C7" s="475" t="s">
        <v>3</v>
      </c>
      <c r="D7" s="13" t="s">
        <v>4</v>
      </c>
      <c r="E7" s="95"/>
      <c r="F7" s="938" t="s">
        <v>306</v>
      </c>
      <c r="G7" s="938" t="s">
        <v>307</v>
      </c>
      <c r="H7" s="938" t="s">
        <v>308</v>
      </c>
      <c r="I7" s="938" t="s">
        <v>309</v>
      </c>
      <c r="J7" s="938" t="s">
        <v>310</v>
      </c>
      <c r="K7" s="938" t="s">
        <v>311</v>
      </c>
      <c r="L7" s="938" t="s">
        <v>312</v>
      </c>
      <c r="M7" s="938" t="s">
        <v>313</v>
      </c>
      <c r="N7" s="938" t="s">
        <v>314</v>
      </c>
      <c r="O7" s="938" t="s">
        <v>315</v>
      </c>
      <c r="P7" s="826" t="s">
        <v>316</v>
      </c>
    </row>
    <row r="8" spans="1:16" ht="16" thickBot="1">
      <c r="A8" s="14" t="s">
        <v>6</v>
      </c>
      <c r="B8" s="15"/>
      <c r="C8" s="16"/>
      <c r="D8" s="17" t="s">
        <v>7</v>
      </c>
      <c r="E8" s="96"/>
      <c r="F8" s="938"/>
      <c r="G8" s="938"/>
      <c r="H8" s="938"/>
      <c r="I8" s="938"/>
      <c r="J8" s="944"/>
      <c r="K8" s="944"/>
      <c r="L8" s="944"/>
      <c r="M8" s="944"/>
      <c r="N8" s="944"/>
      <c r="O8" s="944"/>
      <c r="P8" s="827"/>
    </row>
    <row r="9" spans="1:16" ht="50.5" customHeight="1" thickBot="1">
      <c r="A9" s="18"/>
      <c r="B9" s="19"/>
      <c r="C9" s="20"/>
      <c r="D9" s="21"/>
      <c r="E9" s="95"/>
      <c r="F9" s="943"/>
      <c r="G9" s="943"/>
      <c r="H9" s="943"/>
      <c r="I9" s="943"/>
      <c r="J9" s="945"/>
      <c r="K9" s="945"/>
      <c r="L9" s="945"/>
      <c r="M9" s="945"/>
      <c r="N9" s="945"/>
      <c r="O9" s="945"/>
      <c r="P9" s="828"/>
    </row>
    <row r="10" spans="1:16">
      <c r="A10" s="22"/>
      <c r="B10" s="6"/>
      <c r="C10" s="6"/>
      <c r="D10" s="6"/>
      <c r="E10" s="6"/>
      <c r="F10" s="6"/>
      <c r="G10" s="6"/>
      <c r="H10" s="6"/>
      <c r="I10" s="685">
        <v>1</v>
      </c>
      <c r="J10" s="685">
        <v>2</v>
      </c>
      <c r="K10" s="685">
        <v>3</v>
      </c>
      <c r="L10" s="685">
        <v>4</v>
      </c>
      <c r="M10" s="685">
        <v>5</v>
      </c>
      <c r="N10" s="685">
        <v>6</v>
      </c>
      <c r="O10" s="685">
        <v>7</v>
      </c>
      <c r="P10" s="685">
        <v>8</v>
      </c>
    </row>
    <row r="11" spans="1:16" ht="15" thickBot="1">
      <c r="A11" s="22"/>
      <c r="B11" s="6"/>
      <c r="C11" s="6"/>
      <c r="D11" s="6"/>
      <c r="E11" s="6"/>
      <c r="F11" s="6"/>
      <c r="G11" s="6"/>
      <c r="H11" s="6"/>
      <c r="I11" s="690"/>
      <c r="J11" s="690"/>
      <c r="K11" s="690"/>
      <c r="L11" s="690"/>
      <c r="M11" s="690"/>
      <c r="N11" s="690"/>
      <c r="O11" s="690"/>
    </row>
    <row r="12" spans="1:16" ht="16" thickBot="1">
      <c r="A12" s="148"/>
      <c r="B12" s="149" t="s">
        <v>317</v>
      </c>
      <c r="C12" s="150"/>
      <c r="D12" s="15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15" thickBot="1">
      <c r="A13" s="98">
        <v>12.1</v>
      </c>
      <c r="B13" s="24" t="s">
        <v>318</v>
      </c>
      <c r="C13" s="56" t="s">
        <v>44</v>
      </c>
      <c r="D13" s="23" t="s">
        <v>37</v>
      </c>
      <c r="E13" s="97"/>
      <c r="F13" s="238"/>
      <c r="G13" s="464">
        <f>'14. Inflation'!G16</f>
        <v>0</v>
      </c>
      <c r="H13" s="465">
        <f>'14. Inflation'!H16</f>
        <v>0</v>
      </c>
      <c r="I13" s="464">
        <f>'14. Inflation'!I16</f>
        <v>0</v>
      </c>
      <c r="J13" s="466">
        <f>'14. Inflation'!J16</f>
        <v>0</v>
      </c>
      <c r="K13" s="466">
        <f>'14. Inflation'!K16</f>
        <v>0</v>
      </c>
      <c r="L13" s="466">
        <f>'14. Inflation'!L16</f>
        <v>0</v>
      </c>
      <c r="M13" s="466">
        <f>'14. Inflation'!M16</f>
        <v>0</v>
      </c>
      <c r="N13" s="466">
        <f>'14. Inflation'!N16</f>
        <v>0</v>
      </c>
      <c r="O13" s="467">
        <f>'14. Inflation'!O16</f>
        <v>0</v>
      </c>
      <c r="P13" s="74"/>
    </row>
    <row r="14" spans="1:16" ht="15" thickBot="1">
      <c r="A14" s="298">
        <v>12.2</v>
      </c>
      <c r="B14" s="299" t="s">
        <v>319</v>
      </c>
      <c r="C14" s="301" t="s">
        <v>218</v>
      </c>
      <c r="D14" s="23" t="s">
        <v>142</v>
      </c>
      <c r="E14" s="97"/>
      <c r="F14" s="468">
        <v>1</v>
      </c>
      <c r="G14" s="469">
        <f t="shared" ref="G14:O14" si="0">F14*(1+G13)</f>
        <v>1</v>
      </c>
      <c r="H14" s="470">
        <f t="shared" si="0"/>
        <v>1</v>
      </c>
      <c r="I14" s="471">
        <f t="shared" si="0"/>
        <v>1</v>
      </c>
      <c r="J14" s="469">
        <f>I14*(1+J13)</f>
        <v>1</v>
      </c>
      <c r="K14" s="469">
        <f t="shared" si="0"/>
        <v>1</v>
      </c>
      <c r="L14" s="469">
        <f t="shared" si="0"/>
        <v>1</v>
      </c>
      <c r="M14" s="469">
        <f t="shared" si="0"/>
        <v>1</v>
      </c>
      <c r="N14" s="469">
        <f t="shared" si="0"/>
        <v>1</v>
      </c>
      <c r="O14" s="472">
        <f t="shared" si="0"/>
        <v>1</v>
      </c>
      <c r="P14" s="74"/>
    </row>
    <row r="15" spans="1:16" ht="15" thickBot="1">
      <c r="A15" s="302"/>
      <c r="B15" s="296"/>
      <c r="C15" s="297"/>
      <c r="D15" s="276"/>
      <c r="E15" s="6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74"/>
    </row>
    <row r="16" spans="1:16" ht="15" thickBot="1">
      <c r="A16" s="300">
        <v>12.3</v>
      </c>
      <c r="B16" s="25" t="s">
        <v>269</v>
      </c>
      <c r="C16" s="99" t="s">
        <v>44</v>
      </c>
      <c r="D16" s="23" t="s">
        <v>37</v>
      </c>
      <c r="E16" s="6"/>
      <c r="F16" s="473"/>
      <c r="G16" s="464">
        <f>'14. Inflation'!G14</f>
        <v>3.0599999999999999E-2</v>
      </c>
      <c r="H16" s="465">
        <f>'14. Inflation'!H14</f>
        <v>2.5884636879724532E-2</v>
      </c>
      <c r="I16" s="464">
        <f>'14. Inflation'!I14</f>
        <v>1.2128336726209277E-2</v>
      </c>
      <c r="J16" s="466">
        <f>'14. Inflation'!J14</f>
        <v>0</v>
      </c>
      <c r="K16" s="466">
        <f>'14. Inflation'!K14</f>
        <v>0</v>
      </c>
      <c r="L16" s="466">
        <f>'14. Inflation'!L14</f>
        <v>0</v>
      </c>
      <c r="M16" s="466">
        <f>'14. Inflation'!M14</f>
        <v>0</v>
      </c>
      <c r="N16" s="466">
        <f>'14. Inflation'!N14</f>
        <v>0</v>
      </c>
      <c r="O16" s="467">
        <f>'14. Inflation'!O14</f>
        <v>0</v>
      </c>
      <c r="P16" s="74"/>
    </row>
    <row r="17" spans="1:16" ht="15" thickBot="1">
      <c r="A17" s="147">
        <v>12.4</v>
      </c>
      <c r="B17" s="57" t="s">
        <v>270</v>
      </c>
      <c r="C17" s="59" t="s">
        <v>218</v>
      </c>
      <c r="D17" s="58" t="s">
        <v>142</v>
      </c>
      <c r="E17" s="6"/>
      <c r="F17" s="468">
        <v>1</v>
      </c>
      <c r="G17" s="469">
        <f t="shared" ref="G17:O17" si="1">F17*(1+G16)</f>
        <v>1.0306</v>
      </c>
      <c r="H17" s="470">
        <f t="shared" si="1"/>
        <v>1.057276706768244</v>
      </c>
      <c r="I17" s="471">
        <f t="shared" si="1"/>
        <v>1.070099714680707</v>
      </c>
      <c r="J17" s="469">
        <f>I17*(1+J16)</f>
        <v>1.070099714680707</v>
      </c>
      <c r="K17" s="469">
        <f>J17*(1+K16)</f>
        <v>1.070099714680707</v>
      </c>
      <c r="L17" s="469">
        <f>K17*(1+L16)</f>
        <v>1.070099714680707</v>
      </c>
      <c r="M17" s="469">
        <f t="shared" si="1"/>
        <v>1.070099714680707</v>
      </c>
      <c r="N17" s="469">
        <f t="shared" si="1"/>
        <v>1.070099714680707</v>
      </c>
      <c r="O17" s="472">
        <f t="shared" si="1"/>
        <v>1.070099714680707</v>
      </c>
      <c r="P17" s="74"/>
    </row>
    <row r="18" spans="1:16" ht="15" thickBot="1">
      <c r="A18" s="108"/>
      <c r="B18" s="6"/>
      <c r="C18" s="6"/>
      <c r="D18" s="6"/>
      <c r="E18" s="6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74"/>
    </row>
    <row r="19" spans="1:16" ht="16" thickBot="1">
      <c r="A19" s="148"/>
      <c r="B19" s="149" t="s">
        <v>379</v>
      </c>
      <c r="C19" s="150"/>
      <c r="D19" s="151"/>
      <c r="E19" s="11"/>
      <c r="F19" s="237"/>
      <c r="G19" s="237"/>
      <c r="H19" s="237"/>
      <c r="I19" s="237"/>
      <c r="J19" s="74"/>
      <c r="K19" s="74"/>
      <c r="L19" s="74"/>
      <c r="M19" s="74"/>
      <c r="N19" s="74"/>
      <c r="O19" s="74"/>
      <c r="P19" s="74"/>
    </row>
    <row r="20" spans="1:16">
      <c r="A20" s="98">
        <v>12.5</v>
      </c>
      <c r="B20" s="24" t="s">
        <v>380</v>
      </c>
      <c r="C20" s="56" t="s">
        <v>34</v>
      </c>
      <c r="D20" s="23" t="s">
        <v>16</v>
      </c>
      <c r="E20" s="97"/>
      <c r="F20" s="237"/>
      <c r="G20" s="237"/>
      <c r="H20" s="237"/>
      <c r="I20" s="237"/>
      <c r="J20" s="241"/>
      <c r="K20" s="242"/>
      <c r="L20" s="242"/>
      <c r="M20" s="242"/>
      <c r="N20" s="242"/>
      <c r="O20" s="243"/>
      <c r="P20" s="254"/>
    </row>
    <row r="21" spans="1:16">
      <c r="A21" s="98">
        <v>12.6</v>
      </c>
      <c r="B21" s="24" t="s">
        <v>381</v>
      </c>
      <c r="C21" s="56" t="s">
        <v>34</v>
      </c>
      <c r="D21" s="23" t="s">
        <v>35</v>
      </c>
      <c r="E21" s="97"/>
      <c r="F21" s="238"/>
      <c r="G21" s="238"/>
      <c r="H21" s="238"/>
      <c r="I21" s="238"/>
      <c r="J21" s="244">
        <f>J20*$J$14</f>
        <v>0</v>
      </c>
      <c r="K21" s="245">
        <f>K20*$K$14</f>
        <v>0</v>
      </c>
      <c r="L21" s="245">
        <f>L20*$L$14</f>
        <v>0</v>
      </c>
      <c r="M21" s="245">
        <f>M20*$M$14</f>
        <v>0</v>
      </c>
      <c r="N21" s="245">
        <f>N20*$N$14</f>
        <v>0</v>
      </c>
      <c r="O21" s="246">
        <f>O20*$O$14</f>
        <v>0</v>
      </c>
      <c r="P21" s="254"/>
    </row>
    <row r="22" spans="1:16">
      <c r="A22" s="98">
        <v>12.7</v>
      </c>
      <c r="B22" s="24" t="s">
        <v>323</v>
      </c>
      <c r="C22" s="56" t="s">
        <v>34</v>
      </c>
      <c r="D22" s="23" t="s">
        <v>16</v>
      </c>
      <c r="E22" s="97"/>
      <c r="F22" s="238"/>
      <c r="G22" s="238"/>
      <c r="H22" s="238"/>
      <c r="I22" s="238"/>
      <c r="J22" s="247"/>
      <c r="K22" s="248"/>
      <c r="L22" s="248"/>
      <c r="M22" s="248"/>
      <c r="N22" s="248"/>
      <c r="O22" s="249"/>
      <c r="P22" s="254"/>
    </row>
    <row r="23" spans="1:16" ht="15" thickBot="1">
      <c r="A23" s="98">
        <v>12.8</v>
      </c>
      <c r="B23" s="24" t="s">
        <v>382</v>
      </c>
      <c r="C23" s="56" t="s">
        <v>34</v>
      </c>
      <c r="D23" s="23" t="s">
        <v>35</v>
      </c>
      <c r="E23" s="97"/>
      <c r="F23" s="238"/>
      <c r="G23" s="238"/>
      <c r="H23" s="238"/>
      <c r="I23" s="238"/>
      <c r="J23" s="244">
        <f>J21+J22</f>
        <v>0</v>
      </c>
      <c r="K23" s="245">
        <f t="shared" ref="K23:O23" si="2">K21+K22</f>
        <v>0</v>
      </c>
      <c r="L23" s="245">
        <f t="shared" si="2"/>
        <v>0</v>
      </c>
      <c r="M23" s="245">
        <f t="shared" si="2"/>
        <v>0</v>
      </c>
      <c r="N23" s="245">
        <f t="shared" si="2"/>
        <v>0</v>
      </c>
      <c r="O23" s="246">
        <f t="shared" si="2"/>
        <v>0</v>
      </c>
      <c r="P23" s="254"/>
    </row>
    <row r="24" spans="1:16" ht="15" thickBot="1">
      <c r="A24" s="147">
        <v>12.9</v>
      </c>
      <c r="B24" s="57" t="s">
        <v>383</v>
      </c>
      <c r="C24" s="59" t="s">
        <v>34</v>
      </c>
      <c r="D24" s="58" t="s">
        <v>35</v>
      </c>
      <c r="E24" s="97"/>
      <c r="F24" s="238"/>
      <c r="G24" s="238"/>
      <c r="H24" s="238"/>
      <c r="I24" s="238"/>
      <c r="J24" s="250">
        <f>J23/$J$17</f>
        <v>0</v>
      </c>
      <c r="K24" s="251">
        <f>K23/$K$17</f>
        <v>0</v>
      </c>
      <c r="L24" s="251">
        <f>L23/$L$17</f>
        <v>0</v>
      </c>
      <c r="M24" s="251">
        <f>M23/$M$17</f>
        <v>0</v>
      </c>
      <c r="N24" s="251">
        <f>N23/$N$17</f>
        <v>0</v>
      </c>
      <c r="O24" s="266">
        <f>O23/$O$17</f>
        <v>0</v>
      </c>
      <c r="P24" s="252">
        <f>J24+K24+L24+M24+N24+O24</f>
        <v>0</v>
      </c>
    </row>
    <row r="25" spans="1:16" ht="15" thickBot="1">
      <c r="B25" s="81"/>
      <c r="F25" s="74"/>
      <c r="G25" s="74"/>
      <c r="H25" s="74"/>
      <c r="I25" s="237"/>
      <c r="J25" s="255"/>
      <c r="K25" s="255"/>
      <c r="L25" s="255"/>
      <c r="M25" s="255"/>
      <c r="N25" s="255"/>
      <c r="O25" s="255"/>
      <c r="P25" s="254"/>
    </row>
    <row r="26" spans="1:16" ht="16" thickBot="1">
      <c r="A26" s="148"/>
      <c r="B26" s="149" t="s">
        <v>384</v>
      </c>
      <c r="C26" s="150"/>
      <c r="D26" s="151"/>
      <c r="E26" s="11"/>
      <c r="F26" s="237"/>
      <c r="G26" s="237"/>
      <c r="H26" s="237"/>
      <c r="I26" s="74"/>
      <c r="J26" s="254"/>
      <c r="K26" s="254"/>
      <c r="L26" s="254"/>
      <c r="M26" s="254"/>
      <c r="N26" s="254"/>
      <c r="O26" s="254"/>
      <c r="P26" s="256"/>
    </row>
    <row r="27" spans="1:16">
      <c r="A27" s="624">
        <v>12.1</v>
      </c>
      <c r="B27" s="24" t="s">
        <v>386</v>
      </c>
      <c r="C27" s="56" t="s">
        <v>34</v>
      </c>
      <c r="D27" s="23" t="s">
        <v>16</v>
      </c>
      <c r="E27" s="97"/>
      <c r="F27" s="237"/>
      <c r="G27" s="237"/>
      <c r="H27" s="237"/>
      <c r="I27" s="74"/>
      <c r="J27" s="259"/>
      <c r="K27" s="260"/>
      <c r="L27" s="260"/>
      <c r="M27" s="260"/>
      <c r="N27" s="260"/>
      <c r="O27" s="243"/>
      <c r="P27" s="256"/>
    </row>
    <row r="28" spans="1:16">
      <c r="A28" s="98">
        <v>12.11</v>
      </c>
      <c r="B28" s="24" t="s">
        <v>387</v>
      </c>
      <c r="C28" s="56" t="s">
        <v>34</v>
      </c>
      <c r="D28" s="23" t="s">
        <v>35</v>
      </c>
      <c r="E28" s="97"/>
      <c r="F28" s="238"/>
      <c r="G28" s="238"/>
      <c r="H28" s="238"/>
      <c r="I28" s="238"/>
      <c r="J28" s="261">
        <f>J27*$J$14</f>
        <v>0</v>
      </c>
      <c r="K28" s="262">
        <f>K27*$K$14</f>
        <v>0</v>
      </c>
      <c r="L28" s="262">
        <f>L27*$L$14</f>
        <v>0</v>
      </c>
      <c r="M28" s="262">
        <f>M27*$M$14</f>
        <v>0</v>
      </c>
      <c r="N28" s="262">
        <f>N27*$N$14</f>
        <v>0</v>
      </c>
      <c r="O28" s="246">
        <f>O27*$O$14</f>
        <v>0</v>
      </c>
      <c r="P28" s="256"/>
    </row>
    <row r="29" spans="1:16">
      <c r="A29" s="98">
        <v>12.12</v>
      </c>
      <c r="B29" s="24" t="s">
        <v>323</v>
      </c>
      <c r="C29" s="56" t="s">
        <v>34</v>
      </c>
      <c r="D29" s="23" t="s">
        <v>16</v>
      </c>
      <c r="E29" s="97"/>
      <c r="F29" s="238"/>
      <c r="G29" s="238"/>
      <c r="H29" s="238"/>
      <c r="I29" s="238"/>
      <c r="J29" s="263"/>
      <c r="K29" s="264"/>
      <c r="L29" s="264"/>
      <c r="M29" s="264"/>
      <c r="N29" s="264"/>
      <c r="O29" s="249"/>
      <c r="P29" s="256"/>
    </row>
    <row r="30" spans="1:16" ht="15" thickBot="1">
      <c r="A30" s="98">
        <v>12.13</v>
      </c>
      <c r="B30" s="24" t="s">
        <v>388</v>
      </c>
      <c r="C30" s="56" t="s">
        <v>34</v>
      </c>
      <c r="D30" s="23" t="s">
        <v>35</v>
      </c>
      <c r="E30" s="97"/>
      <c r="F30" s="238"/>
      <c r="G30" s="238"/>
      <c r="H30" s="238"/>
      <c r="I30" s="238"/>
      <c r="J30" s="261">
        <f>J28+J29</f>
        <v>0</v>
      </c>
      <c r="K30" s="262">
        <f>K28+K29</f>
        <v>0</v>
      </c>
      <c r="L30" s="262">
        <f t="shared" ref="L30:O30" si="3">L28+L29</f>
        <v>0</v>
      </c>
      <c r="M30" s="262">
        <f t="shared" si="3"/>
        <v>0</v>
      </c>
      <c r="N30" s="262">
        <f t="shared" si="3"/>
        <v>0</v>
      </c>
      <c r="O30" s="246">
        <f t="shared" si="3"/>
        <v>0</v>
      </c>
      <c r="P30" s="256"/>
    </row>
    <row r="31" spans="1:16" ht="15" thickBot="1">
      <c r="A31" s="147">
        <v>12.14</v>
      </c>
      <c r="B31" s="57" t="s">
        <v>389</v>
      </c>
      <c r="C31" s="59" t="s">
        <v>34</v>
      </c>
      <c r="D31" s="58" t="s">
        <v>35</v>
      </c>
      <c r="E31" s="97"/>
      <c r="F31" s="238"/>
      <c r="G31" s="238"/>
      <c r="H31" s="238"/>
      <c r="I31" s="238"/>
      <c r="J31" s="265">
        <f>J30/$J$17</f>
        <v>0</v>
      </c>
      <c r="K31" s="266">
        <f>K30/$K$17</f>
        <v>0</v>
      </c>
      <c r="L31" s="266">
        <f>L30/$L$17</f>
        <v>0</v>
      </c>
      <c r="M31" s="266">
        <f>M30/$M$17</f>
        <v>0</v>
      </c>
      <c r="N31" s="266">
        <f>N30/$N$17</f>
        <v>0</v>
      </c>
      <c r="O31" s="266">
        <f>O30/$O$17</f>
        <v>0</v>
      </c>
      <c r="P31" s="252">
        <f>J31+K31+L31+M31+N31+O31</f>
        <v>0</v>
      </c>
    </row>
    <row r="32" spans="1:16" ht="16" thickBot="1">
      <c r="A32" s="70"/>
      <c r="B32" s="70"/>
      <c r="C32" s="70"/>
      <c r="D32" s="70"/>
      <c r="E32" s="70"/>
      <c r="F32" s="240"/>
      <c r="G32" s="240"/>
      <c r="H32" s="240"/>
      <c r="I32" s="240"/>
      <c r="J32" s="257"/>
      <c r="K32" s="257"/>
      <c r="L32" s="257"/>
      <c r="M32" s="257"/>
      <c r="N32" s="257"/>
      <c r="O32" s="256"/>
      <c r="P32" s="256"/>
    </row>
    <row r="33" spans="1:16" ht="16" thickBot="1">
      <c r="A33" s="148"/>
      <c r="B33" s="149" t="s">
        <v>554</v>
      </c>
      <c r="C33" s="150"/>
      <c r="D33" s="151"/>
      <c r="E33" s="744"/>
      <c r="F33" s="240"/>
      <c r="G33" s="240"/>
      <c r="H33" s="240"/>
      <c r="I33" s="240"/>
      <c r="J33" s="257"/>
      <c r="K33" s="257"/>
      <c r="L33" s="257"/>
      <c r="M33" s="257"/>
      <c r="N33" s="257"/>
      <c r="O33" s="256"/>
      <c r="P33" s="256"/>
    </row>
    <row r="34" spans="1:16" s="156" customFormat="1" ht="14">
      <c r="A34" s="98">
        <v>12.15</v>
      </c>
      <c r="B34" s="24" t="s">
        <v>591</v>
      </c>
      <c r="C34" s="56" t="s">
        <v>34</v>
      </c>
      <c r="D34" s="23" t="s">
        <v>16</v>
      </c>
      <c r="E34" s="743"/>
      <c r="F34" s="6"/>
      <c r="G34" s="6"/>
      <c r="H34" s="6"/>
      <c r="I34" s="170"/>
      <c r="J34" s="183"/>
      <c r="K34" s="189"/>
      <c r="L34" s="189"/>
      <c r="M34" s="189"/>
      <c r="N34" s="189"/>
      <c r="O34" s="190"/>
      <c r="P34" s="640"/>
    </row>
    <row r="35" spans="1:16" s="156" customFormat="1" ht="14">
      <c r="A35" s="98">
        <v>12.16</v>
      </c>
      <c r="B35" s="24" t="s">
        <v>592</v>
      </c>
      <c r="C35" s="56" t="s">
        <v>34</v>
      </c>
      <c r="D35" s="23" t="s">
        <v>35</v>
      </c>
      <c r="E35" s="743"/>
      <c r="F35" s="97"/>
      <c r="G35" s="97"/>
      <c r="H35" s="97"/>
      <c r="I35" s="97"/>
      <c r="J35" s="177">
        <f>J34*$J$14</f>
        <v>0</v>
      </c>
      <c r="K35" s="178">
        <f>K34*$K$14</f>
        <v>0</v>
      </c>
      <c r="L35" s="178">
        <f>L34*$L$14</f>
        <v>0</v>
      </c>
      <c r="M35" s="178">
        <f>M34*$M$14</f>
        <v>0</v>
      </c>
      <c r="N35" s="178">
        <f>N34*$N$14</f>
        <v>0</v>
      </c>
      <c r="O35" s="179">
        <f>O34*$O$14</f>
        <v>0</v>
      </c>
      <c r="P35" s="640"/>
    </row>
    <row r="36" spans="1:16" s="156" customFormat="1" ht="14">
      <c r="A36" s="98">
        <v>12.17</v>
      </c>
      <c r="B36" s="24" t="s">
        <v>323</v>
      </c>
      <c r="C36" s="56" t="s">
        <v>34</v>
      </c>
      <c r="D36" s="23" t="s">
        <v>16</v>
      </c>
      <c r="E36" s="743"/>
      <c r="F36" s="97"/>
      <c r="G36" s="97"/>
      <c r="H36" s="97"/>
      <c r="I36" s="97"/>
      <c r="J36" s="180"/>
      <c r="K36" s="181"/>
      <c r="L36" s="181"/>
      <c r="M36" s="181"/>
      <c r="N36" s="181"/>
      <c r="O36" s="182"/>
      <c r="P36" s="640"/>
    </row>
    <row r="37" spans="1:16" s="156" customFormat="1" thickBot="1">
      <c r="A37" s="98">
        <v>12.18</v>
      </c>
      <c r="B37" s="24" t="s">
        <v>593</v>
      </c>
      <c r="C37" s="56" t="s">
        <v>34</v>
      </c>
      <c r="D37" s="23" t="s">
        <v>35</v>
      </c>
      <c r="E37" s="743"/>
      <c r="F37" s="97"/>
      <c r="G37" s="97"/>
      <c r="H37" s="97"/>
      <c r="I37" s="97"/>
      <c r="J37" s="177">
        <f t="shared" ref="J37:O37" si="4">J35+J36</f>
        <v>0</v>
      </c>
      <c r="K37" s="178">
        <f t="shared" si="4"/>
        <v>0</v>
      </c>
      <c r="L37" s="178">
        <f t="shared" si="4"/>
        <v>0</v>
      </c>
      <c r="M37" s="178">
        <f t="shared" si="4"/>
        <v>0</v>
      </c>
      <c r="N37" s="178">
        <f t="shared" si="4"/>
        <v>0</v>
      </c>
      <c r="O37" s="179">
        <f t="shared" si="4"/>
        <v>0</v>
      </c>
      <c r="P37" s="640"/>
    </row>
    <row r="38" spans="1:16" s="156" customFormat="1" thickBot="1">
      <c r="A38" s="147">
        <v>12.19</v>
      </c>
      <c r="B38" s="57" t="s">
        <v>594</v>
      </c>
      <c r="C38" s="59" t="s">
        <v>34</v>
      </c>
      <c r="D38" s="58" t="s">
        <v>35</v>
      </c>
      <c r="E38" s="743"/>
      <c r="F38" s="97"/>
      <c r="G38" s="97"/>
      <c r="H38" s="97"/>
      <c r="I38" s="97"/>
      <c r="J38" s="184">
        <f>J37/$J$17</f>
        <v>0</v>
      </c>
      <c r="K38" s="185">
        <f>K37/$K$17</f>
        <v>0</v>
      </c>
      <c r="L38" s="185">
        <f>L37/$L$17</f>
        <v>0</v>
      </c>
      <c r="M38" s="185">
        <f>M37/$M$17</f>
        <v>0</v>
      </c>
      <c r="N38" s="185">
        <f>N37/$N$17</f>
        <v>0</v>
      </c>
      <c r="O38" s="185">
        <f>O37/$O$17</f>
        <v>0</v>
      </c>
      <c r="P38" s="211">
        <f>J38+K38+L38+M38+N38+O38</f>
        <v>0</v>
      </c>
    </row>
    <row r="39" spans="1:16" s="639" customFormat="1" ht="16" thickBot="1">
      <c r="A39" s="22"/>
      <c r="B39" s="637"/>
      <c r="C39" s="625"/>
      <c r="D39" s="625"/>
      <c r="E39" s="628"/>
      <c r="F39" s="638"/>
      <c r="G39" s="638"/>
      <c r="H39" s="638"/>
      <c r="I39" s="638"/>
      <c r="J39" s="257"/>
      <c r="K39" s="257"/>
      <c r="L39" s="257"/>
      <c r="M39" s="257"/>
      <c r="N39" s="257"/>
      <c r="O39" s="256"/>
      <c r="P39" s="256"/>
    </row>
    <row r="40" spans="1:16" ht="16" thickBot="1">
      <c r="A40" s="148"/>
      <c r="B40" s="149" t="s">
        <v>344</v>
      </c>
      <c r="C40" s="150"/>
      <c r="D40" s="151"/>
      <c r="E40" s="11"/>
      <c r="F40" s="237"/>
      <c r="G40" s="237"/>
      <c r="H40" s="237"/>
      <c r="I40" s="74"/>
      <c r="J40" s="645"/>
      <c r="K40" s="645"/>
      <c r="L40" s="645"/>
      <c r="M40" s="645"/>
      <c r="N40" s="645"/>
      <c r="O40" s="647"/>
      <c r="P40" s="254"/>
    </row>
    <row r="41" spans="1:16" ht="15" thickBot="1">
      <c r="A41" s="187">
        <v>12.2</v>
      </c>
      <c r="B41" s="75" t="s">
        <v>414</v>
      </c>
      <c r="C41" s="56" t="s">
        <v>34</v>
      </c>
      <c r="D41" s="23" t="s">
        <v>35</v>
      </c>
      <c r="E41" s="97"/>
      <c r="F41" s="237"/>
      <c r="G41" s="237"/>
      <c r="H41" s="237"/>
      <c r="I41" s="641"/>
      <c r="J41" s="643">
        <f>J23+J30+J37</f>
        <v>0</v>
      </c>
      <c r="K41" s="644">
        <f t="shared" ref="K41:O41" si="5">K23+K30+K37</f>
        <v>0</v>
      </c>
      <c r="L41" s="644">
        <f t="shared" si="5"/>
        <v>0</v>
      </c>
      <c r="M41" s="644">
        <f t="shared" si="5"/>
        <v>0</v>
      </c>
      <c r="N41" s="646">
        <f t="shared" si="5"/>
        <v>0</v>
      </c>
      <c r="O41" s="649">
        <f t="shared" si="5"/>
        <v>0</v>
      </c>
      <c r="P41" s="254"/>
    </row>
    <row r="42" spans="1:16" ht="15" thickBot="1">
      <c r="A42" s="147">
        <v>12.21</v>
      </c>
      <c r="B42" s="152" t="s">
        <v>415</v>
      </c>
      <c r="C42" s="59" t="s">
        <v>34</v>
      </c>
      <c r="D42" s="58" t="s">
        <v>35</v>
      </c>
      <c r="E42" s="97"/>
      <c r="F42" s="237"/>
      <c r="G42" s="237"/>
      <c r="H42" s="237"/>
      <c r="I42" s="74"/>
      <c r="J42" s="642">
        <f>J41/$J$17</f>
        <v>0</v>
      </c>
      <c r="K42" s="266">
        <f>K41/$K$17</f>
        <v>0</v>
      </c>
      <c r="L42" s="266">
        <f>L41/$L$17</f>
        <v>0</v>
      </c>
      <c r="M42" s="266">
        <f>M41/$M$17</f>
        <v>0</v>
      </c>
      <c r="N42" s="266">
        <f>N41/$N$17</f>
        <v>0</v>
      </c>
      <c r="O42" s="648">
        <f>O41/$O$17</f>
        <v>0</v>
      </c>
      <c r="P42" s="252">
        <f>J42+K42+L42+M42+N42+O42</f>
        <v>0</v>
      </c>
    </row>
    <row r="43" spans="1:16" ht="15" thickBot="1">
      <c r="A43" s="108"/>
      <c r="B43" s="109"/>
      <c r="C43" s="110"/>
      <c r="D43" s="97"/>
      <c r="E43" s="97"/>
      <c r="F43" s="237"/>
      <c r="G43" s="237"/>
      <c r="H43" s="237"/>
      <c r="I43" s="74"/>
      <c r="J43" s="254"/>
      <c r="K43" s="254"/>
      <c r="L43" s="254"/>
      <c r="M43" s="254"/>
      <c r="N43" s="254"/>
      <c r="O43" s="254"/>
      <c r="P43" s="254"/>
    </row>
    <row r="44" spans="1:16" ht="16" thickBot="1">
      <c r="A44" s="148"/>
      <c r="B44" s="149" t="s">
        <v>349</v>
      </c>
      <c r="C44" s="150"/>
      <c r="D44" s="151"/>
      <c r="E44" s="97"/>
      <c r="F44" s="237"/>
      <c r="G44" s="237"/>
      <c r="H44" s="237"/>
      <c r="I44" s="74"/>
      <c r="J44" s="254"/>
      <c r="K44" s="254"/>
      <c r="L44" s="254"/>
      <c r="M44" s="254"/>
      <c r="N44" s="254"/>
      <c r="O44" s="254"/>
      <c r="P44" s="254"/>
    </row>
    <row r="45" spans="1:16">
      <c r="A45" s="98">
        <v>12.22</v>
      </c>
      <c r="B45" s="75" t="s">
        <v>351</v>
      </c>
      <c r="C45" s="56" t="s">
        <v>34</v>
      </c>
      <c r="D45" s="23" t="s">
        <v>16</v>
      </c>
      <c r="E45" s="97"/>
      <c r="F45" s="237"/>
      <c r="G45" s="237"/>
      <c r="H45" s="237"/>
      <c r="I45" s="74"/>
      <c r="J45" s="259"/>
      <c r="K45" s="260"/>
      <c r="L45" s="260"/>
      <c r="M45" s="260"/>
      <c r="N45" s="260"/>
      <c r="O45" s="243"/>
      <c r="P45" s="254"/>
    </row>
    <row r="46" spans="1:16" ht="15" thickBot="1">
      <c r="A46" s="98">
        <v>12.23</v>
      </c>
      <c r="B46" s="75" t="s">
        <v>416</v>
      </c>
      <c r="C46" s="56" t="s">
        <v>34</v>
      </c>
      <c r="D46" s="23" t="s">
        <v>35</v>
      </c>
      <c r="E46" s="97"/>
      <c r="F46" s="237"/>
      <c r="G46" s="237"/>
      <c r="H46" s="237"/>
      <c r="I46" s="74"/>
      <c r="J46" s="261">
        <f>J41+J45</f>
        <v>0</v>
      </c>
      <c r="K46" s="262">
        <f>K41+K45</f>
        <v>0</v>
      </c>
      <c r="L46" s="262">
        <f t="shared" ref="L46:N46" si="6">L41+L45</f>
        <v>0</v>
      </c>
      <c r="M46" s="262">
        <f t="shared" si="6"/>
        <v>0</v>
      </c>
      <c r="N46" s="262">
        <f t="shared" si="6"/>
        <v>0</v>
      </c>
      <c r="O46" s="246">
        <f>O41+O45</f>
        <v>0</v>
      </c>
      <c r="P46" s="256"/>
    </row>
    <row r="47" spans="1:16" ht="15" thickBot="1">
      <c r="A47" s="147">
        <v>12.24</v>
      </c>
      <c r="B47" s="152" t="s">
        <v>417</v>
      </c>
      <c r="C47" s="59" t="s">
        <v>34</v>
      </c>
      <c r="D47" s="58" t="s">
        <v>35</v>
      </c>
      <c r="E47" s="97"/>
      <c r="F47" s="237"/>
      <c r="G47" s="237"/>
      <c r="H47" s="237"/>
      <c r="I47" s="74"/>
      <c r="J47" s="265">
        <f>J46/$J$17</f>
        <v>0</v>
      </c>
      <c r="K47" s="266">
        <f>K46/$K$17</f>
        <v>0</v>
      </c>
      <c r="L47" s="266">
        <f>L46/$L$17</f>
        <v>0</v>
      </c>
      <c r="M47" s="266">
        <f>M46/$M$17</f>
        <v>0</v>
      </c>
      <c r="N47" s="266">
        <f>N46/$N$17</f>
        <v>0</v>
      </c>
      <c r="O47" s="266">
        <f>O46/$O$17</f>
        <v>0</v>
      </c>
      <c r="P47" s="252">
        <f>J47+K47+L47+M47+N47+O47</f>
        <v>0</v>
      </c>
    </row>
    <row r="48" spans="1:16" ht="16" thickBot="1">
      <c r="A48" s="70"/>
      <c r="B48" s="70"/>
      <c r="C48" s="70"/>
      <c r="D48" s="70"/>
      <c r="E48" s="70"/>
      <c r="F48" s="240"/>
      <c r="G48" s="240"/>
      <c r="H48" s="240"/>
      <c r="I48" s="240"/>
      <c r="J48" s="257"/>
      <c r="K48" s="257"/>
      <c r="L48" s="257"/>
      <c r="M48" s="257"/>
      <c r="N48" s="257"/>
      <c r="O48" s="256"/>
      <c r="P48" s="256"/>
    </row>
    <row r="49" spans="1:16" ht="16" thickBot="1">
      <c r="A49" s="148"/>
      <c r="B49" s="149" t="s">
        <v>390</v>
      </c>
      <c r="C49" s="150"/>
      <c r="D49" s="151"/>
      <c r="F49" s="74"/>
      <c r="G49" s="74"/>
      <c r="H49" s="74"/>
      <c r="I49" s="74"/>
      <c r="J49" s="254"/>
      <c r="K49" s="254"/>
      <c r="L49" s="254"/>
      <c r="M49" s="254"/>
      <c r="N49" s="254"/>
      <c r="O49" s="254"/>
      <c r="P49" s="254"/>
    </row>
    <row r="50" spans="1:16">
      <c r="A50" s="187">
        <v>12.25</v>
      </c>
      <c r="B50" s="24" t="s">
        <v>392</v>
      </c>
      <c r="C50" s="56" t="s">
        <v>34</v>
      </c>
      <c r="D50" s="23" t="s">
        <v>16</v>
      </c>
      <c r="E50" s="97"/>
      <c r="F50" s="238"/>
      <c r="G50" s="238"/>
      <c r="H50" s="238"/>
      <c r="I50" s="238"/>
      <c r="J50" s="267"/>
      <c r="K50" s="268"/>
      <c r="L50" s="268"/>
      <c r="M50" s="268"/>
      <c r="N50" s="268"/>
      <c r="O50" s="269"/>
      <c r="P50" s="254"/>
    </row>
    <row r="51" spans="1:16">
      <c r="A51" s="98">
        <v>12.26</v>
      </c>
      <c r="B51" s="24" t="s">
        <v>393</v>
      </c>
      <c r="C51" s="56" t="s">
        <v>34</v>
      </c>
      <c r="D51" s="23" t="s">
        <v>16</v>
      </c>
      <c r="E51" s="97"/>
      <c r="F51" s="238"/>
      <c r="G51" s="238"/>
      <c r="H51" s="238"/>
      <c r="I51" s="238"/>
      <c r="J51" s="270"/>
      <c r="K51" s="258"/>
      <c r="L51" s="258"/>
      <c r="M51" s="258"/>
      <c r="N51" s="258"/>
      <c r="O51" s="271"/>
      <c r="P51" s="254"/>
    </row>
    <row r="52" spans="1:16">
      <c r="A52" s="98">
        <v>12.27</v>
      </c>
      <c r="B52" s="24" t="s">
        <v>394</v>
      </c>
      <c r="C52" s="56" t="s">
        <v>34</v>
      </c>
      <c r="D52" s="23" t="s">
        <v>16</v>
      </c>
      <c r="E52" s="97"/>
      <c r="F52" s="238"/>
      <c r="G52" s="238"/>
      <c r="H52" s="238"/>
      <c r="I52" s="238"/>
      <c r="J52" s="270"/>
      <c r="K52" s="258"/>
      <c r="L52" s="258"/>
      <c r="M52" s="258"/>
      <c r="N52" s="258"/>
      <c r="O52" s="271"/>
      <c r="P52" s="254"/>
    </row>
    <row r="53" spans="1:16" ht="15" thickBot="1">
      <c r="A53" s="147">
        <v>12.28</v>
      </c>
      <c r="B53" s="57" t="s">
        <v>395</v>
      </c>
      <c r="C53" s="59" t="s">
        <v>34</v>
      </c>
      <c r="D53" s="58" t="s">
        <v>35</v>
      </c>
      <c r="E53" s="97"/>
      <c r="F53" s="74"/>
      <c r="G53" s="74"/>
      <c r="H53" s="74"/>
      <c r="I53" s="74"/>
      <c r="J53" s="272">
        <f>SUM(J50:J52)</f>
        <v>0</v>
      </c>
      <c r="K53" s="273">
        <f t="shared" ref="K53:O53" si="7">SUM(K50:K52)</f>
        <v>0</v>
      </c>
      <c r="L53" s="273">
        <f t="shared" si="7"/>
        <v>0</v>
      </c>
      <c r="M53" s="273">
        <f t="shared" si="7"/>
        <v>0</v>
      </c>
      <c r="N53" s="273">
        <f t="shared" si="7"/>
        <v>0</v>
      </c>
      <c r="O53" s="253">
        <f t="shared" si="7"/>
        <v>0</v>
      </c>
      <c r="P53" s="254"/>
    </row>
    <row r="54" spans="1:16" ht="15.5">
      <c r="B54" s="100"/>
      <c r="I54" s="275" t="s">
        <v>377</v>
      </c>
      <c r="J54" s="274" t="str">
        <f t="shared" ref="J54:O54" si="8">IF(J23=J53, "OK", "Error")</f>
        <v>OK</v>
      </c>
      <c r="K54" s="274" t="str">
        <f t="shared" si="8"/>
        <v>OK</v>
      </c>
      <c r="L54" s="274" t="str">
        <f t="shared" si="8"/>
        <v>OK</v>
      </c>
      <c r="M54" s="274" t="str">
        <f t="shared" si="8"/>
        <v>OK</v>
      </c>
      <c r="N54" s="274" t="str">
        <f t="shared" si="8"/>
        <v>OK</v>
      </c>
      <c r="O54" s="274" t="str">
        <f t="shared" si="8"/>
        <v>OK</v>
      </c>
    </row>
    <row r="55" spans="1:16" ht="16" thickBot="1">
      <c r="B55" s="100"/>
    </row>
    <row r="56" spans="1:16" s="28" customFormat="1" ht="12.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86"/>
    </row>
    <row r="57" spans="1:16" s="28" customFormat="1" ht="12.5">
      <c r="A57" s="93" t="s">
        <v>45</v>
      </c>
      <c r="B57" s="86"/>
      <c r="C57" s="86"/>
      <c r="D57" s="94" t="s">
        <v>46</v>
      </c>
      <c r="L57" s="88"/>
      <c r="M57" s="86"/>
    </row>
    <row r="58" spans="1:16" s="28" customFormat="1" ht="12.5">
      <c r="A58" s="89"/>
      <c r="B58" s="86"/>
      <c r="C58" s="86"/>
      <c r="D58" s="86"/>
      <c r="L58" s="88"/>
      <c r="M58" s="86"/>
    </row>
    <row r="59" spans="1:16" s="28" customFormat="1" ht="12.5">
      <c r="A59" s="93" t="s">
        <v>47</v>
      </c>
      <c r="B59" s="86"/>
      <c r="C59" s="86"/>
      <c r="D59" s="94" t="s">
        <v>46</v>
      </c>
      <c r="L59" s="88"/>
      <c r="M59" s="86"/>
    </row>
    <row r="60" spans="1:16" s="28" customFormat="1" ht="12.5">
      <c r="A60" s="89"/>
      <c r="B60" s="86"/>
      <c r="C60" s="86"/>
      <c r="D60" s="86"/>
      <c r="L60" s="88"/>
      <c r="M60" s="86"/>
    </row>
    <row r="61" spans="1:16" s="28" customFormat="1" ht="12.5">
      <c r="A61" s="93" t="s">
        <v>48</v>
      </c>
      <c r="B61" s="86"/>
      <c r="C61" s="86"/>
      <c r="D61" s="87"/>
      <c r="L61" s="88"/>
      <c r="M61" s="86"/>
    </row>
    <row r="62" spans="1:16" s="28" customFormat="1" ht="13" thickBot="1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2"/>
      <c r="M62" s="86"/>
    </row>
    <row r="63" spans="1:16" ht="15.5">
      <c r="B63" s="100"/>
    </row>
    <row r="64" spans="1:16" ht="15.5">
      <c r="B64" s="100"/>
    </row>
    <row r="65" spans="2:2" ht="15.5">
      <c r="B65" s="100"/>
    </row>
    <row r="66" spans="2:2" ht="15.5">
      <c r="B66" s="100"/>
    </row>
    <row r="67" spans="2:2" ht="15.5">
      <c r="B67" s="100"/>
    </row>
    <row r="68" spans="2:2" ht="15.5">
      <c r="B68" s="100"/>
    </row>
    <row r="69" spans="2:2" ht="15.5">
      <c r="B69" s="100"/>
    </row>
    <row r="70" spans="2:2" ht="15.5">
      <c r="B70" s="100"/>
    </row>
    <row r="71" spans="2:2" ht="15.5">
      <c r="B71" s="100"/>
    </row>
    <row r="72" spans="2:2" ht="15.5">
      <c r="B72" s="100"/>
    </row>
    <row r="73" spans="2:2" ht="15.5">
      <c r="B73" s="100"/>
    </row>
    <row r="74" spans="2:2" ht="15.5">
      <c r="B74" s="100"/>
    </row>
    <row r="75" spans="2:2" ht="15.5">
      <c r="B75" s="100"/>
    </row>
    <row r="76" spans="2:2" ht="15.5">
      <c r="B76" s="100"/>
    </row>
  </sheetData>
  <mergeCells count="11">
    <mergeCell ref="L7:L9"/>
    <mergeCell ref="M7:M9"/>
    <mergeCell ref="N7:N9"/>
    <mergeCell ref="O7:O9"/>
    <mergeCell ref="P7:P9"/>
    <mergeCell ref="K7:K9"/>
    <mergeCell ref="F7:F9"/>
    <mergeCell ref="G7:G9"/>
    <mergeCell ref="H7:H9"/>
    <mergeCell ref="I7:I9"/>
    <mergeCell ref="J7:J9"/>
  </mergeCells>
  <conditionalFormatting sqref="J54:O54">
    <cfRule type="containsText" dxfId="3" priority="1" operator="containsText" text="Error">
      <formula>NOT(ISERROR(SEARCH("Error",J54)))</formula>
    </cfRule>
    <cfRule type="containsText" dxfId="2" priority="2" operator="containsText" text="OK">
      <formula>NOT(ISERROR(SEARCH("OK",J54)))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23FE-A9C4-4044-841C-1DCA562F2A31}">
  <sheetPr>
    <pageSetUpPr fitToPage="1"/>
  </sheetPr>
  <dimension ref="A1:HD175"/>
  <sheetViews>
    <sheetView showOutlineSymbols="0" showWhiteSpace="0" zoomScale="70" zoomScaleNormal="70" workbookViewId="0">
      <selection sqref="A1:XFD1048576"/>
    </sheetView>
  </sheetViews>
  <sheetFormatPr defaultColWidth="9.1796875" defaultRowHeight="12.5" outlineLevelCol="1"/>
  <cols>
    <col min="1" max="1" width="8.453125" style="28" customWidth="1"/>
    <col min="2" max="2" width="102.54296875" style="28" customWidth="1"/>
    <col min="3" max="3" width="9.453125" style="28" customWidth="1"/>
    <col min="4" max="4" width="9.81640625" style="28" customWidth="1"/>
    <col min="5" max="5" width="24.7265625" style="28" customWidth="1"/>
    <col min="6" max="6" width="22.81640625" style="28" customWidth="1"/>
    <col min="7" max="9" width="8.7265625" style="28" hidden="1" customWidth="1" outlineLevel="1"/>
    <col min="10" max="10" width="8.7265625" style="28" customWidth="1" collapsed="1"/>
    <col min="11" max="11" width="16.81640625" style="28" bestFit="1" customWidth="1"/>
    <col min="12" max="12" width="12.453125" style="28" bestFit="1" customWidth="1"/>
    <col min="13" max="13" width="16.81640625" style="28" bestFit="1" customWidth="1"/>
    <col min="14" max="14" width="12.453125" style="28" bestFit="1" customWidth="1"/>
    <col min="15" max="15" width="16.81640625" style="28" bestFit="1" customWidth="1"/>
    <col min="16" max="16" width="12.453125" style="28" bestFit="1" customWidth="1"/>
    <col min="17" max="17" width="16.81640625" style="28" bestFit="1" customWidth="1"/>
    <col min="18" max="18" width="12.453125" style="28" bestFit="1" customWidth="1"/>
    <col min="19" max="19" width="16.81640625" style="28" bestFit="1" customWidth="1"/>
    <col min="20" max="20" width="12.453125" style="28" bestFit="1" customWidth="1"/>
    <col min="21" max="21" width="16.81640625" style="28" bestFit="1" customWidth="1"/>
    <col min="22" max="22" width="12.453125" style="28" bestFit="1" customWidth="1"/>
    <col min="23" max="23" width="16.81640625" style="28" bestFit="1" customWidth="1"/>
    <col min="24" max="24" width="12.453125" style="28" bestFit="1" customWidth="1"/>
    <col min="25" max="16384" width="9.1796875" style="28"/>
  </cols>
  <sheetData>
    <row r="1" spans="1:212" s="27" customFormat="1" ht="20">
      <c r="A1" s="5" t="s">
        <v>0</v>
      </c>
      <c r="B1" s="30"/>
    </row>
    <row r="2" spans="1:212" s="27" customFormat="1" ht="20">
      <c r="A2" s="29"/>
      <c r="B2" s="30"/>
    </row>
    <row r="3" spans="1:212" ht="16" thickBot="1">
      <c r="A3" s="31"/>
      <c r="B3" s="32"/>
    </row>
    <row r="4" spans="1:212" ht="20">
      <c r="A4" s="38" t="s">
        <v>610</v>
      </c>
      <c r="B4" s="39"/>
      <c r="C4" s="39"/>
      <c r="D4" s="40"/>
    </row>
    <row r="5" spans="1:212" ht="30.75" customHeight="1" thickBot="1">
      <c r="A5" s="41"/>
      <c r="B5" s="33"/>
      <c r="C5" s="33"/>
      <c r="D5" s="34"/>
      <c r="M5" s="42"/>
      <c r="N5" s="42"/>
      <c r="O5" s="42"/>
      <c r="P5" s="42"/>
    </row>
    <row r="6" spans="1:212" ht="34.75" customHeight="1" thickBot="1"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</row>
    <row r="7" spans="1:212" s="35" customFormat="1" ht="74.150000000000006" customHeight="1" thickTop="1" thickBot="1">
      <c r="A7" s="992" t="s">
        <v>597</v>
      </c>
      <c r="B7" s="991" t="s">
        <v>2</v>
      </c>
      <c r="C7" s="991" t="s">
        <v>3</v>
      </c>
      <c r="D7" s="990" t="s">
        <v>129</v>
      </c>
      <c r="E7" s="989" t="s">
        <v>396</v>
      </c>
      <c r="F7" s="28"/>
      <c r="G7" s="111" t="s">
        <v>306</v>
      </c>
      <c r="H7" s="111" t="s">
        <v>307</v>
      </c>
      <c r="I7" s="678" t="s">
        <v>308</v>
      </c>
      <c r="J7" s="958" t="s">
        <v>309</v>
      </c>
      <c r="K7" s="996" t="s">
        <v>132</v>
      </c>
      <c r="L7" s="998"/>
      <c r="M7" s="996" t="s">
        <v>133</v>
      </c>
      <c r="N7" s="998"/>
      <c r="O7" s="996" t="s">
        <v>134</v>
      </c>
      <c r="P7" s="998"/>
      <c r="Q7" s="996" t="s">
        <v>135</v>
      </c>
      <c r="R7" s="998"/>
      <c r="S7" s="996" t="s">
        <v>136</v>
      </c>
      <c r="T7" s="998"/>
      <c r="U7" s="996" t="s">
        <v>137</v>
      </c>
      <c r="V7" s="998"/>
      <c r="W7" s="996" t="s">
        <v>397</v>
      </c>
      <c r="X7" s="997"/>
    </row>
    <row r="8" spans="1:212" ht="20.25" customHeight="1" thickTop="1" thickBot="1">
      <c r="A8" s="993"/>
      <c r="B8" s="991"/>
      <c r="C8" s="991"/>
      <c r="D8" s="990"/>
      <c r="E8" s="989"/>
      <c r="G8" s="6"/>
      <c r="H8" s="6"/>
      <c r="I8" s="6"/>
      <c r="J8" s="960"/>
      <c r="K8" s="686" t="s">
        <v>482</v>
      </c>
      <c r="L8" s="687" t="s">
        <v>435</v>
      </c>
      <c r="M8" s="686" t="s">
        <v>482</v>
      </c>
      <c r="N8" s="687" t="s">
        <v>435</v>
      </c>
      <c r="O8" s="686" t="s">
        <v>482</v>
      </c>
      <c r="P8" s="687" t="s">
        <v>435</v>
      </c>
      <c r="Q8" s="686" t="s">
        <v>482</v>
      </c>
      <c r="R8" s="687" t="s">
        <v>435</v>
      </c>
      <c r="S8" s="686" t="s">
        <v>482</v>
      </c>
      <c r="T8" s="687" t="s">
        <v>435</v>
      </c>
      <c r="U8" s="686" t="s">
        <v>482</v>
      </c>
      <c r="V8" s="687" t="s">
        <v>435</v>
      </c>
      <c r="W8" s="686" t="s">
        <v>482</v>
      </c>
      <c r="X8" s="688" t="s">
        <v>435</v>
      </c>
    </row>
    <row r="9" spans="1:212" s="663" customFormat="1" ht="20.25" customHeight="1" thickTop="1">
      <c r="B9" s="662"/>
      <c r="E9" s="691">
        <v>1</v>
      </c>
      <c r="F9" s="692"/>
      <c r="G9" s="693"/>
      <c r="H9" s="693"/>
      <c r="I9" s="693"/>
      <c r="J9" s="691">
        <v>2</v>
      </c>
      <c r="K9" s="694">
        <v>3</v>
      </c>
      <c r="L9" s="694">
        <v>4</v>
      </c>
      <c r="M9" s="694">
        <v>5</v>
      </c>
      <c r="N9" s="694">
        <v>6</v>
      </c>
      <c r="O9" s="694">
        <v>7</v>
      </c>
      <c r="P9" s="694">
        <v>8</v>
      </c>
      <c r="Q9" s="694">
        <v>9</v>
      </c>
      <c r="R9" s="694">
        <v>10</v>
      </c>
      <c r="S9" s="694">
        <v>11</v>
      </c>
      <c r="T9" s="694">
        <v>12</v>
      </c>
      <c r="U9" s="694">
        <v>13</v>
      </c>
      <c r="V9" s="694">
        <v>14</v>
      </c>
      <c r="W9" s="694">
        <v>15</v>
      </c>
      <c r="X9" s="694">
        <v>16</v>
      </c>
    </row>
    <row r="10" spans="1:212" s="663" customFormat="1" ht="20.25" customHeight="1" thickBot="1">
      <c r="B10" s="662"/>
      <c r="G10" s="689"/>
      <c r="H10" s="689"/>
      <c r="I10" s="689"/>
      <c r="J10" s="689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</row>
    <row r="11" spans="1:212" ht="16" thickBot="1">
      <c r="A11" s="148"/>
      <c r="B11" s="149" t="s">
        <v>268</v>
      </c>
      <c r="C11" s="150"/>
      <c r="D11" s="15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/>
      <c r="Z11" s="6"/>
      <c r="AA11"/>
    </row>
    <row r="12" spans="1:212" ht="22.5" customHeight="1" thickBot="1">
      <c r="A12" s="98">
        <v>13.1</v>
      </c>
      <c r="B12" s="24" t="s">
        <v>269</v>
      </c>
      <c r="C12" s="56" t="s">
        <v>44</v>
      </c>
      <c r="D12" s="23" t="s">
        <v>37</v>
      </c>
      <c r="E12" s="6"/>
      <c r="F12" s="6"/>
      <c r="G12" s="238"/>
      <c r="H12" s="284">
        <f>'14. Inflation'!G14</f>
        <v>3.0599999999999999E-2</v>
      </c>
      <c r="I12" s="214">
        <f>'14. Inflation'!H14</f>
        <v>2.5884636879724532E-2</v>
      </c>
      <c r="J12" s="282">
        <f>'14. Inflation'!I14</f>
        <v>1.2128336726209277E-2</v>
      </c>
      <c r="K12" s="999">
        <f>'14. Inflation'!J14</f>
        <v>0</v>
      </c>
      <c r="L12" s="1000"/>
      <c r="M12" s="1003">
        <f>'14. Inflation'!K14</f>
        <v>0</v>
      </c>
      <c r="N12" s="1003"/>
      <c r="O12" s="1003">
        <f>'14. Inflation'!L14</f>
        <v>0</v>
      </c>
      <c r="P12" s="1003"/>
      <c r="Q12" s="1003">
        <f>'14. Inflation'!M14</f>
        <v>0</v>
      </c>
      <c r="R12" s="1003"/>
      <c r="S12" s="1003">
        <f>'14. Inflation'!N14</f>
        <v>0</v>
      </c>
      <c r="T12" s="1003"/>
      <c r="U12" s="1003">
        <f>'14. Inflation'!O14</f>
        <v>0</v>
      </c>
      <c r="V12" s="1004"/>
    </row>
    <row r="13" spans="1:212" ht="13.5" thickBot="1">
      <c r="A13" s="147">
        <v>13.2</v>
      </c>
      <c r="B13" s="57" t="s">
        <v>270</v>
      </c>
      <c r="C13" s="59" t="s">
        <v>218</v>
      </c>
      <c r="D13" s="58" t="s">
        <v>142</v>
      </c>
      <c r="E13" s="6"/>
      <c r="F13" s="6"/>
      <c r="G13" s="239">
        <v>1</v>
      </c>
      <c r="H13" s="153">
        <f>G13*(1+H12)</f>
        <v>1.0306</v>
      </c>
      <c r="I13" s="283">
        <f>H13*(1+I12)</f>
        <v>1.057276706768244</v>
      </c>
      <c r="J13" s="154">
        <f>I13*(1+J12)</f>
        <v>1.070099714680707</v>
      </c>
      <c r="K13" s="1001">
        <f>J13*(1+K12)</f>
        <v>1.070099714680707</v>
      </c>
      <c r="L13" s="1002"/>
      <c r="M13" s="1005">
        <f>K13*(1+M12)</f>
        <v>1.070099714680707</v>
      </c>
      <c r="N13" s="1005"/>
      <c r="O13" s="1005">
        <f>M13*(1+O12)</f>
        <v>1.070099714680707</v>
      </c>
      <c r="P13" s="1005"/>
      <c r="Q13" s="1005">
        <f>O13*(1+Q12)</f>
        <v>1.070099714680707</v>
      </c>
      <c r="R13" s="1005"/>
      <c r="S13" s="1005">
        <f>Q13*(1+S12)</f>
        <v>1.070099714680707</v>
      </c>
      <c r="T13" s="1005"/>
      <c r="U13" s="1005">
        <f>S13*(1+U12)</f>
        <v>1.070099714680707</v>
      </c>
      <c r="V13" s="1006"/>
    </row>
    <row r="14" spans="1:212" ht="13.5" thickBot="1">
      <c r="B14" s="4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12" ht="15.5">
      <c r="A15" s="144"/>
      <c r="B15" s="145" t="s">
        <v>398</v>
      </c>
      <c r="C15" s="131"/>
      <c r="D15" s="131"/>
      <c r="E15" s="133"/>
      <c r="K15" s="277" t="s">
        <v>482</v>
      </c>
      <c r="L15" s="278" t="s">
        <v>435</v>
      </c>
      <c r="M15" s="277" t="s">
        <v>482</v>
      </c>
      <c r="N15" s="278" t="s">
        <v>435</v>
      </c>
      <c r="O15" s="277" t="s">
        <v>482</v>
      </c>
      <c r="P15" s="278" t="s">
        <v>435</v>
      </c>
      <c r="Q15" s="277" t="s">
        <v>482</v>
      </c>
      <c r="R15" s="278" t="s">
        <v>435</v>
      </c>
      <c r="S15" s="277" t="s">
        <v>482</v>
      </c>
      <c r="T15" s="278" t="s">
        <v>435</v>
      </c>
      <c r="U15" s="277" t="s">
        <v>482</v>
      </c>
      <c r="V15" s="278" t="s">
        <v>435</v>
      </c>
      <c r="W15" s="277" t="s">
        <v>482</v>
      </c>
      <c r="X15" s="279" t="s">
        <v>435</v>
      </c>
    </row>
    <row r="16" spans="1:212" ht="13">
      <c r="A16" s="98">
        <v>13.3</v>
      </c>
      <c r="B16" s="47" t="s">
        <v>399</v>
      </c>
      <c r="C16" s="50" t="s">
        <v>400</v>
      </c>
      <c r="D16" s="50" t="s">
        <v>142</v>
      </c>
      <c r="E16" s="994"/>
      <c r="K16" s="137"/>
      <c r="L16" s="138"/>
      <c r="M16" s="137"/>
      <c r="N16" s="138"/>
      <c r="O16" s="137"/>
      <c r="P16" s="138"/>
      <c r="Q16" s="137"/>
      <c r="R16" s="138"/>
      <c r="S16" s="137"/>
      <c r="T16" s="138"/>
      <c r="U16" s="137"/>
      <c r="V16" s="138"/>
      <c r="W16" s="224">
        <f>K16+M16+O16+Q16+S16+U16</f>
        <v>0</v>
      </c>
      <c r="X16" s="140">
        <f>L16+N16+P16+R16+T16+V16</f>
        <v>0</v>
      </c>
      <c r="Y16" s="46"/>
    </row>
    <row r="17" spans="1:25" ht="13">
      <c r="A17" s="98">
        <v>13.4</v>
      </c>
      <c r="B17" s="47" t="s">
        <v>401</v>
      </c>
      <c r="C17" s="50" t="s">
        <v>400</v>
      </c>
      <c r="D17" s="50" t="s">
        <v>142</v>
      </c>
      <c r="E17" s="994"/>
      <c r="K17" s="137"/>
      <c r="L17" s="138"/>
      <c r="M17" s="137"/>
      <c r="N17" s="138"/>
      <c r="O17" s="137"/>
      <c r="P17" s="138"/>
      <c r="Q17" s="137"/>
      <c r="R17" s="138"/>
      <c r="S17" s="137"/>
      <c r="T17" s="138"/>
      <c r="U17" s="137"/>
      <c r="V17" s="138"/>
      <c r="W17" s="224">
        <f t="shared" ref="W17:X21" si="0">K17+M17+O17+Q17+S17+U17</f>
        <v>0</v>
      </c>
      <c r="X17" s="140">
        <f t="shared" si="0"/>
        <v>0</v>
      </c>
      <c r="Y17" s="46"/>
    </row>
    <row r="18" spans="1:25" ht="13">
      <c r="A18" s="98">
        <v>13.5</v>
      </c>
      <c r="B18" s="47" t="s">
        <v>402</v>
      </c>
      <c r="C18" s="50" t="s">
        <v>400</v>
      </c>
      <c r="D18" s="50" t="s">
        <v>142</v>
      </c>
      <c r="E18" s="994"/>
      <c r="K18" s="137"/>
      <c r="L18" s="138"/>
      <c r="M18" s="137"/>
      <c r="N18" s="138"/>
      <c r="O18" s="137"/>
      <c r="P18" s="138"/>
      <c r="Q18" s="137"/>
      <c r="R18" s="138"/>
      <c r="S18" s="137"/>
      <c r="T18" s="138"/>
      <c r="U18" s="137"/>
      <c r="V18" s="138"/>
      <c r="W18" s="224">
        <f t="shared" si="0"/>
        <v>0</v>
      </c>
      <c r="X18" s="140">
        <f t="shared" si="0"/>
        <v>0</v>
      </c>
      <c r="Y18" s="46"/>
    </row>
    <row r="19" spans="1:25" ht="13">
      <c r="A19" s="98">
        <v>13.6</v>
      </c>
      <c r="B19" s="47" t="s">
        <v>403</v>
      </c>
      <c r="C19" s="50" t="s">
        <v>400</v>
      </c>
      <c r="D19" s="50" t="s">
        <v>142</v>
      </c>
      <c r="E19" s="994"/>
      <c r="K19" s="137"/>
      <c r="L19" s="138"/>
      <c r="M19" s="137"/>
      <c r="N19" s="138"/>
      <c r="O19" s="137"/>
      <c r="P19" s="138"/>
      <c r="Q19" s="137"/>
      <c r="R19" s="138"/>
      <c r="S19" s="137"/>
      <c r="T19" s="138"/>
      <c r="U19" s="137"/>
      <c r="V19" s="138"/>
      <c r="W19" s="224">
        <f t="shared" si="0"/>
        <v>0</v>
      </c>
      <c r="X19" s="140">
        <f t="shared" si="0"/>
        <v>0</v>
      </c>
      <c r="Y19" s="46"/>
    </row>
    <row r="20" spans="1:25" ht="13">
      <c r="A20" s="98">
        <v>13.7</v>
      </c>
      <c r="B20" s="47" t="s">
        <v>404</v>
      </c>
      <c r="C20" s="50" t="s">
        <v>400</v>
      </c>
      <c r="D20" s="50" t="s">
        <v>142</v>
      </c>
      <c r="E20" s="994"/>
      <c r="K20" s="137"/>
      <c r="L20" s="138"/>
      <c r="M20" s="137"/>
      <c r="N20" s="138"/>
      <c r="O20" s="137"/>
      <c r="P20" s="138"/>
      <c r="Q20" s="137"/>
      <c r="R20" s="138"/>
      <c r="S20" s="137"/>
      <c r="T20" s="138"/>
      <c r="U20" s="137"/>
      <c r="V20" s="138"/>
      <c r="W20" s="224">
        <f t="shared" si="0"/>
        <v>0</v>
      </c>
      <c r="X20" s="140">
        <f t="shared" si="0"/>
        <v>0</v>
      </c>
      <c r="Y20" s="46"/>
    </row>
    <row r="21" spans="1:25" ht="13.5" thickBot="1">
      <c r="A21" s="147">
        <v>13.8</v>
      </c>
      <c r="B21" s="36" t="s">
        <v>405</v>
      </c>
      <c r="C21" s="48" t="s">
        <v>400</v>
      </c>
      <c r="D21" s="741" t="s">
        <v>142</v>
      </c>
      <c r="E21" s="995"/>
      <c r="K21" s="141"/>
      <c r="L21" s="142"/>
      <c r="M21" s="141"/>
      <c r="N21" s="142"/>
      <c r="O21" s="141"/>
      <c r="P21" s="142"/>
      <c r="Q21" s="141"/>
      <c r="R21" s="142"/>
      <c r="S21" s="141"/>
      <c r="T21" s="142"/>
      <c r="U21" s="141"/>
      <c r="V21" s="142"/>
      <c r="W21" s="227">
        <f t="shared" si="0"/>
        <v>0</v>
      </c>
      <c r="X21" s="229">
        <f t="shared" si="0"/>
        <v>0</v>
      </c>
      <c r="Y21" s="46"/>
    </row>
    <row r="22" spans="1:25" ht="15" thickBot="1">
      <c r="B22" s="45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1"/>
      <c r="X22" s="281"/>
      <c r="Y22" s="46"/>
    </row>
    <row r="23" spans="1:25" ht="15.5">
      <c r="A23" s="285"/>
      <c r="B23" s="132" t="s">
        <v>418</v>
      </c>
      <c r="C23" s="286"/>
      <c r="D23" s="742"/>
      <c r="E23" s="133"/>
      <c r="K23" s="277" t="s">
        <v>482</v>
      </c>
      <c r="L23" s="278" t="s">
        <v>435</v>
      </c>
      <c r="M23" s="277" t="s">
        <v>482</v>
      </c>
      <c r="N23" s="278" t="s">
        <v>435</v>
      </c>
      <c r="O23" s="277" t="s">
        <v>482</v>
      </c>
      <c r="P23" s="278" t="s">
        <v>435</v>
      </c>
      <c r="Q23" s="277" t="s">
        <v>482</v>
      </c>
      <c r="R23" s="278" t="s">
        <v>435</v>
      </c>
      <c r="S23" s="277" t="s">
        <v>482</v>
      </c>
      <c r="T23" s="278" t="s">
        <v>435</v>
      </c>
      <c r="U23" s="277" t="s">
        <v>482</v>
      </c>
      <c r="V23" s="278" t="s">
        <v>435</v>
      </c>
      <c r="W23" s="277" t="s">
        <v>482</v>
      </c>
      <c r="X23" s="279" t="s">
        <v>435</v>
      </c>
      <c r="Y23" s="46"/>
    </row>
    <row r="24" spans="1:25" ht="13">
      <c r="A24" s="98">
        <v>13.9</v>
      </c>
      <c r="B24" s="47" t="s">
        <v>399</v>
      </c>
      <c r="C24" s="50" t="s">
        <v>400</v>
      </c>
      <c r="D24" s="50" t="s">
        <v>142</v>
      </c>
      <c r="E24" s="994"/>
      <c r="K24" s="222"/>
      <c r="L24" s="223"/>
      <c r="M24" s="137"/>
      <c r="N24" s="138"/>
      <c r="O24" s="137"/>
      <c r="P24" s="138"/>
      <c r="Q24" s="137"/>
      <c r="R24" s="138"/>
      <c r="S24" s="137"/>
      <c r="T24" s="138"/>
      <c r="U24" s="137"/>
      <c r="V24" s="138"/>
      <c r="W24" s="224">
        <f t="shared" ref="W24:X29" si="1">K24+M24+O24+Q24+S24+U24</f>
        <v>0</v>
      </c>
      <c r="X24" s="140">
        <f t="shared" si="1"/>
        <v>0</v>
      </c>
      <c r="Y24" s="46"/>
    </row>
    <row r="25" spans="1:25" ht="13">
      <c r="A25" s="187">
        <v>13.1</v>
      </c>
      <c r="B25" s="47" t="s">
        <v>401</v>
      </c>
      <c r="C25" s="50" t="s">
        <v>400</v>
      </c>
      <c r="D25" s="50" t="s">
        <v>142</v>
      </c>
      <c r="E25" s="994"/>
      <c r="K25" s="137"/>
      <c r="L25" s="138"/>
      <c r="M25" s="137"/>
      <c r="N25" s="138"/>
      <c r="O25" s="137"/>
      <c r="P25" s="138"/>
      <c r="Q25" s="137"/>
      <c r="R25" s="138"/>
      <c r="S25" s="137"/>
      <c r="T25" s="138"/>
      <c r="U25" s="137"/>
      <c r="V25" s="138"/>
      <c r="W25" s="224">
        <f t="shared" si="1"/>
        <v>0</v>
      </c>
      <c r="X25" s="140">
        <f t="shared" si="1"/>
        <v>0</v>
      </c>
      <c r="Y25" s="46"/>
    </row>
    <row r="26" spans="1:25" ht="13">
      <c r="A26" s="98">
        <v>13.11</v>
      </c>
      <c r="B26" s="47" t="s">
        <v>402</v>
      </c>
      <c r="C26" s="50" t="s">
        <v>400</v>
      </c>
      <c r="D26" s="50" t="s">
        <v>142</v>
      </c>
      <c r="E26" s="994"/>
      <c r="K26" s="137"/>
      <c r="L26" s="138"/>
      <c r="M26" s="137"/>
      <c r="N26" s="138"/>
      <c r="O26" s="137"/>
      <c r="P26" s="138"/>
      <c r="Q26" s="137"/>
      <c r="R26" s="138"/>
      <c r="S26" s="137"/>
      <c r="T26" s="138"/>
      <c r="U26" s="137"/>
      <c r="V26" s="138"/>
      <c r="W26" s="224">
        <f t="shared" si="1"/>
        <v>0</v>
      </c>
      <c r="X26" s="140">
        <f t="shared" si="1"/>
        <v>0</v>
      </c>
      <c r="Y26" s="46"/>
    </row>
    <row r="27" spans="1:25" ht="13">
      <c r="A27" s="98">
        <v>13.12</v>
      </c>
      <c r="B27" s="47" t="s">
        <v>403</v>
      </c>
      <c r="C27" s="50" t="s">
        <v>400</v>
      </c>
      <c r="D27" s="50" t="s">
        <v>142</v>
      </c>
      <c r="E27" s="994"/>
      <c r="K27" s="137"/>
      <c r="L27" s="138"/>
      <c r="M27" s="137"/>
      <c r="N27" s="138"/>
      <c r="O27" s="137"/>
      <c r="P27" s="138"/>
      <c r="Q27" s="137"/>
      <c r="R27" s="138"/>
      <c r="S27" s="137"/>
      <c r="T27" s="138"/>
      <c r="U27" s="137"/>
      <c r="V27" s="138"/>
      <c r="W27" s="224">
        <f t="shared" si="1"/>
        <v>0</v>
      </c>
      <c r="X27" s="140">
        <f t="shared" si="1"/>
        <v>0</v>
      </c>
      <c r="Y27" s="46"/>
    </row>
    <row r="28" spans="1:25" ht="13">
      <c r="A28" s="98">
        <v>13.13</v>
      </c>
      <c r="B28" s="47" t="s">
        <v>404</v>
      </c>
      <c r="C28" s="50" t="s">
        <v>400</v>
      </c>
      <c r="D28" s="50" t="s">
        <v>142</v>
      </c>
      <c r="E28" s="994"/>
      <c r="K28" s="137"/>
      <c r="L28" s="138"/>
      <c r="M28" s="137"/>
      <c r="N28" s="138"/>
      <c r="O28" s="137"/>
      <c r="P28" s="138"/>
      <c r="Q28" s="137"/>
      <c r="R28" s="138"/>
      <c r="S28" s="137"/>
      <c r="T28" s="138"/>
      <c r="U28" s="137"/>
      <c r="V28" s="138"/>
      <c r="W28" s="224">
        <f t="shared" si="1"/>
        <v>0</v>
      </c>
      <c r="X28" s="140">
        <f t="shared" si="1"/>
        <v>0</v>
      </c>
      <c r="Y28" s="46"/>
    </row>
    <row r="29" spans="1:25" ht="13.5" thickBot="1">
      <c r="A29" s="147">
        <v>13.14</v>
      </c>
      <c r="B29" s="36" t="s">
        <v>405</v>
      </c>
      <c r="C29" s="48" t="s">
        <v>400</v>
      </c>
      <c r="D29" s="48" t="s">
        <v>142</v>
      </c>
      <c r="E29" s="995"/>
      <c r="K29" s="141"/>
      <c r="L29" s="142"/>
      <c r="M29" s="141"/>
      <c r="N29" s="142"/>
      <c r="O29" s="141"/>
      <c r="P29" s="142"/>
      <c r="Q29" s="141"/>
      <c r="R29" s="142"/>
      <c r="S29" s="141"/>
      <c r="T29" s="142"/>
      <c r="U29" s="141"/>
      <c r="V29" s="142"/>
      <c r="W29" s="227">
        <f t="shared" si="1"/>
        <v>0</v>
      </c>
      <c r="X29" s="229">
        <f t="shared" si="1"/>
        <v>0</v>
      </c>
      <c r="Y29" s="46"/>
    </row>
    <row r="30" spans="1:25" ht="15" thickBot="1">
      <c r="B30" s="45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1"/>
      <c r="X30" s="281"/>
      <c r="Y30" s="46"/>
    </row>
    <row r="31" spans="1:25" ht="15.5">
      <c r="A31" s="285"/>
      <c r="B31" s="132" t="s">
        <v>419</v>
      </c>
      <c r="C31" s="286"/>
      <c r="D31" s="742"/>
      <c r="E31" s="133"/>
      <c r="K31" s="277" t="s">
        <v>482</v>
      </c>
      <c r="L31" s="278" t="s">
        <v>435</v>
      </c>
      <c r="M31" s="277" t="s">
        <v>482</v>
      </c>
      <c r="N31" s="278" t="s">
        <v>435</v>
      </c>
      <c r="O31" s="277" t="s">
        <v>482</v>
      </c>
      <c r="P31" s="278" t="s">
        <v>435</v>
      </c>
      <c r="Q31" s="277" t="s">
        <v>482</v>
      </c>
      <c r="R31" s="278" t="s">
        <v>435</v>
      </c>
      <c r="S31" s="277" t="s">
        <v>482</v>
      </c>
      <c r="T31" s="278" t="s">
        <v>435</v>
      </c>
      <c r="U31" s="277" t="s">
        <v>482</v>
      </c>
      <c r="V31" s="278" t="s">
        <v>435</v>
      </c>
      <c r="W31" s="277" t="s">
        <v>482</v>
      </c>
      <c r="X31" s="279" t="s">
        <v>435</v>
      </c>
      <c r="Y31" s="46"/>
    </row>
    <row r="32" spans="1:25" ht="13">
      <c r="A32" s="98">
        <v>13.15</v>
      </c>
      <c r="B32" s="47" t="s">
        <v>399</v>
      </c>
      <c r="C32" s="50" t="s">
        <v>400</v>
      </c>
      <c r="D32" s="50" t="s">
        <v>142</v>
      </c>
      <c r="E32" s="994"/>
      <c r="K32" s="137"/>
      <c r="L32" s="138"/>
      <c r="M32" s="137"/>
      <c r="N32" s="138"/>
      <c r="O32" s="137"/>
      <c r="P32" s="138"/>
      <c r="Q32" s="137"/>
      <c r="R32" s="138"/>
      <c r="S32" s="137"/>
      <c r="T32" s="138"/>
      <c r="U32" s="137"/>
      <c r="V32" s="138"/>
      <c r="W32" s="224">
        <f t="shared" ref="W32:X37" si="2">K32+M32+O32+Q32+S32+U32</f>
        <v>0</v>
      </c>
      <c r="X32" s="140">
        <f t="shared" si="2"/>
        <v>0</v>
      </c>
      <c r="Y32" s="46"/>
    </row>
    <row r="33" spans="1:25" ht="13">
      <c r="A33" s="98">
        <v>13.16</v>
      </c>
      <c r="B33" s="47" t="s">
        <v>401</v>
      </c>
      <c r="C33" s="50" t="s">
        <v>400</v>
      </c>
      <c r="D33" s="50" t="s">
        <v>142</v>
      </c>
      <c r="E33" s="994"/>
      <c r="K33" s="137"/>
      <c r="L33" s="138"/>
      <c r="M33" s="137"/>
      <c r="N33" s="138"/>
      <c r="O33" s="137"/>
      <c r="P33" s="138"/>
      <c r="Q33" s="137"/>
      <c r="R33" s="138"/>
      <c r="S33" s="137"/>
      <c r="T33" s="138"/>
      <c r="U33" s="137"/>
      <c r="V33" s="138"/>
      <c r="W33" s="224">
        <f t="shared" si="2"/>
        <v>0</v>
      </c>
      <c r="X33" s="140">
        <f t="shared" si="2"/>
        <v>0</v>
      </c>
      <c r="Y33" s="46"/>
    </row>
    <row r="34" spans="1:25" ht="13">
      <c r="A34" s="98">
        <v>13.17</v>
      </c>
      <c r="B34" s="47" t="s">
        <v>402</v>
      </c>
      <c r="C34" s="50" t="s">
        <v>400</v>
      </c>
      <c r="D34" s="50" t="s">
        <v>142</v>
      </c>
      <c r="E34" s="994"/>
      <c r="K34" s="137"/>
      <c r="L34" s="138"/>
      <c r="M34" s="137"/>
      <c r="N34" s="138"/>
      <c r="O34" s="137"/>
      <c r="P34" s="138"/>
      <c r="Q34" s="137"/>
      <c r="R34" s="138"/>
      <c r="S34" s="137"/>
      <c r="T34" s="138"/>
      <c r="U34" s="137"/>
      <c r="V34" s="138"/>
      <c r="W34" s="224">
        <f t="shared" si="2"/>
        <v>0</v>
      </c>
      <c r="X34" s="140">
        <f t="shared" si="2"/>
        <v>0</v>
      </c>
      <c r="Y34" s="46"/>
    </row>
    <row r="35" spans="1:25" ht="13">
      <c r="A35" s="98">
        <v>13.18</v>
      </c>
      <c r="B35" s="47" t="s">
        <v>403</v>
      </c>
      <c r="C35" s="50" t="s">
        <v>400</v>
      </c>
      <c r="D35" s="50" t="s">
        <v>142</v>
      </c>
      <c r="E35" s="994"/>
      <c r="K35" s="137"/>
      <c r="L35" s="138"/>
      <c r="M35" s="137"/>
      <c r="N35" s="138"/>
      <c r="O35" s="137"/>
      <c r="P35" s="138"/>
      <c r="Q35" s="137"/>
      <c r="R35" s="138"/>
      <c r="S35" s="137"/>
      <c r="T35" s="138"/>
      <c r="U35" s="137"/>
      <c r="V35" s="138"/>
      <c r="W35" s="224">
        <f t="shared" si="2"/>
        <v>0</v>
      </c>
      <c r="X35" s="140">
        <f t="shared" si="2"/>
        <v>0</v>
      </c>
      <c r="Y35" s="46"/>
    </row>
    <row r="36" spans="1:25" ht="13">
      <c r="A36" s="98">
        <v>13.19</v>
      </c>
      <c r="B36" s="47" t="s">
        <v>404</v>
      </c>
      <c r="C36" s="50" t="s">
        <v>400</v>
      </c>
      <c r="D36" s="50" t="s">
        <v>142</v>
      </c>
      <c r="E36" s="994"/>
      <c r="K36" s="137"/>
      <c r="L36" s="138"/>
      <c r="M36" s="137"/>
      <c r="N36" s="138"/>
      <c r="O36" s="137"/>
      <c r="P36" s="138"/>
      <c r="Q36" s="137"/>
      <c r="R36" s="138"/>
      <c r="S36" s="137"/>
      <c r="T36" s="138"/>
      <c r="U36" s="137"/>
      <c r="V36" s="138"/>
      <c r="W36" s="224">
        <f t="shared" si="2"/>
        <v>0</v>
      </c>
      <c r="X36" s="140">
        <f t="shared" si="2"/>
        <v>0</v>
      </c>
      <c r="Y36" s="46"/>
    </row>
    <row r="37" spans="1:25" ht="13.5" thickBot="1">
      <c r="A37" s="188">
        <v>13.2</v>
      </c>
      <c r="B37" s="36" t="s">
        <v>405</v>
      </c>
      <c r="C37" s="48" t="s">
        <v>400</v>
      </c>
      <c r="D37" s="48" t="s">
        <v>142</v>
      </c>
      <c r="E37" s="995"/>
      <c r="K37" s="141"/>
      <c r="L37" s="142"/>
      <c r="M37" s="141"/>
      <c r="N37" s="142"/>
      <c r="O37" s="141"/>
      <c r="P37" s="142"/>
      <c r="Q37" s="141"/>
      <c r="R37" s="142"/>
      <c r="S37" s="141"/>
      <c r="T37" s="142"/>
      <c r="U37" s="141"/>
      <c r="V37" s="142"/>
      <c r="W37" s="227">
        <f t="shared" si="2"/>
        <v>0</v>
      </c>
      <c r="X37" s="229">
        <f t="shared" si="2"/>
        <v>0</v>
      </c>
      <c r="Y37" s="46"/>
    </row>
    <row r="38" spans="1:25" ht="15" thickBot="1">
      <c r="B38" s="45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1"/>
      <c r="X38" s="281"/>
      <c r="Y38" s="46"/>
    </row>
    <row r="39" spans="1:25" ht="15.5">
      <c r="A39" s="285"/>
      <c r="B39" s="132" t="s">
        <v>420</v>
      </c>
      <c r="C39" s="286"/>
      <c r="D39" s="742"/>
      <c r="E39" s="133"/>
      <c r="K39" s="277" t="s">
        <v>482</v>
      </c>
      <c r="L39" s="278" t="s">
        <v>435</v>
      </c>
      <c r="M39" s="277" t="s">
        <v>482</v>
      </c>
      <c r="N39" s="278" t="s">
        <v>435</v>
      </c>
      <c r="O39" s="277" t="s">
        <v>482</v>
      </c>
      <c r="P39" s="278" t="s">
        <v>435</v>
      </c>
      <c r="Q39" s="277" t="s">
        <v>482</v>
      </c>
      <c r="R39" s="278" t="s">
        <v>435</v>
      </c>
      <c r="S39" s="277" t="s">
        <v>482</v>
      </c>
      <c r="T39" s="278" t="s">
        <v>435</v>
      </c>
      <c r="U39" s="277" t="s">
        <v>482</v>
      </c>
      <c r="V39" s="278" t="s">
        <v>435</v>
      </c>
      <c r="W39" s="277" t="s">
        <v>482</v>
      </c>
      <c r="X39" s="279" t="s">
        <v>435</v>
      </c>
      <c r="Y39" s="46"/>
    </row>
    <row r="40" spans="1:25" ht="13">
      <c r="A40" s="98">
        <v>13.21</v>
      </c>
      <c r="B40" s="47" t="s">
        <v>399</v>
      </c>
      <c r="C40" s="50" t="s">
        <v>400</v>
      </c>
      <c r="D40" s="50" t="s">
        <v>142</v>
      </c>
      <c r="E40" s="994"/>
      <c r="K40" s="137"/>
      <c r="L40" s="138"/>
      <c r="M40" s="137"/>
      <c r="N40" s="138"/>
      <c r="O40" s="137"/>
      <c r="P40" s="138"/>
      <c r="Q40" s="137"/>
      <c r="R40" s="138"/>
      <c r="S40" s="137"/>
      <c r="T40" s="138"/>
      <c r="U40" s="137"/>
      <c r="V40" s="138"/>
      <c r="W40" s="224">
        <f t="shared" ref="W40:X45" si="3">K40+M40+O40+Q40+S40+U40</f>
        <v>0</v>
      </c>
      <c r="X40" s="140">
        <f t="shared" si="3"/>
        <v>0</v>
      </c>
      <c r="Y40" s="46"/>
    </row>
    <row r="41" spans="1:25" ht="13">
      <c r="A41" s="98">
        <v>13.22</v>
      </c>
      <c r="B41" s="47" t="s">
        <v>401</v>
      </c>
      <c r="C41" s="50" t="s">
        <v>400</v>
      </c>
      <c r="D41" s="50" t="s">
        <v>142</v>
      </c>
      <c r="E41" s="994"/>
      <c r="K41" s="137"/>
      <c r="L41" s="138"/>
      <c r="M41" s="137"/>
      <c r="N41" s="138"/>
      <c r="O41" s="137"/>
      <c r="P41" s="138"/>
      <c r="Q41" s="137"/>
      <c r="R41" s="138"/>
      <c r="S41" s="137"/>
      <c r="T41" s="138"/>
      <c r="U41" s="137"/>
      <c r="V41" s="138"/>
      <c r="W41" s="224">
        <f t="shared" si="3"/>
        <v>0</v>
      </c>
      <c r="X41" s="140">
        <f t="shared" si="3"/>
        <v>0</v>
      </c>
      <c r="Y41" s="46"/>
    </row>
    <row r="42" spans="1:25" ht="13">
      <c r="A42" s="98">
        <v>13.23</v>
      </c>
      <c r="B42" s="47" t="s">
        <v>402</v>
      </c>
      <c r="C42" s="50" t="s">
        <v>400</v>
      </c>
      <c r="D42" s="50" t="s">
        <v>142</v>
      </c>
      <c r="E42" s="994"/>
      <c r="K42" s="137"/>
      <c r="L42" s="138"/>
      <c r="M42" s="137"/>
      <c r="N42" s="138"/>
      <c r="O42" s="137"/>
      <c r="P42" s="138"/>
      <c r="Q42" s="137"/>
      <c r="R42" s="138"/>
      <c r="S42" s="137"/>
      <c r="T42" s="138"/>
      <c r="U42" s="137"/>
      <c r="V42" s="138"/>
      <c r="W42" s="224">
        <f t="shared" si="3"/>
        <v>0</v>
      </c>
      <c r="X42" s="140">
        <f t="shared" si="3"/>
        <v>0</v>
      </c>
      <c r="Y42" s="46"/>
    </row>
    <row r="43" spans="1:25" ht="13">
      <c r="A43" s="98">
        <v>13.24</v>
      </c>
      <c r="B43" s="47" t="s">
        <v>403</v>
      </c>
      <c r="C43" s="50" t="s">
        <v>400</v>
      </c>
      <c r="D43" s="50" t="s">
        <v>142</v>
      </c>
      <c r="E43" s="994"/>
      <c r="K43" s="137"/>
      <c r="L43" s="138"/>
      <c r="M43" s="137"/>
      <c r="N43" s="138"/>
      <c r="O43" s="137"/>
      <c r="P43" s="138"/>
      <c r="Q43" s="137"/>
      <c r="R43" s="138"/>
      <c r="S43" s="137"/>
      <c r="T43" s="138"/>
      <c r="U43" s="137"/>
      <c r="V43" s="138"/>
      <c r="W43" s="224">
        <f t="shared" si="3"/>
        <v>0</v>
      </c>
      <c r="X43" s="140">
        <f t="shared" si="3"/>
        <v>0</v>
      </c>
      <c r="Y43" s="46"/>
    </row>
    <row r="44" spans="1:25" ht="13">
      <c r="A44" s="98">
        <v>13.25</v>
      </c>
      <c r="B44" s="47" t="s">
        <v>404</v>
      </c>
      <c r="C44" s="50" t="s">
        <v>400</v>
      </c>
      <c r="D44" s="50" t="s">
        <v>142</v>
      </c>
      <c r="E44" s="994"/>
      <c r="K44" s="137"/>
      <c r="L44" s="138"/>
      <c r="M44" s="137"/>
      <c r="N44" s="138"/>
      <c r="O44" s="137"/>
      <c r="P44" s="138"/>
      <c r="Q44" s="137"/>
      <c r="R44" s="138"/>
      <c r="S44" s="137"/>
      <c r="T44" s="138"/>
      <c r="U44" s="137"/>
      <c r="V44" s="138"/>
      <c r="W44" s="224">
        <f t="shared" si="3"/>
        <v>0</v>
      </c>
      <c r="X44" s="140">
        <f t="shared" si="3"/>
        <v>0</v>
      </c>
      <c r="Y44" s="46"/>
    </row>
    <row r="45" spans="1:25" ht="13.5" thickBot="1">
      <c r="A45" s="147">
        <v>13.26</v>
      </c>
      <c r="B45" s="36" t="s">
        <v>405</v>
      </c>
      <c r="C45" s="48" t="s">
        <v>400</v>
      </c>
      <c r="D45" s="48" t="s">
        <v>142</v>
      </c>
      <c r="E45" s="995"/>
      <c r="K45" s="141"/>
      <c r="L45" s="142"/>
      <c r="M45" s="141"/>
      <c r="N45" s="142"/>
      <c r="O45" s="141"/>
      <c r="P45" s="142"/>
      <c r="Q45" s="141"/>
      <c r="R45" s="142"/>
      <c r="S45" s="141"/>
      <c r="T45" s="142"/>
      <c r="U45" s="141"/>
      <c r="V45" s="142"/>
      <c r="W45" s="227">
        <f t="shared" si="3"/>
        <v>0</v>
      </c>
      <c r="X45" s="229">
        <f t="shared" si="3"/>
        <v>0</v>
      </c>
      <c r="Y45" s="46"/>
    </row>
    <row r="46" spans="1:25" ht="15" thickBot="1">
      <c r="B46" s="45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1"/>
      <c r="X46" s="281"/>
      <c r="Y46" s="46"/>
    </row>
    <row r="47" spans="1:25" ht="15.5">
      <c r="A47" s="285"/>
      <c r="B47" s="132" t="s">
        <v>421</v>
      </c>
      <c r="C47" s="286"/>
      <c r="D47" s="742"/>
      <c r="E47" s="133"/>
      <c r="K47" s="277" t="s">
        <v>482</v>
      </c>
      <c r="L47" s="278" t="s">
        <v>435</v>
      </c>
      <c r="M47" s="277" t="s">
        <v>482</v>
      </c>
      <c r="N47" s="278" t="s">
        <v>435</v>
      </c>
      <c r="O47" s="277" t="s">
        <v>482</v>
      </c>
      <c r="P47" s="278" t="s">
        <v>435</v>
      </c>
      <c r="Q47" s="277" t="s">
        <v>482</v>
      </c>
      <c r="R47" s="278" t="s">
        <v>435</v>
      </c>
      <c r="S47" s="277" t="s">
        <v>482</v>
      </c>
      <c r="T47" s="278" t="s">
        <v>435</v>
      </c>
      <c r="U47" s="277" t="s">
        <v>482</v>
      </c>
      <c r="V47" s="278" t="s">
        <v>435</v>
      </c>
      <c r="W47" s="277" t="s">
        <v>482</v>
      </c>
      <c r="X47" s="279" t="s">
        <v>435</v>
      </c>
      <c r="Y47" s="46"/>
    </row>
    <row r="48" spans="1:25" ht="13">
      <c r="A48" s="98">
        <v>13.27</v>
      </c>
      <c r="B48" s="47" t="s">
        <v>399</v>
      </c>
      <c r="C48" s="50" t="s">
        <v>400</v>
      </c>
      <c r="D48" s="50" t="s">
        <v>142</v>
      </c>
      <c r="E48" s="994"/>
      <c r="K48" s="137"/>
      <c r="L48" s="138"/>
      <c r="M48" s="137"/>
      <c r="N48" s="138"/>
      <c r="O48" s="137"/>
      <c r="P48" s="138"/>
      <c r="Q48" s="137"/>
      <c r="R48" s="138"/>
      <c r="S48" s="137"/>
      <c r="T48" s="138"/>
      <c r="U48" s="137"/>
      <c r="V48" s="138"/>
      <c r="W48" s="224">
        <f t="shared" ref="W48:X53" si="4">K48+M48+O48+Q48+S48+U48</f>
        <v>0</v>
      </c>
      <c r="X48" s="140">
        <f t="shared" si="4"/>
        <v>0</v>
      </c>
      <c r="Y48" s="46"/>
    </row>
    <row r="49" spans="1:25" ht="13">
      <c r="A49" s="98">
        <v>13.28</v>
      </c>
      <c r="B49" s="47" t="s">
        <v>401</v>
      </c>
      <c r="C49" s="50" t="s">
        <v>400</v>
      </c>
      <c r="D49" s="50" t="s">
        <v>142</v>
      </c>
      <c r="E49" s="994"/>
      <c r="K49" s="137"/>
      <c r="L49" s="138"/>
      <c r="M49" s="137"/>
      <c r="N49" s="138"/>
      <c r="O49" s="137"/>
      <c r="P49" s="138"/>
      <c r="Q49" s="137"/>
      <c r="R49" s="138"/>
      <c r="S49" s="137"/>
      <c r="T49" s="138"/>
      <c r="U49" s="137"/>
      <c r="V49" s="138"/>
      <c r="W49" s="224">
        <f t="shared" si="4"/>
        <v>0</v>
      </c>
      <c r="X49" s="140">
        <f t="shared" si="4"/>
        <v>0</v>
      </c>
      <c r="Y49" s="46"/>
    </row>
    <row r="50" spans="1:25" ht="13">
      <c r="A50" s="98">
        <v>13.29</v>
      </c>
      <c r="B50" s="47" t="s">
        <v>402</v>
      </c>
      <c r="C50" s="50" t="s">
        <v>400</v>
      </c>
      <c r="D50" s="50" t="s">
        <v>142</v>
      </c>
      <c r="E50" s="994"/>
      <c r="K50" s="137"/>
      <c r="L50" s="138"/>
      <c r="M50" s="137"/>
      <c r="N50" s="138"/>
      <c r="O50" s="137"/>
      <c r="P50" s="138"/>
      <c r="Q50" s="137"/>
      <c r="R50" s="138"/>
      <c r="S50" s="137"/>
      <c r="T50" s="138"/>
      <c r="U50" s="137"/>
      <c r="V50" s="138"/>
      <c r="W50" s="224">
        <f t="shared" si="4"/>
        <v>0</v>
      </c>
      <c r="X50" s="140">
        <f t="shared" si="4"/>
        <v>0</v>
      </c>
      <c r="Y50" s="46"/>
    </row>
    <row r="51" spans="1:25" ht="13">
      <c r="A51" s="187">
        <v>13.3</v>
      </c>
      <c r="B51" s="47" t="s">
        <v>403</v>
      </c>
      <c r="C51" s="50" t="s">
        <v>400</v>
      </c>
      <c r="D51" s="50" t="s">
        <v>142</v>
      </c>
      <c r="E51" s="994"/>
      <c r="K51" s="137"/>
      <c r="L51" s="138"/>
      <c r="M51" s="137"/>
      <c r="N51" s="138"/>
      <c r="O51" s="137"/>
      <c r="P51" s="138"/>
      <c r="Q51" s="137"/>
      <c r="R51" s="138"/>
      <c r="S51" s="137"/>
      <c r="T51" s="138"/>
      <c r="U51" s="137"/>
      <c r="V51" s="138"/>
      <c r="W51" s="224">
        <f t="shared" si="4"/>
        <v>0</v>
      </c>
      <c r="X51" s="140">
        <f t="shared" si="4"/>
        <v>0</v>
      </c>
      <c r="Y51" s="46"/>
    </row>
    <row r="52" spans="1:25" ht="13">
      <c r="A52" s="98">
        <v>13.31</v>
      </c>
      <c r="B52" s="47" t="s">
        <v>404</v>
      </c>
      <c r="C52" s="50" t="s">
        <v>400</v>
      </c>
      <c r="D52" s="50" t="s">
        <v>142</v>
      </c>
      <c r="E52" s="994"/>
      <c r="K52" s="137"/>
      <c r="L52" s="138"/>
      <c r="M52" s="137"/>
      <c r="N52" s="138"/>
      <c r="O52" s="137"/>
      <c r="P52" s="138"/>
      <c r="Q52" s="137"/>
      <c r="R52" s="138"/>
      <c r="S52" s="137"/>
      <c r="T52" s="138"/>
      <c r="U52" s="137"/>
      <c r="V52" s="138"/>
      <c r="W52" s="224">
        <f t="shared" si="4"/>
        <v>0</v>
      </c>
      <c r="X52" s="140">
        <f t="shared" si="4"/>
        <v>0</v>
      </c>
      <c r="Y52" s="46"/>
    </row>
    <row r="53" spans="1:25" ht="13.5" thickBot="1">
      <c r="A53" s="147">
        <v>13.32</v>
      </c>
      <c r="B53" s="36" t="s">
        <v>405</v>
      </c>
      <c r="C53" s="48" t="s">
        <v>400</v>
      </c>
      <c r="D53" s="48" t="s">
        <v>142</v>
      </c>
      <c r="E53" s="995"/>
      <c r="K53" s="141"/>
      <c r="L53" s="142"/>
      <c r="M53" s="141"/>
      <c r="N53" s="142"/>
      <c r="O53" s="141"/>
      <c r="P53" s="142"/>
      <c r="Q53" s="141"/>
      <c r="R53" s="142"/>
      <c r="S53" s="141"/>
      <c r="T53" s="142"/>
      <c r="U53" s="141"/>
      <c r="V53" s="142"/>
      <c r="W53" s="227">
        <f t="shared" si="4"/>
        <v>0</v>
      </c>
      <c r="X53" s="229">
        <f t="shared" si="4"/>
        <v>0</v>
      </c>
      <c r="Y53" s="46"/>
    </row>
    <row r="54" spans="1:25" ht="15" thickBot="1">
      <c r="B54" s="45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1"/>
      <c r="X54" s="281"/>
      <c r="Y54" s="46"/>
    </row>
    <row r="55" spans="1:25" ht="15.5">
      <c r="A55" s="285"/>
      <c r="B55" s="132" t="s">
        <v>422</v>
      </c>
      <c r="C55" s="286"/>
      <c r="D55" s="742"/>
      <c r="E55" s="133"/>
      <c r="K55" s="277" t="s">
        <v>482</v>
      </c>
      <c r="L55" s="278" t="s">
        <v>435</v>
      </c>
      <c r="M55" s="277" t="s">
        <v>482</v>
      </c>
      <c r="N55" s="278" t="s">
        <v>435</v>
      </c>
      <c r="O55" s="277" t="s">
        <v>482</v>
      </c>
      <c r="P55" s="278" t="s">
        <v>435</v>
      </c>
      <c r="Q55" s="277" t="s">
        <v>482</v>
      </c>
      <c r="R55" s="278" t="s">
        <v>435</v>
      </c>
      <c r="S55" s="277" t="s">
        <v>482</v>
      </c>
      <c r="T55" s="278" t="s">
        <v>435</v>
      </c>
      <c r="U55" s="277" t="s">
        <v>482</v>
      </c>
      <c r="V55" s="278" t="s">
        <v>435</v>
      </c>
      <c r="W55" s="277" t="s">
        <v>482</v>
      </c>
      <c r="X55" s="279" t="s">
        <v>435</v>
      </c>
      <c r="Y55" s="46"/>
    </row>
    <row r="56" spans="1:25" ht="13">
      <c r="A56" s="98">
        <v>13.33</v>
      </c>
      <c r="B56" s="47" t="s">
        <v>399</v>
      </c>
      <c r="C56" s="50" t="s">
        <v>400</v>
      </c>
      <c r="D56" s="50" t="s">
        <v>142</v>
      </c>
      <c r="E56" s="994"/>
      <c r="K56" s="137"/>
      <c r="L56" s="138"/>
      <c r="M56" s="137"/>
      <c r="N56" s="138"/>
      <c r="O56" s="137"/>
      <c r="P56" s="138"/>
      <c r="Q56" s="137"/>
      <c r="R56" s="138"/>
      <c r="S56" s="137"/>
      <c r="T56" s="138"/>
      <c r="U56" s="137"/>
      <c r="V56" s="138"/>
      <c r="W56" s="224">
        <f t="shared" ref="W56:X61" si="5">K56+M56+O56+Q56+S56+U56</f>
        <v>0</v>
      </c>
      <c r="X56" s="140">
        <f t="shared" si="5"/>
        <v>0</v>
      </c>
      <c r="Y56" s="46"/>
    </row>
    <row r="57" spans="1:25" ht="13">
      <c r="A57" s="98">
        <v>13.34</v>
      </c>
      <c r="B57" s="47" t="s">
        <v>401</v>
      </c>
      <c r="C57" s="50" t="s">
        <v>400</v>
      </c>
      <c r="D57" s="50" t="s">
        <v>142</v>
      </c>
      <c r="E57" s="994"/>
      <c r="K57" s="137"/>
      <c r="L57" s="138"/>
      <c r="M57" s="137"/>
      <c r="N57" s="138"/>
      <c r="O57" s="137"/>
      <c r="P57" s="138"/>
      <c r="Q57" s="137"/>
      <c r="R57" s="138"/>
      <c r="S57" s="137"/>
      <c r="T57" s="138"/>
      <c r="U57" s="137"/>
      <c r="V57" s="138"/>
      <c r="W57" s="224">
        <f t="shared" si="5"/>
        <v>0</v>
      </c>
      <c r="X57" s="140">
        <f t="shared" si="5"/>
        <v>0</v>
      </c>
      <c r="Y57" s="46"/>
    </row>
    <row r="58" spans="1:25" ht="13">
      <c r="A58" s="98">
        <v>13.35</v>
      </c>
      <c r="B58" s="47" t="s">
        <v>402</v>
      </c>
      <c r="C58" s="50" t="s">
        <v>400</v>
      </c>
      <c r="D58" s="50" t="s">
        <v>142</v>
      </c>
      <c r="E58" s="994"/>
      <c r="K58" s="137"/>
      <c r="L58" s="138"/>
      <c r="M58" s="137"/>
      <c r="N58" s="138"/>
      <c r="O58" s="137"/>
      <c r="P58" s="138"/>
      <c r="Q58" s="137"/>
      <c r="R58" s="138"/>
      <c r="S58" s="137"/>
      <c r="T58" s="138"/>
      <c r="U58" s="137"/>
      <c r="V58" s="138"/>
      <c r="W58" s="224">
        <f t="shared" si="5"/>
        <v>0</v>
      </c>
      <c r="X58" s="140">
        <f t="shared" si="5"/>
        <v>0</v>
      </c>
      <c r="Y58" s="46"/>
    </row>
    <row r="59" spans="1:25" ht="13">
      <c r="A59" s="98">
        <v>13.36</v>
      </c>
      <c r="B59" s="47" t="s">
        <v>403</v>
      </c>
      <c r="C59" s="50" t="s">
        <v>400</v>
      </c>
      <c r="D59" s="50" t="s">
        <v>142</v>
      </c>
      <c r="E59" s="994"/>
      <c r="K59" s="137"/>
      <c r="L59" s="138"/>
      <c r="M59" s="137"/>
      <c r="N59" s="138"/>
      <c r="O59" s="137"/>
      <c r="P59" s="138"/>
      <c r="Q59" s="137"/>
      <c r="R59" s="138"/>
      <c r="S59" s="137"/>
      <c r="T59" s="138"/>
      <c r="U59" s="137"/>
      <c r="V59" s="138"/>
      <c r="W59" s="224">
        <f t="shared" si="5"/>
        <v>0</v>
      </c>
      <c r="X59" s="140">
        <f t="shared" si="5"/>
        <v>0</v>
      </c>
      <c r="Y59" s="46"/>
    </row>
    <row r="60" spans="1:25" ht="13">
      <c r="A60" s="98">
        <v>13.37</v>
      </c>
      <c r="B60" s="47" t="s">
        <v>404</v>
      </c>
      <c r="C60" s="50" t="s">
        <v>400</v>
      </c>
      <c r="D60" s="50" t="s">
        <v>142</v>
      </c>
      <c r="E60" s="994"/>
      <c r="K60" s="137"/>
      <c r="L60" s="138"/>
      <c r="M60" s="137"/>
      <c r="N60" s="138"/>
      <c r="O60" s="137"/>
      <c r="P60" s="138"/>
      <c r="Q60" s="137"/>
      <c r="R60" s="138"/>
      <c r="S60" s="137"/>
      <c r="T60" s="138"/>
      <c r="U60" s="137"/>
      <c r="V60" s="138"/>
      <c r="W60" s="224">
        <f t="shared" si="5"/>
        <v>0</v>
      </c>
      <c r="X60" s="140">
        <f t="shared" si="5"/>
        <v>0</v>
      </c>
      <c r="Y60" s="46"/>
    </row>
    <row r="61" spans="1:25" ht="13.5" thickBot="1">
      <c r="A61" s="147">
        <v>13.38</v>
      </c>
      <c r="B61" s="36" t="s">
        <v>405</v>
      </c>
      <c r="C61" s="48" t="s">
        <v>400</v>
      </c>
      <c r="D61" s="48" t="s">
        <v>142</v>
      </c>
      <c r="E61" s="995"/>
      <c r="K61" s="141"/>
      <c r="L61" s="142"/>
      <c r="M61" s="141"/>
      <c r="N61" s="142"/>
      <c r="O61" s="141"/>
      <c r="P61" s="142"/>
      <c r="Q61" s="141"/>
      <c r="R61" s="142"/>
      <c r="S61" s="141"/>
      <c r="T61" s="142"/>
      <c r="U61" s="141"/>
      <c r="V61" s="142"/>
      <c r="W61" s="227">
        <f t="shared" si="5"/>
        <v>0</v>
      </c>
      <c r="X61" s="229">
        <f t="shared" si="5"/>
        <v>0</v>
      </c>
      <c r="Y61" s="46"/>
    </row>
    <row r="62" spans="1:25" ht="15" thickBot="1">
      <c r="B62" s="45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1"/>
      <c r="X62" s="281"/>
      <c r="Y62" s="46"/>
    </row>
    <row r="63" spans="1:25" ht="15.5">
      <c r="A63" s="285"/>
      <c r="B63" s="132" t="s">
        <v>423</v>
      </c>
      <c r="C63" s="286"/>
      <c r="D63" s="742"/>
      <c r="E63" s="133"/>
      <c r="K63" s="277" t="s">
        <v>482</v>
      </c>
      <c r="L63" s="278" t="s">
        <v>435</v>
      </c>
      <c r="M63" s="277" t="s">
        <v>482</v>
      </c>
      <c r="N63" s="278" t="s">
        <v>435</v>
      </c>
      <c r="O63" s="277" t="s">
        <v>482</v>
      </c>
      <c r="P63" s="278" t="s">
        <v>435</v>
      </c>
      <c r="Q63" s="277" t="s">
        <v>482</v>
      </c>
      <c r="R63" s="278" t="s">
        <v>435</v>
      </c>
      <c r="S63" s="277" t="s">
        <v>482</v>
      </c>
      <c r="T63" s="278" t="s">
        <v>435</v>
      </c>
      <c r="U63" s="277" t="s">
        <v>482</v>
      </c>
      <c r="V63" s="278" t="s">
        <v>435</v>
      </c>
      <c r="W63" s="277" t="s">
        <v>482</v>
      </c>
      <c r="X63" s="279" t="s">
        <v>435</v>
      </c>
      <c r="Y63" s="46"/>
    </row>
    <row r="64" spans="1:25" ht="13">
      <c r="A64" s="98">
        <v>13.39</v>
      </c>
      <c r="B64" s="47" t="s">
        <v>399</v>
      </c>
      <c r="C64" s="50" t="s">
        <v>400</v>
      </c>
      <c r="D64" s="50" t="s">
        <v>142</v>
      </c>
      <c r="E64" s="994"/>
      <c r="K64" s="137"/>
      <c r="L64" s="138"/>
      <c r="M64" s="137"/>
      <c r="N64" s="138"/>
      <c r="O64" s="137"/>
      <c r="P64" s="138"/>
      <c r="Q64" s="137"/>
      <c r="R64" s="138"/>
      <c r="S64" s="137"/>
      <c r="T64" s="138"/>
      <c r="U64" s="137"/>
      <c r="V64" s="138"/>
      <c r="W64" s="224">
        <f t="shared" ref="W64:X69" si="6">K64+M64+O64+Q64+S64+U64</f>
        <v>0</v>
      </c>
      <c r="X64" s="140">
        <f t="shared" si="6"/>
        <v>0</v>
      </c>
      <c r="Y64" s="46"/>
    </row>
    <row r="65" spans="1:25" ht="13">
      <c r="A65" s="187">
        <v>13.4</v>
      </c>
      <c r="B65" s="47" t="s">
        <v>401</v>
      </c>
      <c r="C65" s="50" t="s">
        <v>400</v>
      </c>
      <c r="D65" s="50" t="s">
        <v>142</v>
      </c>
      <c r="E65" s="994"/>
      <c r="K65" s="137"/>
      <c r="L65" s="138"/>
      <c r="M65" s="137"/>
      <c r="N65" s="138"/>
      <c r="O65" s="137"/>
      <c r="P65" s="138"/>
      <c r="Q65" s="137"/>
      <c r="R65" s="138"/>
      <c r="S65" s="137"/>
      <c r="T65" s="138"/>
      <c r="U65" s="137"/>
      <c r="V65" s="138"/>
      <c r="W65" s="224">
        <f t="shared" si="6"/>
        <v>0</v>
      </c>
      <c r="X65" s="140">
        <f t="shared" si="6"/>
        <v>0</v>
      </c>
      <c r="Y65" s="46"/>
    </row>
    <row r="66" spans="1:25" ht="13">
      <c r="A66" s="98">
        <v>13.41</v>
      </c>
      <c r="B66" s="47" t="s">
        <v>402</v>
      </c>
      <c r="C66" s="50" t="s">
        <v>400</v>
      </c>
      <c r="D66" s="50" t="s">
        <v>142</v>
      </c>
      <c r="E66" s="994"/>
      <c r="K66" s="137"/>
      <c r="L66" s="138"/>
      <c r="M66" s="137"/>
      <c r="N66" s="138"/>
      <c r="O66" s="137"/>
      <c r="P66" s="138"/>
      <c r="Q66" s="137"/>
      <c r="R66" s="138"/>
      <c r="S66" s="137"/>
      <c r="T66" s="138"/>
      <c r="U66" s="137"/>
      <c r="V66" s="138"/>
      <c r="W66" s="224">
        <f t="shared" si="6"/>
        <v>0</v>
      </c>
      <c r="X66" s="140">
        <f t="shared" si="6"/>
        <v>0</v>
      </c>
      <c r="Y66" s="46"/>
    </row>
    <row r="67" spans="1:25" ht="13">
      <c r="A67" s="187">
        <v>13.42</v>
      </c>
      <c r="B67" s="47" t="s">
        <v>403</v>
      </c>
      <c r="C67" s="50" t="s">
        <v>400</v>
      </c>
      <c r="D67" s="50" t="s">
        <v>142</v>
      </c>
      <c r="E67" s="994"/>
      <c r="K67" s="137"/>
      <c r="L67" s="138"/>
      <c r="M67" s="137"/>
      <c r="N67" s="138"/>
      <c r="O67" s="137"/>
      <c r="P67" s="138"/>
      <c r="Q67" s="137"/>
      <c r="R67" s="138"/>
      <c r="S67" s="137"/>
      <c r="T67" s="138"/>
      <c r="U67" s="137"/>
      <c r="V67" s="138"/>
      <c r="W67" s="224">
        <f t="shared" si="6"/>
        <v>0</v>
      </c>
      <c r="X67" s="140">
        <f t="shared" si="6"/>
        <v>0</v>
      </c>
      <c r="Y67" s="46"/>
    </row>
    <row r="68" spans="1:25" ht="13">
      <c r="A68" s="98">
        <v>13.43</v>
      </c>
      <c r="B68" s="47" t="s">
        <v>404</v>
      </c>
      <c r="C68" s="50" t="s">
        <v>400</v>
      </c>
      <c r="D68" s="50" t="s">
        <v>142</v>
      </c>
      <c r="E68" s="994"/>
      <c r="K68" s="137"/>
      <c r="L68" s="138"/>
      <c r="M68" s="137"/>
      <c r="N68" s="138"/>
      <c r="O68" s="137"/>
      <c r="P68" s="138"/>
      <c r="Q68" s="137"/>
      <c r="R68" s="138"/>
      <c r="S68" s="137"/>
      <c r="T68" s="138"/>
      <c r="U68" s="137"/>
      <c r="V68" s="138"/>
      <c r="W68" s="224">
        <f t="shared" si="6"/>
        <v>0</v>
      </c>
      <c r="X68" s="140">
        <f t="shared" si="6"/>
        <v>0</v>
      </c>
      <c r="Y68" s="46"/>
    </row>
    <row r="69" spans="1:25" ht="13.5" thickBot="1">
      <c r="A69" s="147">
        <v>13.44</v>
      </c>
      <c r="B69" s="36" t="s">
        <v>405</v>
      </c>
      <c r="C69" s="48" t="s">
        <v>400</v>
      </c>
      <c r="D69" s="48" t="s">
        <v>142</v>
      </c>
      <c r="E69" s="995"/>
      <c r="K69" s="141"/>
      <c r="L69" s="142"/>
      <c r="M69" s="141"/>
      <c r="N69" s="142"/>
      <c r="O69" s="141"/>
      <c r="P69" s="142"/>
      <c r="Q69" s="141"/>
      <c r="R69" s="142"/>
      <c r="S69" s="141"/>
      <c r="T69" s="142"/>
      <c r="U69" s="141"/>
      <c r="V69" s="142"/>
      <c r="W69" s="227">
        <f t="shared" si="6"/>
        <v>0</v>
      </c>
      <c r="X69" s="229">
        <f t="shared" si="6"/>
        <v>0</v>
      </c>
      <c r="Y69" s="46"/>
    </row>
    <row r="70" spans="1:25" ht="15" thickBot="1">
      <c r="B70" s="45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1"/>
      <c r="X70" s="281"/>
      <c r="Y70" s="46"/>
    </row>
    <row r="71" spans="1:25" ht="15.5">
      <c r="A71" s="285"/>
      <c r="B71" s="132" t="s">
        <v>424</v>
      </c>
      <c r="C71" s="286"/>
      <c r="D71" s="742"/>
      <c r="E71" s="133"/>
      <c r="K71" s="277" t="s">
        <v>482</v>
      </c>
      <c r="L71" s="278" t="s">
        <v>435</v>
      </c>
      <c r="M71" s="277" t="s">
        <v>482</v>
      </c>
      <c r="N71" s="278" t="s">
        <v>435</v>
      </c>
      <c r="O71" s="277" t="s">
        <v>482</v>
      </c>
      <c r="P71" s="278" t="s">
        <v>435</v>
      </c>
      <c r="Q71" s="277" t="s">
        <v>482</v>
      </c>
      <c r="R71" s="278" t="s">
        <v>435</v>
      </c>
      <c r="S71" s="277" t="s">
        <v>482</v>
      </c>
      <c r="T71" s="278" t="s">
        <v>435</v>
      </c>
      <c r="U71" s="277" t="s">
        <v>482</v>
      </c>
      <c r="V71" s="278" t="s">
        <v>435</v>
      </c>
      <c r="W71" s="277" t="s">
        <v>482</v>
      </c>
      <c r="X71" s="279" t="s">
        <v>435</v>
      </c>
      <c r="Y71" s="46"/>
    </row>
    <row r="72" spans="1:25" ht="13">
      <c r="A72" s="187">
        <v>13.45</v>
      </c>
      <c r="B72" s="47" t="s">
        <v>399</v>
      </c>
      <c r="C72" s="50" t="s">
        <v>400</v>
      </c>
      <c r="D72" s="50" t="s">
        <v>142</v>
      </c>
      <c r="E72" s="994"/>
      <c r="K72" s="137"/>
      <c r="L72" s="138"/>
      <c r="M72" s="137"/>
      <c r="N72" s="138"/>
      <c r="O72" s="137"/>
      <c r="P72" s="138"/>
      <c r="Q72" s="137"/>
      <c r="R72" s="138"/>
      <c r="S72" s="137"/>
      <c r="T72" s="138"/>
      <c r="U72" s="137"/>
      <c r="V72" s="138"/>
      <c r="W72" s="224">
        <f t="shared" ref="W72:X77" si="7">K72+M72+O72+Q72+S72+U72</f>
        <v>0</v>
      </c>
      <c r="X72" s="140">
        <f t="shared" si="7"/>
        <v>0</v>
      </c>
      <c r="Y72" s="46"/>
    </row>
    <row r="73" spans="1:25" ht="13">
      <c r="A73" s="187">
        <v>13.46</v>
      </c>
      <c r="B73" s="47" t="s">
        <v>401</v>
      </c>
      <c r="C73" s="50" t="s">
        <v>400</v>
      </c>
      <c r="D73" s="50" t="s">
        <v>142</v>
      </c>
      <c r="E73" s="994"/>
      <c r="K73" s="137"/>
      <c r="L73" s="138"/>
      <c r="M73" s="137"/>
      <c r="N73" s="138"/>
      <c r="O73" s="137"/>
      <c r="P73" s="138"/>
      <c r="Q73" s="137"/>
      <c r="R73" s="138"/>
      <c r="S73" s="137"/>
      <c r="T73" s="138"/>
      <c r="U73" s="137"/>
      <c r="V73" s="138"/>
      <c r="W73" s="224">
        <f t="shared" si="7"/>
        <v>0</v>
      </c>
      <c r="X73" s="140">
        <f t="shared" si="7"/>
        <v>0</v>
      </c>
      <c r="Y73" s="46"/>
    </row>
    <row r="74" spans="1:25" ht="13">
      <c r="A74" s="187">
        <v>13.47</v>
      </c>
      <c r="B74" s="47" t="s">
        <v>402</v>
      </c>
      <c r="C74" s="50" t="s">
        <v>400</v>
      </c>
      <c r="D74" s="50" t="s">
        <v>142</v>
      </c>
      <c r="E74" s="994"/>
      <c r="K74" s="137"/>
      <c r="L74" s="138"/>
      <c r="M74" s="137"/>
      <c r="N74" s="138"/>
      <c r="O74" s="137"/>
      <c r="P74" s="138"/>
      <c r="Q74" s="137"/>
      <c r="R74" s="138"/>
      <c r="S74" s="137"/>
      <c r="T74" s="138"/>
      <c r="U74" s="137"/>
      <c r="V74" s="138"/>
      <c r="W74" s="224">
        <f t="shared" si="7"/>
        <v>0</v>
      </c>
      <c r="X74" s="140">
        <f t="shared" si="7"/>
        <v>0</v>
      </c>
      <c r="Y74" s="46"/>
    </row>
    <row r="75" spans="1:25" ht="13">
      <c r="A75" s="187">
        <v>13.48</v>
      </c>
      <c r="B75" s="47" t="s">
        <v>403</v>
      </c>
      <c r="C75" s="50" t="s">
        <v>400</v>
      </c>
      <c r="D75" s="50" t="s">
        <v>142</v>
      </c>
      <c r="E75" s="994"/>
      <c r="K75" s="137"/>
      <c r="L75" s="138"/>
      <c r="M75" s="137"/>
      <c r="N75" s="138"/>
      <c r="O75" s="137"/>
      <c r="P75" s="138"/>
      <c r="Q75" s="137"/>
      <c r="R75" s="138"/>
      <c r="S75" s="137"/>
      <c r="T75" s="138"/>
      <c r="U75" s="137"/>
      <c r="V75" s="138"/>
      <c r="W75" s="224">
        <f t="shared" si="7"/>
        <v>0</v>
      </c>
      <c r="X75" s="140">
        <f t="shared" si="7"/>
        <v>0</v>
      </c>
      <c r="Y75" s="46"/>
    </row>
    <row r="76" spans="1:25" ht="13">
      <c r="A76" s="187">
        <v>13.49</v>
      </c>
      <c r="B76" s="47" t="s">
        <v>404</v>
      </c>
      <c r="C76" s="50" t="s">
        <v>400</v>
      </c>
      <c r="D76" s="50" t="s">
        <v>142</v>
      </c>
      <c r="E76" s="994"/>
      <c r="K76" s="137"/>
      <c r="L76" s="138"/>
      <c r="M76" s="137"/>
      <c r="N76" s="138"/>
      <c r="O76" s="137"/>
      <c r="P76" s="138"/>
      <c r="Q76" s="137"/>
      <c r="R76" s="138"/>
      <c r="S76" s="137"/>
      <c r="T76" s="138"/>
      <c r="U76" s="137"/>
      <c r="V76" s="138"/>
      <c r="W76" s="224">
        <f t="shared" si="7"/>
        <v>0</v>
      </c>
      <c r="X76" s="140">
        <f t="shared" si="7"/>
        <v>0</v>
      </c>
      <c r="Y76" s="46"/>
    </row>
    <row r="77" spans="1:25" ht="13.5" thickBot="1">
      <c r="A77" s="188">
        <v>13.5</v>
      </c>
      <c r="B77" s="36" t="s">
        <v>405</v>
      </c>
      <c r="C77" s="48" t="s">
        <v>400</v>
      </c>
      <c r="D77" s="48" t="s">
        <v>142</v>
      </c>
      <c r="E77" s="995"/>
      <c r="K77" s="141"/>
      <c r="L77" s="142"/>
      <c r="M77" s="141"/>
      <c r="N77" s="142"/>
      <c r="O77" s="141"/>
      <c r="P77" s="142"/>
      <c r="Q77" s="141"/>
      <c r="R77" s="142"/>
      <c r="S77" s="141"/>
      <c r="T77" s="142"/>
      <c r="U77" s="141"/>
      <c r="V77" s="142"/>
      <c r="W77" s="227">
        <f t="shared" si="7"/>
        <v>0</v>
      </c>
      <c r="X77" s="229">
        <f t="shared" si="7"/>
        <v>0</v>
      </c>
      <c r="Y77" s="46"/>
    </row>
    <row r="78" spans="1:25" ht="15" thickBot="1">
      <c r="A78" s="37"/>
      <c r="C78" s="54"/>
      <c r="D78" s="54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1"/>
      <c r="X78" s="281"/>
      <c r="Y78" s="46"/>
    </row>
    <row r="79" spans="1:25" ht="15.5">
      <c r="A79" s="285"/>
      <c r="B79" s="132" t="s">
        <v>424</v>
      </c>
      <c r="C79" s="286"/>
      <c r="D79" s="742"/>
      <c r="E79" s="133"/>
      <c r="K79" s="277" t="s">
        <v>482</v>
      </c>
      <c r="L79" s="278" t="s">
        <v>435</v>
      </c>
      <c r="M79" s="277" t="s">
        <v>482</v>
      </c>
      <c r="N79" s="278" t="s">
        <v>435</v>
      </c>
      <c r="O79" s="277" t="s">
        <v>482</v>
      </c>
      <c r="P79" s="278" t="s">
        <v>435</v>
      </c>
      <c r="Q79" s="277" t="s">
        <v>482</v>
      </c>
      <c r="R79" s="278" t="s">
        <v>435</v>
      </c>
      <c r="S79" s="277" t="s">
        <v>482</v>
      </c>
      <c r="T79" s="278" t="s">
        <v>435</v>
      </c>
      <c r="U79" s="277" t="s">
        <v>482</v>
      </c>
      <c r="V79" s="278" t="s">
        <v>435</v>
      </c>
      <c r="W79" s="277" t="s">
        <v>482</v>
      </c>
      <c r="X79" s="279" t="s">
        <v>435</v>
      </c>
      <c r="Y79" s="46"/>
    </row>
    <row r="80" spans="1:25" ht="13">
      <c r="A80" s="98">
        <v>13.51</v>
      </c>
      <c r="B80" s="47" t="s">
        <v>399</v>
      </c>
      <c r="C80" s="50" t="s">
        <v>400</v>
      </c>
      <c r="D80" s="50" t="s">
        <v>142</v>
      </c>
      <c r="E80" s="994"/>
      <c r="K80" s="137"/>
      <c r="L80" s="138"/>
      <c r="M80" s="137"/>
      <c r="N80" s="138"/>
      <c r="O80" s="137"/>
      <c r="P80" s="138"/>
      <c r="Q80" s="137"/>
      <c r="R80" s="138"/>
      <c r="S80" s="137"/>
      <c r="T80" s="138"/>
      <c r="U80" s="137"/>
      <c r="V80" s="138"/>
      <c r="W80" s="224">
        <f t="shared" ref="W80:X85" si="8">K80+M80+O80+Q80+S80+U80</f>
        <v>0</v>
      </c>
      <c r="X80" s="140">
        <f t="shared" si="8"/>
        <v>0</v>
      </c>
      <c r="Y80" s="46"/>
    </row>
    <row r="81" spans="1:25" ht="13">
      <c r="A81" s="98">
        <v>13.52</v>
      </c>
      <c r="B81" s="47" t="s">
        <v>401</v>
      </c>
      <c r="C81" s="50" t="s">
        <v>400</v>
      </c>
      <c r="D81" s="50" t="s">
        <v>142</v>
      </c>
      <c r="E81" s="994"/>
      <c r="K81" s="137"/>
      <c r="L81" s="138"/>
      <c r="M81" s="137"/>
      <c r="N81" s="138"/>
      <c r="O81" s="137"/>
      <c r="P81" s="138"/>
      <c r="Q81" s="137"/>
      <c r="R81" s="138"/>
      <c r="S81" s="137"/>
      <c r="T81" s="138"/>
      <c r="U81" s="137"/>
      <c r="V81" s="138"/>
      <c r="W81" s="224">
        <f t="shared" si="8"/>
        <v>0</v>
      </c>
      <c r="X81" s="140">
        <f t="shared" si="8"/>
        <v>0</v>
      </c>
      <c r="Y81" s="46"/>
    </row>
    <row r="82" spans="1:25" ht="13">
      <c r="A82" s="98">
        <v>13.53</v>
      </c>
      <c r="B82" s="47" t="s">
        <v>402</v>
      </c>
      <c r="C82" s="50" t="s">
        <v>400</v>
      </c>
      <c r="D82" s="50" t="s">
        <v>142</v>
      </c>
      <c r="E82" s="994"/>
      <c r="K82" s="137"/>
      <c r="L82" s="138"/>
      <c r="M82" s="137"/>
      <c r="N82" s="138"/>
      <c r="O82" s="137"/>
      <c r="P82" s="138"/>
      <c r="Q82" s="137"/>
      <c r="R82" s="138"/>
      <c r="S82" s="137"/>
      <c r="T82" s="138"/>
      <c r="U82" s="137"/>
      <c r="V82" s="138"/>
      <c r="W82" s="224">
        <f t="shared" si="8"/>
        <v>0</v>
      </c>
      <c r="X82" s="140">
        <f t="shared" si="8"/>
        <v>0</v>
      </c>
      <c r="Y82" s="46"/>
    </row>
    <row r="83" spans="1:25" ht="13">
      <c r="A83" s="98">
        <v>13.54</v>
      </c>
      <c r="B83" s="47" t="s">
        <v>403</v>
      </c>
      <c r="C83" s="50" t="s">
        <v>400</v>
      </c>
      <c r="D83" s="50" t="s">
        <v>142</v>
      </c>
      <c r="E83" s="994"/>
      <c r="K83" s="137"/>
      <c r="L83" s="138"/>
      <c r="M83" s="137"/>
      <c r="N83" s="138"/>
      <c r="O83" s="137"/>
      <c r="P83" s="138"/>
      <c r="Q83" s="137"/>
      <c r="R83" s="138"/>
      <c r="S83" s="137"/>
      <c r="T83" s="138"/>
      <c r="U83" s="137"/>
      <c r="V83" s="138"/>
      <c r="W83" s="224">
        <f t="shared" si="8"/>
        <v>0</v>
      </c>
      <c r="X83" s="140">
        <f t="shared" si="8"/>
        <v>0</v>
      </c>
      <c r="Y83" s="46"/>
    </row>
    <row r="84" spans="1:25" ht="13">
      <c r="A84" s="98">
        <v>13.55</v>
      </c>
      <c r="B84" s="47" t="s">
        <v>404</v>
      </c>
      <c r="C84" s="50" t="s">
        <v>400</v>
      </c>
      <c r="D84" s="50" t="s">
        <v>142</v>
      </c>
      <c r="E84" s="994"/>
      <c r="K84" s="137"/>
      <c r="L84" s="138"/>
      <c r="M84" s="137"/>
      <c r="N84" s="138"/>
      <c r="O84" s="137"/>
      <c r="P84" s="138"/>
      <c r="Q84" s="137"/>
      <c r="R84" s="138"/>
      <c r="S84" s="137"/>
      <c r="T84" s="138"/>
      <c r="U84" s="137"/>
      <c r="V84" s="138"/>
      <c r="W84" s="224">
        <f t="shared" si="8"/>
        <v>0</v>
      </c>
      <c r="X84" s="140">
        <f t="shared" si="8"/>
        <v>0</v>
      </c>
      <c r="Y84" s="46"/>
    </row>
    <row r="85" spans="1:25" ht="13.5" thickBot="1">
      <c r="A85" s="188">
        <v>13.56</v>
      </c>
      <c r="B85" s="36" t="s">
        <v>405</v>
      </c>
      <c r="C85" s="48" t="s">
        <v>400</v>
      </c>
      <c r="D85" s="48" t="s">
        <v>142</v>
      </c>
      <c r="E85" s="995"/>
      <c r="K85" s="141"/>
      <c r="L85" s="142"/>
      <c r="M85" s="141"/>
      <c r="N85" s="142"/>
      <c r="O85" s="141"/>
      <c r="P85" s="142"/>
      <c r="Q85" s="141"/>
      <c r="R85" s="142"/>
      <c r="S85" s="141"/>
      <c r="T85" s="142"/>
      <c r="U85" s="141"/>
      <c r="V85" s="142"/>
      <c r="W85" s="227">
        <f t="shared" si="8"/>
        <v>0</v>
      </c>
      <c r="X85" s="229">
        <f t="shared" si="8"/>
        <v>0</v>
      </c>
      <c r="Y85" s="46"/>
    </row>
    <row r="86" spans="1:25" ht="15" thickBot="1">
      <c r="B86" s="45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1"/>
      <c r="X86" s="281"/>
      <c r="Y86" s="46"/>
    </row>
    <row r="87" spans="1:25" ht="15.5">
      <c r="A87" s="285"/>
      <c r="B87" s="132" t="s">
        <v>425</v>
      </c>
      <c r="C87" s="286"/>
      <c r="D87" s="742"/>
      <c r="E87" s="133"/>
      <c r="K87" s="277" t="s">
        <v>482</v>
      </c>
      <c r="L87" s="278" t="s">
        <v>435</v>
      </c>
      <c r="M87" s="277" t="s">
        <v>482</v>
      </c>
      <c r="N87" s="278" t="s">
        <v>435</v>
      </c>
      <c r="O87" s="277" t="s">
        <v>482</v>
      </c>
      <c r="P87" s="278" t="s">
        <v>435</v>
      </c>
      <c r="Q87" s="277" t="s">
        <v>482</v>
      </c>
      <c r="R87" s="278" t="s">
        <v>435</v>
      </c>
      <c r="S87" s="277" t="s">
        <v>482</v>
      </c>
      <c r="T87" s="278" t="s">
        <v>435</v>
      </c>
      <c r="U87" s="277" t="s">
        <v>482</v>
      </c>
      <c r="V87" s="278" t="s">
        <v>435</v>
      </c>
      <c r="W87" s="277" t="s">
        <v>482</v>
      </c>
      <c r="X87" s="279" t="s">
        <v>435</v>
      </c>
      <c r="Y87" s="46"/>
    </row>
    <row r="88" spans="1:25" ht="13">
      <c r="A88" s="187">
        <v>13.57</v>
      </c>
      <c r="B88" s="47" t="s">
        <v>399</v>
      </c>
      <c r="C88" s="50" t="s">
        <v>400</v>
      </c>
      <c r="D88" s="50" t="s">
        <v>142</v>
      </c>
      <c r="E88" s="994"/>
      <c r="K88" s="137"/>
      <c r="L88" s="138"/>
      <c r="M88" s="137"/>
      <c r="N88" s="138"/>
      <c r="O88" s="137"/>
      <c r="P88" s="138"/>
      <c r="Q88" s="137"/>
      <c r="R88" s="138"/>
      <c r="S88" s="137"/>
      <c r="T88" s="138"/>
      <c r="U88" s="137"/>
      <c r="V88" s="138"/>
      <c r="W88" s="224">
        <f t="shared" ref="W88:X93" si="9">K88+M88+O88+Q88+S88+U88</f>
        <v>0</v>
      </c>
      <c r="X88" s="140">
        <f t="shared" si="9"/>
        <v>0</v>
      </c>
      <c r="Y88" s="46"/>
    </row>
    <row r="89" spans="1:25" ht="13">
      <c r="A89" s="187">
        <v>13.58</v>
      </c>
      <c r="B89" s="47" t="s">
        <v>401</v>
      </c>
      <c r="C89" s="50" t="s">
        <v>400</v>
      </c>
      <c r="D89" s="50" t="s">
        <v>142</v>
      </c>
      <c r="E89" s="994"/>
      <c r="K89" s="137"/>
      <c r="L89" s="138"/>
      <c r="M89" s="137"/>
      <c r="N89" s="138"/>
      <c r="O89" s="137"/>
      <c r="P89" s="138"/>
      <c r="Q89" s="137"/>
      <c r="R89" s="138"/>
      <c r="S89" s="137"/>
      <c r="T89" s="138"/>
      <c r="U89" s="137"/>
      <c r="V89" s="138"/>
      <c r="W89" s="224">
        <f t="shared" si="9"/>
        <v>0</v>
      </c>
      <c r="X89" s="140">
        <f t="shared" si="9"/>
        <v>0</v>
      </c>
      <c r="Y89" s="46"/>
    </row>
    <row r="90" spans="1:25" ht="13">
      <c r="A90" s="187">
        <v>13.59</v>
      </c>
      <c r="B90" s="47" t="s">
        <v>402</v>
      </c>
      <c r="C90" s="50" t="s">
        <v>400</v>
      </c>
      <c r="D90" s="50" t="s">
        <v>142</v>
      </c>
      <c r="E90" s="994"/>
      <c r="K90" s="137"/>
      <c r="L90" s="138"/>
      <c r="M90" s="137"/>
      <c r="N90" s="138"/>
      <c r="O90" s="137"/>
      <c r="P90" s="138"/>
      <c r="Q90" s="137"/>
      <c r="R90" s="138"/>
      <c r="S90" s="137"/>
      <c r="T90" s="138"/>
      <c r="U90" s="137"/>
      <c r="V90" s="138"/>
      <c r="W90" s="224">
        <f t="shared" si="9"/>
        <v>0</v>
      </c>
      <c r="X90" s="140">
        <f t="shared" si="9"/>
        <v>0</v>
      </c>
      <c r="Y90" s="46"/>
    </row>
    <row r="91" spans="1:25" ht="13">
      <c r="A91" s="187">
        <v>13.6</v>
      </c>
      <c r="B91" s="47" t="s">
        <v>403</v>
      </c>
      <c r="C91" s="50" t="s">
        <v>400</v>
      </c>
      <c r="D91" s="50" t="s">
        <v>142</v>
      </c>
      <c r="E91" s="994"/>
      <c r="K91" s="137"/>
      <c r="L91" s="138"/>
      <c r="M91" s="137"/>
      <c r="N91" s="138"/>
      <c r="O91" s="137"/>
      <c r="P91" s="138"/>
      <c r="Q91" s="137"/>
      <c r="R91" s="138"/>
      <c r="S91" s="137"/>
      <c r="T91" s="138"/>
      <c r="U91" s="137"/>
      <c r="V91" s="138"/>
      <c r="W91" s="224">
        <f t="shared" si="9"/>
        <v>0</v>
      </c>
      <c r="X91" s="140">
        <f t="shared" si="9"/>
        <v>0</v>
      </c>
      <c r="Y91" s="46"/>
    </row>
    <row r="92" spans="1:25" ht="13">
      <c r="A92" s="187">
        <v>13.61</v>
      </c>
      <c r="B92" s="47" t="s">
        <v>404</v>
      </c>
      <c r="C92" s="50" t="s">
        <v>400</v>
      </c>
      <c r="D92" s="50" t="s">
        <v>142</v>
      </c>
      <c r="E92" s="994"/>
      <c r="K92" s="137"/>
      <c r="L92" s="138"/>
      <c r="M92" s="137"/>
      <c r="N92" s="138"/>
      <c r="O92" s="137"/>
      <c r="P92" s="138"/>
      <c r="Q92" s="137"/>
      <c r="R92" s="138"/>
      <c r="S92" s="137"/>
      <c r="T92" s="138"/>
      <c r="U92" s="137"/>
      <c r="V92" s="138"/>
      <c r="W92" s="224">
        <f t="shared" si="9"/>
        <v>0</v>
      </c>
      <c r="X92" s="140">
        <f t="shared" si="9"/>
        <v>0</v>
      </c>
      <c r="Y92" s="46"/>
    </row>
    <row r="93" spans="1:25" ht="13.5" thickBot="1">
      <c r="A93" s="188">
        <v>13.62</v>
      </c>
      <c r="B93" s="36" t="s">
        <v>405</v>
      </c>
      <c r="C93" s="48" t="s">
        <v>400</v>
      </c>
      <c r="D93" s="48" t="s">
        <v>142</v>
      </c>
      <c r="E93" s="995"/>
      <c r="K93" s="141"/>
      <c r="L93" s="142"/>
      <c r="M93" s="141"/>
      <c r="N93" s="142"/>
      <c r="O93" s="141"/>
      <c r="P93" s="142"/>
      <c r="Q93" s="141"/>
      <c r="R93" s="142"/>
      <c r="S93" s="141"/>
      <c r="T93" s="142"/>
      <c r="U93" s="141"/>
      <c r="V93" s="142"/>
      <c r="W93" s="227">
        <f t="shared" si="9"/>
        <v>0</v>
      </c>
      <c r="X93" s="229">
        <f t="shared" si="9"/>
        <v>0</v>
      </c>
      <c r="Y93" s="46"/>
    </row>
    <row r="94" spans="1:25" ht="15" thickBot="1">
      <c r="B94" s="45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1"/>
      <c r="X94" s="281"/>
      <c r="Y94" s="46"/>
    </row>
    <row r="95" spans="1:25" ht="15.5">
      <c r="A95" s="285"/>
      <c r="B95" s="132" t="s">
        <v>426</v>
      </c>
      <c r="C95" s="286"/>
      <c r="D95" s="742"/>
      <c r="E95" s="133"/>
      <c r="K95" s="277" t="s">
        <v>482</v>
      </c>
      <c r="L95" s="278" t="s">
        <v>435</v>
      </c>
      <c r="M95" s="277" t="s">
        <v>482</v>
      </c>
      <c r="N95" s="278" t="s">
        <v>435</v>
      </c>
      <c r="O95" s="277" t="s">
        <v>482</v>
      </c>
      <c r="P95" s="278" t="s">
        <v>435</v>
      </c>
      <c r="Q95" s="277" t="s">
        <v>482</v>
      </c>
      <c r="R95" s="278" t="s">
        <v>435</v>
      </c>
      <c r="S95" s="277" t="s">
        <v>482</v>
      </c>
      <c r="T95" s="278" t="s">
        <v>435</v>
      </c>
      <c r="U95" s="277" t="s">
        <v>482</v>
      </c>
      <c r="V95" s="278" t="s">
        <v>435</v>
      </c>
      <c r="W95" s="277" t="s">
        <v>482</v>
      </c>
      <c r="X95" s="279" t="s">
        <v>435</v>
      </c>
      <c r="Y95" s="46"/>
    </row>
    <row r="96" spans="1:25" ht="13">
      <c r="A96" s="98">
        <v>13.63</v>
      </c>
      <c r="B96" s="47" t="s">
        <v>399</v>
      </c>
      <c r="C96" s="50" t="s">
        <v>400</v>
      </c>
      <c r="D96" s="50" t="s">
        <v>142</v>
      </c>
      <c r="E96" s="994"/>
      <c r="K96" s="137"/>
      <c r="L96" s="138"/>
      <c r="M96" s="137"/>
      <c r="N96" s="138"/>
      <c r="O96" s="137"/>
      <c r="P96" s="138"/>
      <c r="Q96" s="137"/>
      <c r="R96" s="138"/>
      <c r="S96" s="137"/>
      <c r="T96" s="138"/>
      <c r="U96" s="137"/>
      <c r="V96" s="138"/>
      <c r="W96" s="224">
        <f t="shared" ref="W96:X101" si="10">K96+M96+O96+Q96+S96+U96</f>
        <v>0</v>
      </c>
      <c r="X96" s="140">
        <f t="shared" si="10"/>
        <v>0</v>
      </c>
      <c r="Y96" s="46"/>
    </row>
    <row r="97" spans="1:25" ht="13">
      <c r="A97" s="98">
        <v>13.64</v>
      </c>
      <c r="B97" s="47" t="s">
        <v>401</v>
      </c>
      <c r="C97" s="50" t="s">
        <v>400</v>
      </c>
      <c r="D97" s="50" t="s">
        <v>142</v>
      </c>
      <c r="E97" s="994"/>
      <c r="K97" s="137"/>
      <c r="L97" s="138"/>
      <c r="M97" s="137"/>
      <c r="N97" s="138"/>
      <c r="O97" s="137"/>
      <c r="P97" s="138"/>
      <c r="Q97" s="137"/>
      <c r="R97" s="138"/>
      <c r="S97" s="137"/>
      <c r="T97" s="138"/>
      <c r="U97" s="137"/>
      <c r="V97" s="138"/>
      <c r="W97" s="224">
        <f t="shared" si="10"/>
        <v>0</v>
      </c>
      <c r="X97" s="140">
        <f t="shared" si="10"/>
        <v>0</v>
      </c>
      <c r="Y97" s="46"/>
    </row>
    <row r="98" spans="1:25" ht="13">
      <c r="A98" s="98">
        <v>13.65</v>
      </c>
      <c r="B98" s="47" t="s">
        <v>402</v>
      </c>
      <c r="C98" s="50" t="s">
        <v>400</v>
      </c>
      <c r="D98" s="50" t="s">
        <v>142</v>
      </c>
      <c r="E98" s="994"/>
      <c r="K98" s="137"/>
      <c r="L98" s="138"/>
      <c r="M98" s="137"/>
      <c r="N98" s="138"/>
      <c r="O98" s="137"/>
      <c r="P98" s="138"/>
      <c r="Q98" s="137"/>
      <c r="R98" s="138"/>
      <c r="S98" s="137"/>
      <c r="T98" s="138"/>
      <c r="U98" s="137"/>
      <c r="V98" s="138"/>
      <c r="W98" s="224">
        <f t="shared" si="10"/>
        <v>0</v>
      </c>
      <c r="X98" s="140">
        <f t="shared" si="10"/>
        <v>0</v>
      </c>
      <c r="Y98" s="46"/>
    </row>
    <row r="99" spans="1:25" ht="13">
      <c r="A99" s="98">
        <v>13.66</v>
      </c>
      <c r="B99" s="47" t="s">
        <v>403</v>
      </c>
      <c r="C99" s="50" t="s">
        <v>400</v>
      </c>
      <c r="D99" s="50" t="s">
        <v>142</v>
      </c>
      <c r="E99" s="994"/>
      <c r="K99" s="137"/>
      <c r="L99" s="138"/>
      <c r="M99" s="137"/>
      <c r="N99" s="138"/>
      <c r="O99" s="137"/>
      <c r="P99" s="138"/>
      <c r="Q99" s="137"/>
      <c r="R99" s="138"/>
      <c r="S99" s="137"/>
      <c r="T99" s="138"/>
      <c r="U99" s="137"/>
      <c r="V99" s="138"/>
      <c r="W99" s="224">
        <f t="shared" si="10"/>
        <v>0</v>
      </c>
      <c r="X99" s="140">
        <f t="shared" si="10"/>
        <v>0</v>
      </c>
      <c r="Y99" s="46"/>
    </row>
    <row r="100" spans="1:25" ht="13">
      <c r="A100" s="98">
        <v>13.67</v>
      </c>
      <c r="B100" s="47" t="s">
        <v>404</v>
      </c>
      <c r="C100" s="50" t="s">
        <v>400</v>
      </c>
      <c r="D100" s="50" t="s">
        <v>142</v>
      </c>
      <c r="E100" s="994"/>
      <c r="K100" s="137"/>
      <c r="L100" s="138"/>
      <c r="M100" s="137"/>
      <c r="N100" s="138"/>
      <c r="O100" s="137"/>
      <c r="P100" s="138"/>
      <c r="Q100" s="137"/>
      <c r="R100" s="138"/>
      <c r="S100" s="137"/>
      <c r="T100" s="138"/>
      <c r="U100" s="137"/>
      <c r="V100" s="138"/>
      <c r="W100" s="224">
        <f t="shared" si="10"/>
        <v>0</v>
      </c>
      <c r="X100" s="140">
        <f t="shared" si="10"/>
        <v>0</v>
      </c>
      <c r="Y100" s="46"/>
    </row>
    <row r="101" spans="1:25" ht="13.5" thickBot="1">
      <c r="A101" s="147">
        <v>13.68</v>
      </c>
      <c r="B101" s="36" t="s">
        <v>405</v>
      </c>
      <c r="C101" s="48" t="s">
        <v>400</v>
      </c>
      <c r="D101" s="48" t="s">
        <v>142</v>
      </c>
      <c r="E101" s="995"/>
      <c r="K101" s="141"/>
      <c r="L101" s="142"/>
      <c r="M101" s="141"/>
      <c r="N101" s="142"/>
      <c r="O101" s="141"/>
      <c r="P101" s="142"/>
      <c r="Q101" s="141"/>
      <c r="R101" s="142"/>
      <c r="S101" s="141"/>
      <c r="T101" s="142"/>
      <c r="U101" s="141"/>
      <c r="V101" s="142"/>
      <c r="W101" s="227">
        <f t="shared" si="10"/>
        <v>0</v>
      </c>
      <c r="X101" s="229">
        <f t="shared" si="10"/>
        <v>0</v>
      </c>
      <c r="Y101" s="46"/>
    </row>
    <row r="102" spans="1:25" ht="15" thickBot="1">
      <c r="B102" s="45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1"/>
      <c r="X102" s="281"/>
      <c r="Y102" s="46"/>
    </row>
    <row r="103" spans="1:25" ht="15.5">
      <c r="A103" s="285"/>
      <c r="B103" s="132" t="s">
        <v>486</v>
      </c>
      <c r="C103" s="286"/>
      <c r="D103" s="742"/>
      <c r="E103" s="133"/>
      <c r="K103" s="277" t="s">
        <v>482</v>
      </c>
      <c r="L103" s="278" t="s">
        <v>435</v>
      </c>
      <c r="M103" s="277" t="s">
        <v>482</v>
      </c>
      <c r="N103" s="278" t="s">
        <v>435</v>
      </c>
      <c r="O103" s="277" t="s">
        <v>482</v>
      </c>
      <c r="P103" s="278" t="s">
        <v>435</v>
      </c>
      <c r="Q103" s="277" t="s">
        <v>482</v>
      </c>
      <c r="R103" s="278" t="s">
        <v>435</v>
      </c>
      <c r="S103" s="277" t="s">
        <v>482</v>
      </c>
      <c r="T103" s="278" t="s">
        <v>435</v>
      </c>
      <c r="U103" s="277" t="s">
        <v>482</v>
      </c>
      <c r="V103" s="278" t="s">
        <v>435</v>
      </c>
      <c r="W103" s="277" t="s">
        <v>482</v>
      </c>
      <c r="X103" s="279" t="s">
        <v>435</v>
      </c>
      <c r="Y103" s="46"/>
    </row>
    <row r="104" spans="1:25" ht="13">
      <c r="A104" s="98">
        <v>13.69</v>
      </c>
      <c r="B104" s="47" t="s">
        <v>399</v>
      </c>
      <c r="C104" s="50" t="s">
        <v>400</v>
      </c>
      <c r="D104" s="50" t="s">
        <v>142</v>
      </c>
      <c r="E104" s="994"/>
      <c r="K104" s="137"/>
      <c r="L104" s="138"/>
      <c r="M104" s="137"/>
      <c r="N104" s="138"/>
      <c r="O104" s="137"/>
      <c r="P104" s="138"/>
      <c r="Q104" s="137"/>
      <c r="R104" s="138"/>
      <c r="S104" s="137"/>
      <c r="T104" s="138"/>
      <c r="U104" s="137"/>
      <c r="V104" s="138"/>
      <c r="W104" s="224">
        <f t="shared" ref="W104:X109" si="11">K104+M104+O104+Q104+S104+U104</f>
        <v>0</v>
      </c>
      <c r="X104" s="140">
        <f t="shared" si="11"/>
        <v>0</v>
      </c>
      <c r="Y104" s="46"/>
    </row>
    <row r="105" spans="1:25" ht="13">
      <c r="A105" s="187">
        <v>13.7</v>
      </c>
      <c r="B105" s="47" t="s">
        <v>401</v>
      </c>
      <c r="C105" s="50" t="s">
        <v>400</v>
      </c>
      <c r="D105" s="50" t="s">
        <v>142</v>
      </c>
      <c r="E105" s="994"/>
      <c r="K105" s="137"/>
      <c r="L105" s="138"/>
      <c r="M105" s="137"/>
      <c r="N105" s="138"/>
      <c r="O105" s="137"/>
      <c r="P105" s="138"/>
      <c r="Q105" s="137"/>
      <c r="R105" s="138"/>
      <c r="S105" s="137"/>
      <c r="T105" s="138"/>
      <c r="U105" s="137"/>
      <c r="V105" s="138"/>
      <c r="W105" s="224">
        <f t="shared" si="11"/>
        <v>0</v>
      </c>
      <c r="X105" s="140">
        <f t="shared" si="11"/>
        <v>0</v>
      </c>
      <c r="Y105" s="46"/>
    </row>
    <row r="106" spans="1:25" ht="13">
      <c r="A106" s="98">
        <v>13.71</v>
      </c>
      <c r="B106" s="47" t="s">
        <v>402</v>
      </c>
      <c r="C106" s="50" t="s">
        <v>400</v>
      </c>
      <c r="D106" s="50" t="s">
        <v>142</v>
      </c>
      <c r="E106" s="994"/>
      <c r="K106" s="137"/>
      <c r="L106" s="138"/>
      <c r="M106" s="137"/>
      <c r="N106" s="138"/>
      <c r="O106" s="137"/>
      <c r="P106" s="138"/>
      <c r="Q106" s="137"/>
      <c r="R106" s="138"/>
      <c r="S106" s="137"/>
      <c r="T106" s="138"/>
      <c r="U106" s="137"/>
      <c r="V106" s="138"/>
      <c r="W106" s="224">
        <f t="shared" si="11"/>
        <v>0</v>
      </c>
      <c r="X106" s="140">
        <f t="shared" si="11"/>
        <v>0</v>
      </c>
      <c r="Y106" s="46"/>
    </row>
    <row r="107" spans="1:25" ht="13">
      <c r="A107" s="187">
        <v>13.72</v>
      </c>
      <c r="B107" s="47" t="s">
        <v>403</v>
      </c>
      <c r="C107" s="50" t="s">
        <v>400</v>
      </c>
      <c r="D107" s="50" t="s">
        <v>142</v>
      </c>
      <c r="E107" s="994"/>
      <c r="K107" s="137"/>
      <c r="L107" s="138"/>
      <c r="M107" s="137"/>
      <c r="N107" s="138"/>
      <c r="O107" s="137"/>
      <c r="P107" s="138"/>
      <c r="Q107" s="137"/>
      <c r="R107" s="138"/>
      <c r="S107" s="137"/>
      <c r="T107" s="138"/>
      <c r="U107" s="137"/>
      <c r="V107" s="138"/>
      <c r="W107" s="224">
        <f t="shared" si="11"/>
        <v>0</v>
      </c>
      <c r="X107" s="140">
        <f t="shared" si="11"/>
        <v>0</v>
      </c>
      <c r="Y107" s="46"/>
    </row>
    <row r="108" spans="1:25" ht="13">
      <c r="A108" s="98">
        <v>13.73</v>
      </c>
      <c r="B108" s="47" t="s">
        <v>404</v>
      </c>
      <c r="C108" s="50" t="s">
        <v>400</v>
      </c>
      <c r="D108" s="50" t="s">
        <v>142</v>
      </c>
      <c r="E108" s="994"/>
      <c r="K108" s="137"/>
      <c r="L108" s="138"/>
      <c r="M108" s="137"/>
      <c r="N108" s="138"/>
      <c r="O108" s="137"/>
      <c r="P108" s="138"/>
      <c r="Q108" s="137"/>
      <c r="R108" s="138"/>
      <c r="S108" s="137"/>
      <c r="T108" s="138"/>
      <c r="U108" s="137"/>
      <c r="V108" s="138"/>
      <c r="W108" s="224">
        <f t="shared" si="11"/>
        <v>0</v>
      </c>
      <c r="X108" s="140">
        <f t="shared" si="11"/>
        <v>0</v>
      </c>
      <c r="Y108" s="46"/>
    </row>
    <row r="109" spans="1:25" ht="13.5" thickBot="1">
      <c r="A109" s="147">
        <v>13.74</v>
      </c>
      <c r="B109" s="36" t="s">
        <v>405</v>
      </c>
      <c r="C109" s="48" t="s">
        <v>400</v>
      </c>
      <c r="D109" s="48" t="s">
        <v>142</v>
      </c>
      <c r="E109" s="995"/>
      <c r="K109" s="141"/>
      <c r="L109" s="142"/>
      <c r="M109" s="141"/>
      <c r="N109" s="142"/>
      <c r="O109" s="141"/>
      <c r="P109" s="142"/>
      <c r="Q109" s="141"/>
      <c r="R109" s="142"/>
      <c r="S109" s="141"/>
      <c r="T109" s="142"/>
      <c r="U109" s="141"/>
      <c r="V109" s="142"/>
      <c r="W109" s="227">
        <f t="shared" si="11"/>
        <v>0</v>
      </c>
      <c r="X109" s="229">
        <f t="shared" si="11"/>
        <v>0</v>
      </c>
      <c r="Y109" s="46"/>
    </row>
    <row r="110" spans="1:25" ht="15" thickBot="1">
      <c r="B110" s="45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1"/>
      <c r="X110" s="281"/>
      <c r="Y110" s="46"/>
    </row>
    <row r="111" spans="1:25" ht="15.5">
      <c r="A111" s="285"/>
      <c r="B111" s="132" t="s">
        <v>487</v>
      </c>
      <c r="C111" s="286"/>
      <c r="D111" s="742"/>
      <c r="E111" s="133"/>
      <c r="K111" s="277" t="s">
        <v>482</v>
      </c>
      <c r="L111" s="278" t="s">
        <v>435</v>
      </c>
      <c r="M111" s="277" t="s">
        <v>482</v>
      </c>
      <c r="N111" s="278" t="s">
        <v>435</v>
      </c>
      <c r="O111" s="277" t="s">
        <v>482</v>
      </c>
      <c r="P111" s="278" t="s">
        <v>435</v>
      </c>
      <c r="Q111" s="277" t="s">
        <v>482</v>
      </c>
      <c r="R111" s="278" t="s">
        <v>435</v>
      </c>
      <c r="S111" s="277" t="s">
        <v>482</v>
      </c>
      <c r="T111" s="278" t="s">
        <v>435</v>
      </c>
      <c r="U111" s="277" t="s">
        <v>482</v>
      </c>
      <c r="V111" s="278" t="s">
        <v>435</v>
      </c>
      <c r="W111" s="277" t="s">
        <v>482</v>
      </c>
      <c r="X111" s="279" t="s">
        <v>435</v>
      </c>
      <c r="Y111" s="46"/>
    </row>
    <row r="112" spans="1:25" ht="13">
      <c r="A112" s="187">
        <v>13.75</v>
      </c>
      <c r="B112" s="47" t="s">
        <v>399</v>
      </c>
      <c r="C112" s="50" t="s">
        <v>400</v>
      </c>
      <c r="D112" s="50" t="s">
        <v>142</v>
      </c>
      <c r="E112" s="994"/>
      <c r="K112" s="137"/>
      <c r="L112" s="138"/>
      <c r="M112" s="137"/>
      <c r="N112" s="138"/>
      <c r="O112" s="137"/>
      <c r="P112" s="138"/>
      <c r="Q112" s="137"/>
      <c r="R112" s="138"/>
      <c r="S112" s="137"/>
      <c r="T112" s="138"/>
      <c r="U112" s="137"/>
      <c r="V112" s="138"/>
      <c r="W112" s="224">
        <f t="shared" ref="W112:X117" si="12">K112+M112+O112+Q112+S112+U112</f>
        <v>0</v>
      </c>
      <c r="X112" s="140">
        <f t="shared" si="12"/>
        <v>0</v>
      </c>
      <c r="Y112" s="46"/>
    </row>
    <row r="113" spans="1:25" ht="13">
      <c r="A113" s="187">
        <v>13.76</v>
      </c>
      <c r="B113" s="47" t="s">
        <v>401</v>
      </c>
      <c r="C113" s="50" t="s">
        <v>400</v>
      </c>
      <c r="D113" s="50" t="s">
        <v>142</v>
      </c>
      <c r="E113" s="994"/>
      <c r="K113" s="137"/>
      <c r="L113" s="138"/>
      <c r="M113" s="137"/>
      <c r="N113" s="138"/>
      <c r="O113" s="137"/>
      <c r="P113" s="138"/>
      <c r="Q113" s="137"/>
      <c r="R113" s="138"/>
      <c r="S113" s="137"/>
      <c r="T113" s="138"/>
      <c r="U113" s="137"/>
      <c r="V113" s="138"/>
      <c r="W113" s="224">
        <f t="shared" si="12"/>
        <v>0</v>
      </c>
      <c r="X113" s="140">
        <f t="shared" si="12"/>
        <v>0</v>
      </c>
      <c r="Y113" s="46"/>
    </row>
    <row r="114" spans="1:25" ht="13">
      <c r="A114" s="187">
        <v>13.77</v>
      </c>
      <c r="B114" s="47" t="s">
        <v>402</v>
      </c>
      <c r="C114" s="50" t="s">
        <v>400</v>
      </c>
      <c r="D114" s="50" t="s">
        <v>142</v>
      </c>
      <c r="E114" s="994"/>
      <c r="K114" s="137"/>
      <c r="L114" s="138"/>
      <c r="M114" s="137"/>
      <c r="N114" s="138"/>
      <c r="O114" s="137"/>
      <c r="P114" s="138"/>
      <c r="Q114" s="137"/>
      <c r="R114" s="138"/>
      <c r="S114" s="137"/>
      <c r="T114" s="138"/>
      <c r="U114" s="137"/>
      <c r="V114" s="138"/>
      <c r="W114" s="224">
        <f t="shared" si="12"/>
        <v>0</v>
      </c>
      <c r="X114" s="140">
        <f t="shared" si="12"/>
        <v>0</v>
      </c>
      <c r="Y114" s="46"/>
    </row>
    <row r="115" spans="1:25" ht="13">
      <c r="A115" s="187">
        <v>13.78</v>
      </c>
      <c r="B115" s="47" t="s">
        <v>403</v>
      </c>
      <c r="C115" s="50" t="s">
        <v>400</v>
      </c>
      <c r="D115" s="50" t="s">
        <v>142</v>
      </c>
      <c r="E115" s="994"/>
      <c r="K115" s="137"/>
      <c r="L115" s="138"/>
      <c r="M115" s="137"/>
      <c r="N115" s="138"/>
      <c r="O115" s="137"/>
      <c r="P115" s="138"/>
      <c r="Q115" s="137"/>
      <c r="R115" s="138"/>
      <c r="S115" s="137"/>
      <c r="T115" s="138"/>
      <c r="U115" s="137"/>
      <c r="V115" s="138"/>
      <c r="W115" s="224">
        <f t="shared" si="12"/>
        <v>0</v>
      </c>
      <c r="X115" s="140">
        <f t="shared" si="12"/>
        <v>0</v>
      </c>
      <c r="Y115" s="46"/>
    </row>
    <row r="116" spans="1:25" ht="13">
      <c r="A116" s="187">
        <v>13.79</v>
      </c>
      <c r="B116" s="47" t="s">
        <v>404</v>
      </c>
      <c r="C116" s="50" t="s">
        <v>400</v>
      </c>
      <c r="D116" s="50" t="s">
        <v>142</v>
      </c>
      <c r="E116" s="994"/>
      <c r="K116" s="137"/>
      <c r="L116" s="138"/>
      <c r="M116" s="137"/>
      <c r="N116" s="138"/>
      <c r="O116" s="137"/>
      <c r="P116" s="138"/>
      <c r="Q116" s="137"/>
      <c r="R116" s="138"/>
      <c r="S116" s="137"/>
      <c r="T116" s="138"/>
      <c r="U116" s="137"/>
      <c r="V116" s="138"/>
      <c r="W116" s="224">
        <f t="shared" si="12"/>
        <v>0</v>
      </c>
      <c r="X116" s="140">
        <f t="shared" si="12"/>
        <v>0</v>
      </c>
      <c r="Y116" s="46"/>
    </row>
    <row r="117" spans="1:25" ht="13.5" thickBot="1">
      <c r="A117" s="188">
        <v>13.8</v>
      </c>
      <c r="B117" s="36" t="s">
        <v>405</v>
      </c>
      <c r="C117" s="48" t="s">
        <v>400</v>
      </c>
      <c r="D117" s="48" t="s">
        <v>142</v>
      </c>
      <c r="E117" s="995"/>
      <c r="K117" s="141"/>
      <c r="L117" s="142"/>
      <c r="M117" s="141"/>
      <c r="N117" s="142"/>
      <c r="O117" s="141"/>
      <c r="P117" s="142"/>
      <c r="Q117" s="141"/>
      <c r="R117" s="142"/>
      <c r="S117" s="141"/>
      <c r="T117" s="142"/>
      <c r="U117" s="141"/>
      <c r="V117" s="142"/>
      <c r="W117" s="227">
        <f t="shared" si="12"/>
        <v>0</v>
      </c>
      <c r="X117" s="229">
        <f t="shared" si="12"/>
        <v>0</v>
      </c>
      <c r="Y117" s="46"/>
    </row>
    <row r="118" spans="1:25" ht="15" thickBot="1">
      <c r="B118" s="45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1"/>
      <c r="X118" s="281"/>
      <c r="Y118" s="46"/>
    </row>
    <row r="119" spans="1:25" ht="15.5">
      <c r="A119" s="285"/>
      <c r="B119" s="132" t="s">
        <v>488</v>
      </c>
      <c r="C119" s="286"/>
      <c r="D119" s="742"/>
      <c r="E119" s="133"/>
      <c r="K119" s="277" t="s">
        <v>482</v>
      </c>
      <c r="L119" s="278" t="s">
        <v>435</v>
      </c>
      <c r="M119" s="277" t="s">
        <v>482</v>
      </c>
      <c r="N119" s="278" t="s">
        <v>435</v>
      </c>
      <c r="O119" s="277" t="s">
        <v>482</v>
      </c>
      <c r="P119" s="278" t="s">
        <v>435</v>
      </c>
      <c r="Q119" s="277" t="s">
        <v>482</v>
      </c>
      <c r="R119" s="278" t="s">
        <v>435</v>
      </c>
      <c r="S119" s="277" t="s">
        <v>482</v>
      </c>
      <c r="T119" s="278" t="s">
        <v>435</v>
      </c>
      <c r="U119" s="277" t="s">
        <v>482</v>
      </c>
      <c r="V119" s="278" t="s">
        <v>435</v>
      </c>
      <c r="W119" s="277" t="s">
        <v>482</v>
      </c>
      <c r="X119" s="279" t="s">
        <v>435</v>
      </c>
      <c r="Y119" s="46"/>
    </row>
    <row r="120" spans="1:25" ht="13">
      <c r="A120" s="98">
        <v>13.81</v>
      </c>
      <c r="B120" s="47" t="s">
        <v>399</v>
      </c>
      <c r="C120" s="50" t="s">
        <v>400</v>
      </c>
      <c r="D120" s="50" t="s">
        <v>142</v>
      </c>
      <c r="E120" s="994"/>
      <c r="K120" s="137"/>
      <c r="L120" s="138"/>
      <c r="M120" s="137"/>
      <c r="N120" s="138"/>
      <c r="O120" s="137"/>
      <c r="P120" s="138"/>
      <c r="Q120" s="137"/>
      <c r="R120" s="138"/>
      <c r="S120" s="137"/>
      <c r="T120" s="138"/>
      <c r="U120" s="137"/>
      <c r="V120" s="138"/>
      <c r="W120" s="224">
        <f t="shared" ref="W120:X125" si="13">K120+M120+O120+Q120+S120+U120</f>
        <v>0</v>
      </c>
      <c r="X120" s="140">
        <f t="shared" si="13"/>
        <v>0</v>
      </c>
      <c r="Y120" s="46"/>
    </row>
    <row r="121" spans="1:25" ht="13">
      <c r="A121" s="98">
        <v>13.82</v>
      </c>
      <c r="B121" s="47" t="s">
        <v>401</v>
      </c>
      <c r="C121" s="50" t="s">
        <v>400</v>
      </c>
      <c r="D121" s="50" t="s">
        <v>142</v>
      </c>
      <c r="E121" s="994"/>
      <c r="K121" s="137"/>
      <c r="L121" s="138"/>
      <c r="M121" s="137"/>
      <c r="N121" s="138"/>
      <c r="O121" s="137"/>
      <c r="P121" s="138"/>
      <c r="Q121" s="137"/>
      <c r="R121" s="138"/>
      <c r="S121" s="137"/>
      <c r="T121" s="138"/>
      <c r="U121" s="137"/>
      <c r="V121" s="138"/>
      <c r="W121" s="224">
        <f t="shared" si="13"/>
        <v>0</v>
      </c>
      <c r="X121" s="140">
        <f t="shared" si="13"/>
        <v>0</v>
      </c>
      <c r="Y121" s="46"/>
    </row>
    <row r="122" spans="1:25" ht="13">
      <c r="A122" s="98">
        <v>13.83</v>
      </c>
      <c r="B122" s="47" t="s">
        <v>402</v>
      </c>
      <c r="C122" s="50" t="s">
        <v>400</v>
      </c>
      <c r="D122" s="50" t="s">
        <v>142</v>
      </c>
      <c r="E122" s="994"/>
      <c r="K122" s="137"/>
      <c r="L122" s="138"/>
      <c r="M122" s="137"/>
      <c r="N122" s="138"/>
      <c r="O122" s="137"/>
      <c r="P122" s="138"/>
      <c r="Q122" s="137"/>
      <c r="R122" s="138"/>
      <c r="S122" s="137"/>
      <c r="T122" s="138"/>
      <c r="U122" s="137"/>
      <c r="V122" s="138"/>
      <c r="W122" s="224">
        <f t="shared" si="13"/>
        <v>0</v>
      </c>
      <c r="X122" s="140">
        <f t="shared" si="13"/>
        <v>0</v>
      </c>
      <c r="Y122" s="46"/>
    </row>
    <row r="123" spans="1:25" ht="13">
      <c r="A123" s="98">
        <v>13.84</v>
      </c>
      <c r="B123" s="47" t="s">
        <v>403</v>
      </c>
      <c r="C123" s="50" t="s">
        <v>400</v>
      </c>
      <c r="D123" s="50" t="s">
        <v>142</v>
      </c>
      <c r="E123" s="994"/>
      <c r="K123" s="137"/>
      <c r="L123" s="138"/>
      <c r="M123" s="137"/>
      <c r="N123" s="138"/>
      <c r="O123" s="137"/>
      <c r="P123" s="138"/>
      <c r="Q123" s="137"/>
      <c r="R123" s="138"/>
      <c r="S123" s="137"/>
      <c r="T123" s="138"/>
      <c r="U123" s="137"/>
      <c r="V123" s="138"/>
      <c r="W123" s="224">
        <f t="shared" si="13"/>
        <v>0</v>
      </c>
      <c r="X123" s="140">
        <f t="shared" si="13"/>
        <v>0</v>
      </c>
      <c r="Y123" s="46"/>
    </row>
    <row r="124" spans="1:25" ht="13">
      <c r="A124" s="98">
        <v>13.85</v>
      </c>
      <c r="B124" s="47" t="s">
        <v>404</v>
      </c>
      <c r="C124" s="50" t="s">
        <v>400</v>
      </c>
      <c r="D124" s="50" t="s">
        <v>142</v>
      </c>
      <c r="E124" s="994"/>
      <c r="K124" s="137"/>
      <c r="L124" s="138"/>
      <c r="M124" s="137"/>
      <c r="N124" s="138"/>
      <c r="O124" s="137"/>
      <c r="P124" s="138"/>
      <c r="Q124" s="137"/>
      <c r="R124" s="138"/>
      <c r="S124" s="137"/>
      <c r="T124" s="138"/>
      <c r="U124" s="137"/>
      <c r="V124" s="138"/>
      <c r="W124" s="224">
        <f t="shared" si="13"/>
        <v>0</v>
      </c>
      <c r="X124" s="140">
        <f t="shared" si="13"/>
        <v>0</v>
      </c>
      <c r="Y124" s="46"/>
    </row>
    <row r="125" spans="1:25" ht="13.5" thickBot="1">
      <c r="A125" s="188">
        <v>13.86</v>
      </c>
      <c r="B125" s="36" t="s">
        <v>405</v>
      </c>
      <c r="C125" s="48" t="s">
        <v>400</v>
      </c>
      <c r="D125" s="48" t="s">
        <v>142</v>
      </c>
      <c r="E125" s="995"/>
      <c r="K125" s="141"/>
      <c r="L125" s="142"/>
      <c r="M125" s="141"/>
      <c r="N125" s="142"/>
      <c r="O125" s="141"/>
      <c r="P125" s="142"/>
      <c r="Q125" s="141"/>
      <c r="R125" s="142"/>
      <c r="S125" s="141"/>
      <c r="T125" s="142"/>
      <c r="U125" s="141"/>
      <c r="V125" s="142"/>
      <c r="W125" s="227">
        <f t="shared" si="13"/>
        <v>0</v>
      </c>
      <c r="X125" s="229">
        <f t="shared" si="13"/>
        <v>0</v>
      </c>
      <c r="Y125" s="46"/>
    </row>
    <row r="126" spans="1:25" ht="15" thickBot="1">
      <c r="B126" s="45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1"/>
      <c r="X126" s="281"/>
      <c r="Y126" s="46"/>
    </row>
    <row r="127" spans="1:25" ht="15.5">
      <c r="A127" s="285"/>
      <c r="B127" s="132" t="s">
        <v>489</v>
      </c>
      <c r="C127" s="286"/>
      <c r="D127" s="742"/>
      <c r="E127" s="133"/>
      <c r="K127" s="277" t="s">
        <v>482</v>
      </c>
      <c r="L127" s="278" t="s">
        <v>435</v>
      </c>
      <c r="M127" s="277" t="s">
        <v>482</v>
      </c>
      <c r="N127" s="278" t="s">
        <v>435</v>
      </c>
      <c r="O127" s="277" t="s">
        <v>482</v>
      </c>
      <c r="P127" s="278" t="s">
        <v>435</v>
      </c>
      <c r="Q127" s="277" t="s">
        <v>482</v>
      </c>
      <c r="R127" s="278" t="s">
        <v>435</v>
      </c>
      <c r="S127" s="277" t="s">
        <v>482</v>
      </c>
      <c r="T127" s="278" t="s">
        <v>435</v>
      </c>
      <c r="U127" s="277" t="s">
        <v>482</v>
      </c>
      <c r="V127" s="278" t="s">
        <v>435</v>
      </c>
      <c r="W127" s="277" t="s">
        <v>482</v>
      </c>
      <c r="X127" s="279" t="s">
        <v>435</v>
      </c>
      <c r="Y127" s="46"/>
    </row>
    <row r="128" spans="1:25" ht="13">
      <c r="A128" s="98">
        <v>13.87</v>
      </c>
      <c r="B128" s="47" t="s">
        <v>399</v>
      </c>
      <c r="C128" s="50" t="s">
        <v>400</v>
      </c>
      <c r="D128" s="50" t="s">
        <v>142</v>
      </c>
      <c r="E128" s="994"/>
      <c r="K128" s="137"/>
      <c r="L128" s="138"/>
      <c r="M128" s="137"/>
      <c r="N128" s="138"/>
      <c r="O128" s="137"/>
      <c r="P128" s="138"/>
      <c r="Q128" s="137"/>
      <c r="R128" s="138"/>
      <c r="S128" s="137"/>
      <c r="T128" s="138"/>
      <c r="U128" s="137"/>
      <c r="V128" s="138"/>
      <c r="W128" s="224">
        <f t="shared" ref="W128:X133" si="14">K128+M128+O128+Q128+S128+U128</f>
        <v>0</v>
      </c>
      <c r="X128" s="140">
        <f t="shared" si="14"/>
        <v>0</v>
      </c>
      <c r="Y128" s="46"/>
    </row>
    <row r="129" spans="1:25" ht="13">
      <c r="A129" s="98">
        <v>13.88</v>
      </c>
      <c r="B129" s="47" t="s">
        <v>401</v>
      </c>
      <c r="C129" s="50" t="s">
        <v>400</v>
      </c>
      <c r="D129" s="50" t="s">
        <v>142</v>
      </c>
      <c r="E129" s="994"/>
      <c r="K129" s="137"/>
      <c r="L129" s="138"/>
      <c r="M129" s="137"/>
      <c r="N129" s="138"/>
      <c r="O129" s="137"/>
      <c r="P129" s="138"/>
      <c r="Q129" s="137"/>
      <c r="R129" s="138"/>
      <c r="S129" s="137"/>
      <c r="T129" s="138"/>
      <c r="U129" s="137"/>
      <c r="V129" s="138"/>
      <c r="W129" s="224">
        <f t="shared" si="14"/>
        <v>0</v>
      </c>
      <c r="X129" s="140">
        <f t="shared" si="14"/>
        <v>0</v>
      </c>
      <c r="Y129" s="46"/>
    </row>
    <row r="130" spans="1:25" ht="13">
      <c r="A130" s="98">
        <v>13.89</v>
      </c>
      <c r="B130" s="47" t="s">
        <v>402</v>
      </c>
      <c r="C130" s="50" t="s">
        <v>400</v>
      </c>
      <c r="D130" s="50" t="s">
        <v>142</v>
      </c>
      <c r="E130" s="994"/>
      <c r="K130" s="137"/>
      <c r="L130" s="138"/>
      <c r="M130" s="137"/>
      <c r="N130" s="138"/>
      <c r="O130" s="137"/>
      <c r="P130" s="138"/>
      <c r="Q130" s="137"/>
      <c r="R130" s="138"/>
      <c r="S130" s="137"/>
      <c r="T130" s="138"/>
      <c r="U130" s="137"/>
      <c r="V130" s="138"/>
      <c r="W130" s="224">
        <f t="shared" si="14"/>
        <v>0</v>
      </c>
      <c r="X130" s="140">
        <f t="shared" si="14"/>
        <v>0</v>
      </c>
      <c r="Y130" s="46"/>
    </row>
    <row r="131" spans="1:25" ht="13">
      <c r="A131" s="187">
        <v>13.9</v>
      </c>
      <c r="B131" s="47" t="s">
        <v>403</v>
      </c>
      <c r="C131" s="50" t="s">
        <v>400</v>
      </c>
      <c r="D131" s="50" t="s">
        <v>142</v>
      </c>
      <c r="E131" s="994"/>
      <c r="K131" s="137"/>
      <c r="L131" s="138"/>
      <c r="M131" s="137"/>
      <c r="N131" s="138"/>
      <c r="O131" s="137"/>
      <c r="P131" s="138"/>
      <c r="Q131" s="137"/>
      <c r="R131" s="138"/>
      <c r="S131" s="137"/>
      <c r="T131" s="138"/>
      <c r="U131" s="137"/>
      <c r="V131" s="138"/>
      <c r="W131" s="224">
        <f t="shared" si="14"/>
        <v>0</v>
      </c>
      <c r="X131" s="140">
        <f t="shared" si="14"/>
        <v>0</v>
      </c>
      <c r="Y131" s="46"/>
    </row>
    <row r="132" spans="1:25" ht="13">
      <c r="A132" s="98">
        <v>13.91</v>
      </c>
      <c r="B132" s="47" t="s">
        <v>404</v>
      </c>
      <c r="C132" s="50" t="s">
        <v>400</v>
      </c>
      <c r="D132" s="50" t="s">
        <v>142</v>
      </c>
      <c r="E132" s="994"/>
      <c r="K132" s="137"/>
      <c r="L132" s="138"/>
      <c r="M132" s="137"/>
      <c r="N132" s="138"/>
      <c r="O132" s="137"/>
      <c r="P132" s="138"/>
      <c r="Q132" s="137"/>
      <c r="R132" s="138"/>
      <c r="S132" s="137"/>
      <c r="T132" s="138"/>
      <c r="U132" s="137"/>
      <c r="V132" s="138"/>
      <c r="W132" s="224">
        <f t="shared" si="14"/>
        <v>0</v>
      </c>
      <c r="X132" s="140">
        <f t="shared" si="14"/>
        <v>0</v>
      </c>
      <c r="Y132" s="46"/>
    </row>
    <row r="133" spans="1:25" ht="13.5" thickBot="1">
      <c r="A133" s="188">
        <v>13.92</v>
      </c>
      <c r="B133" s="36" t="s">
        <v>405</v>
      </c>
      <c r="C133" s="48" t="s">
        <v>400</v>
      </c>
      <c r="D133" s="48" t="s">
        <v>142</v>
      </c>
      <c r="E133" s="995"/>
      <c r="K133" s="141"/>
      <c r="L133" s="142"/>
      <c r="M133" s="141"/>
      <c r="N133" s="142"/>
      <c r="O133" s="141"/>
      <c r="P133" s="142"/>
      <c r="Q133" s="141"/>
      <c r="R133" s="142"/>
      <c r="S133" s="141"/>
      <c r="T133" s="142"/>
      <c r="U133" s="141"/>
      <c r="V133" s="142"/>
      <c r="W133" s="227">
        <f t="shared" si="14"/>
        <v>0</v>
      </c>
      <c r="X133" s="229">
        <f t="shared" si="14"/>
        <v>0</v>
      </c>
      <c r="Y133" s="46"/>
    </row>
    <row r="134" spans="1:25" ht="15" thickBot="1">
      <c r="B134" s="45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1"/>
      <c r="X134" s="281"/>
      <c r="Y134" s="46"/>
    </row>
    <row r="135" spans="1:25" ht="15.5">
      <c r="A135" s="285"/>
      <c r="B135" s="132" t="s">
        <v>406</v>
      </c>
      <c r="C135" s="286"/>
      <c r="D135" s="287"/>
      <c r="K135" s="277" t="s">
        <v>482</v>
      </c>
      <c r="L135" s="738" t="s">
        <v>435</v>
      </c>
      <c r="M135" s="277" t="s">
        <v>482</v>
      </c>
      <c r="N135" s="738" t="s">
        <v>435</v>
      </c>
      <c r="O135" s="277" t="s">
        <v>482</v>
      </c>
      <c r="P135" s="738" t="s">
        <v>435</v>
      </c>
      <c r="Q135" s="277" t="s">
        <v>482</v>
      </c>
      <c r="R135" s="738" t="s">
        <v>435</v>
      </c>
      <c r="S135" s="277" t="s">
        <v>482</v>
      </c>
      <c r="T135" s="738" t="s">
        <v>435</v>
      </c>
      <c r="U135" s="277" t="s">
        <v>482</v>
      </c>
      <c r="V135" s="279" t="s">
        <v>435</v>
      </c>
      <c r="W135" s="735" t="s">
        <v>482</v>
      </c>
      <c r="X135" s="279" t="s">
        <v>435</v>
      </c>
      <c r="Y135" s="46"/>
    </row>
    <row r="136" spans="1:25" ht="13">
      <c r="A136" s="98">
        <v>13.93</v>
      </c>
      <c r="B136" s="47" t="s">
        <v>399</v>
      </c>
      <c r="C136" s="50" t="s">
        <v>34</v>
      </c>
      <c r="D136" s="51" t="s">
        <v>35</v>
      </c>
      <c r="K136" s="224">
        <f t="shared" ref="K136:V136" si="15">K16+K24+K32+K40+K48+K56+K64+K72+K80+K88+K96+K104+K112+K120+K128</f>
        <v>0</v>
      </c>
      <c r="L136" s="739">
        <f t="shared" si="15"/>
        <v>0</v>
      </c>
      <c r="M136" s="224">
        <f t="shared" si="15"/>
        <v>0</v>
      </c>
      <c r="N136" s="739">
        <f t="shared" si="15"/>
        <v>0</v>
      </c>
      <c r="O136" s="224">
        <f t="shared" si="15"/>
        <v>0</v>
      </c>
      <c r="P136" s="739">
        <f t="shared" si="15"/>
        <v>0</v>
      </c>
      <c r="Q136" s="224">
        <f t="shared" si="15"/>
        <v>0</v>
      </c>
      <c r="R136" s="739">
        <f t="shared" si="15"/>
        <v>0</v>
      </c>
      <c r="S136" s="224">
        <f t="shared" si="15"/>
        <v>0</v>
      </c>
      <c r="T136" s="739">
        <f t="shared" si="15"/>
        <v>0</v>
      </c>
      <c r="U136" s="224">
        <f t="shared" si="15"/>
        <v>0</v>
      </c>
      <c r="V136" s="140">
        <f t="shared" si="15"/>
        <v>0</v>
      </c>
      <c r="W136" s="736">
        <f t="shared" ref="W136:X141" si="16">K136+M136+O136+Q136+S136+U136</f>
        <v>0</v>
      </c>
      <c r="X136" s="140">
        <f t="shared" si="16"/>
        <v>0</v>
      </c>
      <c r="Y136" s="46"/>
    </row>
    <row r="137" spans="1:25" ht="13">
      <c r="A137" s="98">
        <v>13.94</v>
      </c>
      <c r="B137" s="47" t="s">
        <v>401</v>
      </c>
      <c r="C137" s="50" t="s">
        <v>34</v>
      </c>
      <c r="D137" s="51" t="s">
        <v>35</v>
      </c>
      <c r="K137" s="224">
        <f t="shared" ref="K137:V137" si="17">K17+K25+K33+K41+K49+K57+K65+K73+K81+K89+K97+K105+K113+K121+K129</f>
        <v>0</v>
      </c>
      <c r="L137" s="739">
        <f t="shared" si="17"/>
        <v>0</v>
      </c>
      <c r="M137" s="224">
        <f t="shared" si="17"/>
        <v>0</v>
      </c>
      <c r="N137" s="739">
        <f t="shared" si="17"/>
        <v>0</v>
      </c>
      <c r="O137" s="224">
        <f t="shared" si="17"/>
        <v>0</v>
      </c>
      <c r="P137" s="739">
        <f t="shared" si="17"/>
        <v>0</v>
      </c>
      <c r="Q137" s="224">
        <f t="shared" si="17"/>
        <v>0</v>
      </c>
      <c r="R137" s="739">
        <f t="shared" si="17"/>
        <v>0</v>
      </c>
      <c r="S137" s="224">
        <f t="shared" si="17"/>
        <v>0</v>
      </c>
      <c r="T137" s="739">
        <f t="shared" si="17"/>
        <v>0</v>
      </c>
      <c r="U137" s="224">
        <f t="shared" si="17"/>
        <v>0</v>
      </c>
      <c r="V137" s="140">
        <f t="shared" si="17"/>
        <v>0</v>
      </c>
      <c r="W137" s="736">
        <f t="shared" si="16"/>
        <v>0</v>
      </c>
      <c r="X137" s="140">
        <f t="shared" si="16"/>
        <v>0</v>
      </c>
      <c r="Y137" s="46"/>
    </row>
    <row r="138" spans="1:25" ht="13">
      <c r="A138" s="98">
        <v>13.95</v>
      </c>
      <c r="B138" s="47" t="s">
        <v>402</v>
      </c>
      <c r="C138" s="50" t="s">
        <v>34</v>
      </c>
      <c r="D138" s="51" t="s">
        <v>35</v>
      </c>
      <c r="K138" s="224">
        <f t="shared" ref="K138:V138" si="18">K18+K26+K34+K42+K50+K58+K66+K74+K82+K90+K98+K106+K114+K122+K130</f>
        <v>0</v>
      </c>
      <c r="L138" s="739">
        <f t="shared" si="18"/>
        <v>0</v>
      </c>
      <c r="M138" s="224">
        <f t="shared" si="18"/>
        <v>0</v>
      </c>
      <c r="N138" s="739">
        <f t="shared" si="18"/>
        <v>0</v>
      </c>
      <c r="O138" s="224">
        <f t="shared" si="18"/>
        <v>0</v>
      </c>
      <c r="P138" s="739">
        <f t="shared" si="18"/>
        <v>0</v>
      </c>
      <c r="Q138" s="224">
        <f t="shared" si="18"/>
        <v>0</v>
      </c>
      <c r="R138" s="739">
        <f t="shared" si="18"/>
        <v>0</v>
      </c>
      <c r="S138" s="224">
        <f t="shared" si="18"/>
        <v>0</v>
      </c>
      <c r="T138" s="739">
        <f t="shared" si="18"/>
        <v>0</v>
      </c>
      <c r="U138" s="224">
        <f t="shared" si="18"/>
        <v>0</v>
      </c>
      <c r="V138" s="140">
        <f t="shared" si="18"/>
        <v>0</v>
      </c>
      <c r="W138" s="736">
        <f t="shared" si="16"/>
        <v>0</v>
      </c>
      <c r="X138" s="140">
        <f t="shared" si="16"/>
        <v>0</v>
      </c>
      <c r="Y138" s="46"/>
    </row>
    <row r="139" spans="1:25" ht="13">
      <c r="A139" s="98">
        <v>13.96</v>
      </c>
      <c r="B139" s="47" t="s">
        <v>403</v>
      </c>
      <c r="C139" s="50" t="s">
        <v>34</v>
      </c>
      <c r="D139" s="51" t="s">
        <v>35</v>
      </c>
      <c r="K139" s="224">
        <f t="shared" ref="K139:V139" si="19">K19+K27+K35+K43+K51+K59+K67+K75+K83+K91+K99+K107+K115+K123+K131</f>
        <v>0</v>
      </c>
      <c r="L139" s="739">
        <f t="shared" si="19"/>
        <v>0</v>
      </c>
      <c r="M139" s="224">
        <f t="shared" si="19"/>
        <v>0</v>
      </c>
      <c r="N139" s="739">
        <f t="shared" si="19"/>
        <v>0</v>
      </c>
      <c r="O139" s="224">
        <f t="shared" si="19"/>
        <v>0</v>
      </c>
      <c r="P139" s="739">
        <f t="shared" si="19"/>
        <v>0</v>
      </c>
      <c r="Q139" s="224">
        <f t="shared" si="19"/>
        <v>0</v>
      </c>
      <c r="R139" s="739">
        <f t="shared" si="19"/>
        <v>0</v>
      </c>
      <c r="S139" s="224">
        <f t="shared" si="19"/>
        <v>0</v>
      </c>
      <c r="T139" s="739">
        <f t="shared" si="19"/>
        <v>0</v>
      </c>
      <c r="U139" s="224">
        <f t="shared" si="19"/>
        <v>0</v>
      </c>
      <c r="V139" s="140">
        <f t="shared" si="19"/>
        <v>0</v>
      </c>
      <c r="W139" s="736">
        <f t="shared" si="16"/>
        <v>0</v>
      </c>
      <c r="X139" s="140">
        <f t="shared" si="16"/>
        <v>0</v>
      </c>
      <c r="Y139" s="46"/>
    </row>
    <row r="140" spans="1:25" ht="13">
      <c r="A140" s="98">
        <v>13.97</v>
      </c>
      <c r="B140" s="47" t="s">
        <v>404</v>
      </c>
      <c r="C140" s="50" t="s">
        <v>34</v>
      </c>
      <c r="D140" s="51" t="s">
        <v>35</v>
      </c>
      <c r="K140" s="224">
        <f t="shared" ref="K140:V140" si="20">K20+K28+K36+K44+K52+K60+K68+K76+K84+K92+K100+K108+K116+K124+K132</f>
        <v>0</v>
      </c>
      <c r="L140" s="739">
        <f t="shared" si="20"/>
        <v>0</v>
      </c>
      <c r="M140" s="224">
        <f t="shared" si="20"/>
        <v>0</v>
      </c>
      <c r="N140" s="739">
        <f t="shared" si="20"/>
        <v>0</v>
      </c>
      <c r="O140" s="224">
        <f t="shared" si="20"/>
        <v>0</v>
      </c>
      <c r="P140" s="739">
        <f t="shared" si="20"/>
        <v>0</v>
      </c>
      <c r="Q140" s="224">
        <f t="shared" si="20"/>
        <v>0</v>
      </c>
      <c r="R140" s="739">
        <f t="shared" si="20"/>
        <v>0</v>
      </c>
      <c r="S140" s="224">
        <f t="shared" si="20"/>
        <v>0</v>
      </c>
      <c r="T140" s="739">
        <f t="shared" si="20"/>
        <v>0</v>
      </c>
      <c r="U140" s="224">
        <f t="shared" si="20"/>
        <v>0</v>
      </c>
      <c r="V140" s="140">
        <f t="shared" si="20"/>
        <v>0</v>
      </c>
      <c r="W140" s="736">
        <f t="shared" si="16"/>
        <v>0</v>
      </c>
      <c r="X140" s="140">
        <f t="shared" si="16"/>
        <v>0</v>
      </c>
      <c r="Y140" s="46"/>
    </row>
    <row r="141" spans="1:25" ht="13.5" thickBot="1">
      <c r="A141" s="188">
        <v>13.98</v>
      </c>
      <c r="B141" s="36" t="s">
        <v>405</v>
      </c>
      <c r="C141" s="48" t="s">
        <v>34</v>
      </c>
      <c r="D141" s="49" t="s">
        <v>35</v>
      </c>
      <c r="K141" s="227">
        <f t="shared" ref="K141:V141" si="21">K21+K29+K37+K45+K53+K61+K69+K77+K85+K93+K101+K109+K117+K125+K133</f>
        <v>0</v>
      </c>
      <c r="L141" s="740">
        <f t="shared" si="21"/>
        <v>0</v>
      </c>
      <c r="M141" s="227">
        <f t="shared" si="21"/>
        <v>0</v>
      </c>
      <c r="N141" s="740">
        <f t="shared" si="21"/>
        <v>0</v>
      </c>
      <c r="O141" s="227">
        <f t="shared" si="21"/>
        <v>0</v>
      </c>
      <c r="P141" s="740">
        <f t="shared" si="21"/>
        <v>0</v>
      </c>
      <c r="Q141" s="227">
        <f t="shared" si="21"/>
        <v>0</v>
      </c>
      <c r="R141" s="740">
        <f t="shared" si="21"/>
        <v>0</v>
      </c>
      <c r="S141" s="227">
        <f t="shared" si="21"/>
        <v>0</v>
      </c>
      <c r="T141" s="740">
        <f t="shared" si="21"/>
        <v>0</v>
      </c>
      <c r="U141" s="227">
        <f t="shared" si="21"/>
        <v>0</v>
      </c>
      <c r="V141" s="229">
        <f t="shared" si="21"/>
        <v>0</v>
      </c>
      <c r="W141" s="737">
        <f t="shared" si="16"/>
        <v>0</v>
      </c>
      <c r="X141" s="229">
        <f t="shared" si="16"/>
        <v>0</v>
      </c>
      <c r="Y141" s="46"/>
    </row>
    <row r="142" spans="1:25" ht="14.5">
      <c r="B142" s="45"/>
      <c r="J142" s="480" t="s">
        <v>377</v>
      </c>
      <c r="K142" s="274" t="str">
        <f>(IF(SUM(K139:K140)='12. Repair, refurb and replace'!J23,"OK","Error"))</f>
        <v>OK</v>
      </c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1"/>
      <c r="X142" s="281"/>
      <c r="Y142" s="46"/>
    </row>
    <row r="143" spans="1:25" ht="15" thickBot="1">
      <c r="B143" s="45"/>
      <c r="J143" s="480" t="s">
        <v>377</v>
      </c>
      <c r="K143" s="274" t="str">
        <f>IF(K141='12. Repair, refurb and replace'!J30,"OK","Error")</f>
        <v>OK</v>
      </c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1"/>
      <c r="X143" s="281"/>
      <c r="Y143" s="46"/>
    </row>
    <row r="144" spans="1:25" ht="15.5">
      <c r="A144" s="285"/>
      <c r="B144" s="132" t="s">
        <v>407</v>
      </c>
      <c r="C144" s="286"/>
      <c r="D144" s="287"/>
      <c r="K144" s="277" t="s">
        <v>482</v>
      </c>
      <c r="L144" s="278" t="s">
        <v>435</v>
      </c>
      <c r="M144" s="277" t="s">
        <v>482</v>
      </c>
      <c r="N144" s="278" t="s">
        <v>435</v>
      </c>
      <c r="O144" s="277" t="s">
        <v>482</v>
      </c>
      <c r="P144" s="278" t="s">
        <v>435</v>
      </c>
      <c r="Q144" s="277" t="s">
        <v>482</v>
      </c>
      <c r="R144" s="278" t="s">
        <v>435</v>
      </c>
      <c r="S144" s="277" t="s">
        <v>482</v>
      </c>
      <c r="T144" s="278" t="s">
        <v>435</v>
      </c>
      <c r="U144" s="277" t="s">
        <v>482</v>
      </c>
      <c r="V144" s="278" t="s">
        <v>435</v>
      </c>
      <c r="W144" s="277" t="s">
        <v>482</v>
      </c>
      <c r="X144" s="279" t="s">
        <v>435</v>
      </c>
      <c r="Y144" s="46"/>
    </row>
    <row r="145" spans="1:25" ht="13">
      <c r="A145" s="98">
        <v>13.99</v>
      </c>
      <c r="B145" s="47" t="s">
        <v>399</v>
      </c>
      <c r="C145" s="50" t="s">
        <v>34</v>
      </c>
      <c r="D145" s="51" t="s">
        <v>35</v>
      </c>
      <c r="K145" s="290">
        <f>K136/$K$13</f>
        <v>0</v>
      </c>
      <c r="L145" s="288">
        <f t="shared" ref="K145:L150" si="22">L136/$K$13</f>
        <v>0</v>
      </c>
      <c r="M145" s="290">
        <f t="shared" ref="M145:N150" si="23">M136/$M$13</f>
        <v>0</v>
      </c>
      <c r="N145" s="288">
        <f t="shared" si="23"/>
        <v>0</v>
      </c>
      <c r="O145" s="290">
        <f t="shared" ref="O145:P150" si="24">O136/$O$13</f>
        <v>0</v>
      </c>
      <c r="P145" s="288">
        <f t="shared" si="24"/>
        <v>0</v>
      </c>
      <c r="Q145" s="290">
        <f t="shared" ref="Q145:R150" si="25">Q136/$Q$13</f>
        <v>0</v>
      </c>
      <c r="R145" s="288">
        <f t="shared" si="25"/>
        <v>0</v>
      </c>
      <c r="S145" s="290">
        <f t="shared" ref="S145:T150" si="26">S136/$S$13</f>
        <v>0</v>
      </c>
      <c r="T145" s="288">
        <f t="shared" si="26"/>
        <v>0</v>
      </c>
      <c r="U145" s="290">
        <f t="shared" ref="U145:V150" si="27">U136/$U$13</f>
        <v>0</v>
      </c>
      <c r="V145" s="288">
        <f t="shared" si="27"/>
        <v>0</v>
      </c>
      <c r="W145" s="290">
        <f t="shared" ref="W145:X150" si="28">K145+M145+O145+Q145+S145+U145</f>
        <v>0</v>
      </c>
      <c r="X145" s="289">
        <f t="shared" si="28"/>
        <v>0</v>
      </c>
      <c r="Y145" s="46"/>
    </row>
    <row r="146" spans="1:25" ht="13">
      <c r="A146" s="603">
        <v>13.1</v>
      </c>
      <c r="B146" s="47" t="s">
        <v>401</v>
      </c>
      <c r="C146" s="50" t="s">
        <v>34</v>
      </c>
      <c r="D146" s="51" t="s">
        <v>35</v>
      </c>
      <c r="K146" s="290">
        <f t="shared" si="22"/>
        <v>0</v>
      </c>
      <c r="L146" s="288">
        <f t="shared" si="22"/>
        <v>0</v>
      </c>
      <c r="M146" s="290">
        <f t="shared" si="23"/>
        <v>0</v>
      </c>
      <c r="N146" s="288">
        <f t="shared" si="23"/>
        <v>0</v>
      </c>
      <c r="O146" s="290">
        <f t="shared" si="24"/>
        <v>0</v>
      </c>
      <c r="P146" s="288">
        <f t="shared" si="24"/>
        <v>0</v>
      </c>
      <c r="Q146" s="290">
        <f t="shared" si="25"/>
        <v>0</v>
      </c>
      <c r="R146" s="288">
        <f t="shared" si="25"/>
        <v>0</v>
      </c>
      <c r="S146" s="290">
        <f t="shared" si="26"/>
        <v>0</v>
      </c>
      <c r="T146" s="288">
        <f t="shared" si="26"/>
        <v>0</v>
      </c>
      <c r="U146" s="290">
        <f t="shared" si="27"/>
        <v>0</v>
      </c>
      <c r="V146" s="288">
        <f t="shared" si="27"/>
        <v>0</v>
      </c>
      <c r="W146" s="290">
        <f t="shared" si="28"/>
        <v>0</v>
      </c>
      <c r="X146" s="289">
        <f t="shared" si="28"/>
        <v>0</v>
      </c>
      <c r="Y146" s="46"/>
    </row>
    <row r="147" spans="1:25" ht="13">
      <c r="A147" s="98">
        <v>13.101000000000001</v>
      </c>
      <c r="B147" s="47" t="s">
        <v>402</v>
      </c>
      <c r="C147" s="50" t="s">
        <v>34</v>
      </c>
      <c r="D147" s="51" t="s">
        <v>35</v>
      </c>
      <c r="K147" s="290">
        <f t="shared" si="22"/>
        <v>0</v>
      </c>
      <c r="L147" s="288">
        <f t="shared" si="22"/>
        <v>0</v>
      </c>
      <c r="M147" s="290">
        <f>M138/$M$13</f>
        <v>0</v>
      </c>
      <c r="N147" s="288">
        <f t="shared" si="23"/>
        <v>0</v>
      </c>
      <c r="O147" s="290">
        <f t="shared" si="24"/>
        <v>0</v>
      </c>
      <c r="P147" s="288">
        <f t="shared" si="24"/>
        <v>0</v>
      </c>
      <c r="Q147" s="290">
        <f t="shared" si="25"/>
        <v>0</v>
      </c>
      <c r="R147" s="288">
        <f t="shared" si="25"/>
        <v>0</v>
      </c>
      <c r="S147" s="290">
        <f t="shared" si="26"/>
        <v>0</v>
      </c>
      <c r="T147" s="288">
        <f t="shared" si="26"/>
        <v>0</v>
      </c>
      <c r="U147" s="290">
        <f t="shared" si="27"/>
        <v>0</v>
      </c>
      <c r="V147" s="288">
        <f t="shared" si="27"/>
        <v>0</v>
      </c>
      <c r="W147" s="290">
        <f t="shared" si="28"/>
        <v>0</v>
      </c>
      <c r="X147" s="289">
        <f t="shared" si="28"/>
        <v>0</v>
      </c>
      <c r="Y147" s="46"/>
    </row>
    <row r="148" spans="1:25" ht="13">
      <c r="A148" s="603">
        <v>13.102</v>
      </c>
      <c r="B148" s="47" t="s">
        <v>403</v>
      </c>
      <c r="C148" s="50" t="s">
        <v>34</v>
      </c>
      <c r="D148" s="51" t="s">
        <v>35</v>
      </c>
      <c r="K148" s="290">
        <f t="shared" si="22"/>
        <v>0</v>
      </c>
      <c r="L148" s="288">
        <f>L139/$K$13</f>
        <v>0</v>
      </c>
      <c r="M148" s="290">
        <f t="shared" si="23"/>
        <v>0</v>
      </c>
      <c r="N148" s="288">
        <f t="shared" si="23"/>
        <v>0</v>
      </c>
      <c r="O148" s="290">
        <f t="shared" si="24"/>
        <v>0</v>
      </c>
      <c r="P148" s="288">
        <f t="shared" si="24"/>
        <v>0</v>
      </c>
      <c r="Q148" s="290">
        <f t="shared" si="25"/>
        <v>0</v>
      </c>
      <c r="R148" s="288">
        <f t="shared" si="25"/>
        <v>0</v>
      </c>
      <c r="S148" s="290">
        <f t="shared" si="26"/>
        <v>0</v>
      </c>
      <c r="T148" s="288">
        <f t="shared" si="26"/>
        <v>0</v>
      </c>
      <c r="U148" s="290">
        <f t="shared" si="27"/>
        <v>0</v>
      </c>
      <c r="V148" s="288">
        <f t="shared" si="27"/>
        <v>0</v>
      </c>
      <c r="W148" s="290">
        <f t="shared" si="28"/>
        <v>0</v>
      </c>
      <c r="X148" s="289">
        <f t="shared" si="28"/>
        <v>0</v>
      </c>
      <c r="Y148" s="46"/>
    </row>
    <row r="149" spans="1:25" ht="13">
      <c r="A149" s="98">
        <v>13.103</v>
      </c>
      <c r="B149" s="47" t="s">
        <v>404</v>
      </c>
      <c r="C149" s="50" t="s">
        <v>34</v>
      </c>
      <c r="D149" s="51" t="s">
        <v>35</v>
      </c>
      <c r="K149" s="290">
        <f t="shared" si="22"/>
        <v>0</v>
      </c>
      <c r="L149" s="288">
        <f t="shared" si="22"/>
        <v>0</v>
      </c>
      <c r="M149" s="290">
        <f t="shared" si="23"/>
        <v>0</v>
      </c>
      <c r="N149" s="288">
        <f t="shared" si="23"/>
        <v>0</v>
      </c>
      <c r="O149" s="290">
        <f t="shared" si="24"/>
        <v>0</v>
      </c>
      <c r="P149" s="288">
        <f t="shared" si="24"/>
        <v>0</v>
      </c>
      <c r="Q149" s="290">
        <f t="shared" si="25"/>
        <v>0</v>
      </c>
      <c r="R149" s="288">
        <f t="shared" si="25"/>
        <v>0</v>
      </c>
      <c r="S149" s="290">
        <f t="shared" si="26"/>
        <v>0</v>
      </c>
      <c r="T149" s="288">
        <f t="shared" si="26"/>
        <v>0</v>
      </c>
      <c r="U149" s="290">
        <f t="shared" si="27"/>
        <v>0</v>
      </c>
      <c r="V149" s="288">
        <f t="shared" si="27"/>
        <v>0</v>
      </c>
      <c r="W149" s="290">
        <f t="shared" si="28"/>
        <v>0</v>
      </c>
      <c r="X149" s="289">
        <f t="shared" si="28"/>
        <v>0</v>
      </c>
      <c r="Y149" s="46"/>
    </row>
    <row r="150" spans="1:25" ht="13.5" thickBot="1">
      <c r="A150" s="604">
        <v>13.103999999999999</v>
      </c>
      <c r="B150" s="36" t="s">
        <v>405</v>
      </c>
      <c r="C150" s="48" t="s">
        <v>34</v>
      </c>
      <c r="D150" s="49" t="s">
        <v>35</v>
      </c>
      <c r="K150" s="291">
        <f t="shared" si="22"/>
        <v>0</v>
      </c>
      <c r="L150" s="292">
        <f t="shared" si="22"/>
        <v>0</v>
      </c>
      <c r="M150" s="291">
        <f t="shared" si="23"/>
        <v>0</v>
      </c>
      <c r="N150" s="292">
        <f t="shared" si="23"/>
        <v>0</v>
      </c>
      <c r="O150" s="291">
        <f t="shared" si="24"/>
        <v>0</v>
      </c>
      <c r="P150" s="292">
        <f t="shared" si="24"/>
        <v>0</v>
      </c>
      <c r="Q150" s="291">
        <f t="shared" si="25"/>
        <v>0</v>
      </c>
      <c r="R150" s="292">
        <f t="shared" si="25"/>
        <v>0</v>
      </c>
      <c r="S150" s="291">
        <f t="shared" si="26"/>
        <v>0</v>
      </c>
      <c r="T150" s="292">
        <f t="shared" si="26"/>
        <v>0</v>
      </c>
      <c r="U150" s="291">
        <f t="shared" si="27"/>
        <v>0</v>
      </c>
      <c r="V150" s="292">
        <f t="shared" si="27"/>
        <v>0</v>
      </c>
      <c r="W150" s="291">
        <f t="shared" si="28"/>
        <v>0</v>
      </c>
      <c r="X150" s="293">
        <f t="shared" si="28"/>
        <v>0</v>
      </c>
      <c r="Y150" s="46"/>
    </row>
    <row r="151" spans="1:25" ht="13">
      <c r="A151" s="37"/>
    </row>
    <row r="152" spans="1:25" ht="13" thickBot="1">
      <c r="B152" s="82"/>
    </row>
    <row r="153" spans="1:25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5"/>
    </row>
    <row r="154" spans="1:25">
      <c r="A154" s="93" t="s">
        <v>45</v>
      </c>
      <c r="B154" s="86"/>
      <c r="C154" s="86"/>
      <c r="D154" s="94" t="s">
        <v>46</v>
      </c>
      <c r="L154" s="88"/>
    </row>
    <row r="155" spans="1:25">
      <c r="A155" s="89"/>
      <c r="B155" s="86"/>
      <c r="C155" s="86"/>
      <c r="D155" s="86"/>
      <c r="L155" s="88"/>
    </row>
    <row r="156" spans="1:25">
      <c r="A156" s="93" t="s">
        <v>47</v>
      </c>
      <c r="B156" s="86"/>
      <c r="C156" s="86"/>
      <c r="D156" s="94" t="s">
        <v>46</v>
      </c>
      <c r="L156" s="88"/>
    </row>
    <row r="157" spans="1:25">
      <c r="A157" s="89"/>
      <c r="B157" s="86"/>
      <c r="C157" s="86"/>
      <c r="D157" s="86"/>
      <c r="L157" s="88"/>
    </row>
    <row r="158" spans="1:25">
      <c r="A158" s="93" t="s">
        <v>48</v>
      </c>
      <c r="B158" s="86"/>
      <c r="C158" s="86"/>
      <c r="D158" s="87"/>
      <c r="L158" s="88"/>
    </row>
    <row r="159" spans="1:25" ht="13" thickBot="1">
      <c r="A159" s="90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2"/>
    </row>
    <row r="175" spans="13:16">
      <c r="M175" s="55"/>
      <c r="N175" s="55"/>
      <c r="O175" s="55"/>
      <c r="P175" s="55"/>
    </row>
  </sheetData>
  <mergeCells count="40">
    <mergeCell ref="K12:L12"/>
    <mergeCell ref="K7:L7"/>
    <mergeCell ref="K13:L13"/>
    <mergeCell ref="S12:T12"/>
    <mergeCell ref="U12:V12"/>
    <mergeCell ref="M13:N13"/>
    <mergeCell ref="O13:P13"/>
    <mergeCell ref="Q13:R13"/>
    <mergeCell ref="S13:T13"/>
    <mergeCell ref="U13:V13"/>
    <mergeCell ref="M12:N12"/>
    <mergeCell ref="O12:P12"/>
    <mergeCell ref="Q12:R12"/>
    <mergeCell ref="W7:X7"/>
    <mergeCell ref="M7:N7"/>
    <mergeCell ref="O7:P7"/>
    <mergeCell ref="Q7:R7"/>
    <mergeCell ref="S7:T7"/>
    <mergeCell ref="U7:V7"/>
    <mergeCell ref="A7:A8"/>
    <mergeCell ref="E104:E109"/>
    <mergeCell ref="E112:E117"/>
    <mergeCell ref="E120:E125"/>
    <mergeCell ref="E128:E133"/>
    <mergeCell ref="E16:E21"/>
    <mergeCell ref="E24:E29"/>
    <mergeCell ref="E32:E37"/>
    <mergeCell ref="E40:E45"/>
    <mergeCell ref="E48:E53"/>
    <mergeCell ref="E96:E101"/>
    <mergeCell ref="E56:E61"/>
    <mergeCell ref="E64:E69"/>
    <mergeCell ref="E72:E77"/>
    <mergeCell ref="E80:E85"/>
    <mergeCell ref="E88:E93"/>
    <mergeCell ref="J7:J8"/>
    <mergeCell ref="E7:E8"/>
    <mergeCell ref="D7:D8"/>
    <mergeCell ref="C7:C8"/>
    <mergeCell ref="B7:B8"/>
  </mergeCells>
  <conditionalFormatting sqref="K142:K143">
    <cfRule type="containsText" dxfId="1" priority="1" operator="containsText" text="Error">
      <formula>NOT(ISERROR(SEARCH("Error",K142)))</formula>
    </cfRule>
    <cfRule type="containsText" dxfId="0" priority="2" operator="containsText" text="OK">
      <formula>NOT(ISERROR(SEARCH("OK",K142)))</formula>
    </cfRule>
  </conditionalFormatting>
  <pageMargins left="0.55118110236220474" right="0.55118110236220474" top="0.74803149606299213" bottom="0.70866141732283472" header="0.51181102362204722" footer="0.51181102362204722"/>
  <pageSetup paperSize="8" scale="46" orientation="landscape" r:id="rId1"/>
  <headerFooter alignWithMargins="0">
    <oddFooter>&amp;L&amp;1#&amp;"Arial"&amp;11&amp;K000000SW Public Published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1A32-E086-488B-8889-CB81059C9DCA}">
  <dimension ref="A1:O23"/>
  <sheetViews>
    <sheetView showOutlineSymbols="0" showWhiteSpace="0" workbookViewId="0">
      <selection sqref="A1:XFD1048576"/>
    </sheetView>
  </sheetViews>
  <sheetFormatPr defaultRowHeight="14.5"/>
  <cols>
    <col min="2" max="2" width="62.1796875" bestFit="1" customWidth="1"/>
    <col min="6" max="15" width="10.81640625" customWidth="1"/>
  </cols>
  <sheetData>
    <row r="1" spans="1:15" ht="20">
      <c r="A1" s="5" t="s">
        <v>0</v>
      </c>
      <c r="B1" s="156"/>
      <c r="C1" s="156"/>
      <c r="D1" s="156"/>
    </row>
    <row r="2" spans="1:15">
      <c r="A2" s="156"/>
      <c r="B2" s="156"/>
      <c r="C2" s="156"/>
      <c r="D2" s="156"/>
    </row>
    <row r="3" spans="1:15" ht="15" thickBot="1">
      <c r="A3" s="156"/>
      <c r="B3" s="156"/>
      <c r="C3" s="156"/>
      <c r="D3" s="156"/>
    </row>
    <row r="4" spans="1:15" ht="20">
      <c r="A4" s="63" t="s">
        <v>555</v>
      </c>
      <c r="B4" s="64"/>
      <c r="C4" s="64"/>
      <c r="D4" s="65"/>
    </row>
    <row r="5" spans="1:15" ht="20.5" thickBot="1">
      <c r="A5" s="66"/>
      <c r="B5" s="9"/>
      <c r="C5" s="9"/>
      <c r="D5" s="10"/>
    </row>
    <row r="6" spans="1:15" ht="15" thickBot="1">
      <c r="A6" s="156"/>
      <c r="B6" s="156"/>
      <c r="C6" s="156"/>
      <c r="D6" s="156"/>
    </row>
    <row r="7" spans="1:15" ht="23.5" customHeight="1">
      <c r="A7" s="12" t="s">
        <v>1</v>
      </c>
      <c r="B7" s="474" t="s">
        <v>2</v>
      </c>
      <c r="C7" s="475" t="s">
        <v>3</v>
      </c>
      <c r="D7" s="13" t="s">
        <v>4</v>
      </c>
      <c r="F7" s="940" t="s">
        <v>231</v>
      </c>
      <c r="G7" s="940" t="s">
        <v>231</v>
      </c>
      <c r="H7" s="940" t="s">
        <v>231</v>
      </c>
      <c r="I7" s="940" t="s">
        <v>231</v>
      </c>
      <c r="J7" s="940" t="s">
        <v>5</v>
      </c>
      <c r="K7" s="940" t="s">
        <v>5</v>
      </c>
      <c r="L7" s="940" t="s">
        <v>5</v>
      </c>
      <c r="M7" s="940" t="s">
        <v>5</v>
      </c>
      <c r="N7" s="940" t="s">
        <v>5</v>
      </c>
      <c r="O7" s="940" t="s">
        <v>5</v>
      </c>
    </row>
    <row r="8" spans="1:15" ht="15.5">
      <c r="A8" s="14" t="s">
        <v>6</v>
      </c>
      <c r="B8" s="717"/>
      <c r="C8" s="718"/>
      <c r="D8" s="17" t="s">
        <v>7</v>
      </c>
      <c r="F8" s="941"/>
      <c r="G8" s="941"/>
      <c r="H8" s="941"/>
      <c r="I8" s="941"/>
      <c r="J8" s="941"/>
      <c r="K8" s="941"/>
      <c r="L8" s="941"/>
      <c r="M8" s="941"/>
      <c r="N8" s="941"/>
      <c r="O8" s="942"/>
    </row>
    <row r="9" spans="1:15" ht="16" thickBot="1">
      <c r="A9" s="18"/>
      <c r="B9" s="19"/>
      <c r="C9" s="20"/>
      <c r="D9" s="21"/>
      <c r="F9" s="60" t="s">
        <v>267</v>
      </c>
      <c r="G9" s="157" t="s">
        <v>232</v>
      </c>
      <c r="H9" s="60" t="s">
        <v>233</v>
      </c>
      <c r="I9" s="60" t="s">
        <v>234</v>
      </c>
      <c r="J9" s="60" t="s">
        <v>8</v>
      </c>
      <c r="K9" s="60" t="s">
        <v>9</v>
      </c>
      <c r="L9" s="60" t="s">
        <v>10</v>
      </c>
      <c r="M9" s="60" t="s">
        <v>11</v>
      </c>
      <c r="N9" s="60" t="s">
        <v>12</v>
      </c>
      <c r="O9" s="157" t="s">
        <v>13</v>
      </c>
    </row>
    <row r="10" spans="1:15">
      <c r="F10" s="685">
        <v>1</v>
      </c>
      <c r="G10" s="685">
        <v>2</v>
      </c>
      <c r="H10" s="685">
        <v>3</v>
      </c>
      <c r="I10" s="685">
        <v>4</v>
      </c>
      <c r="J10" s="685">
        <v>5</v>
      </c>
      <c r="K10" s="685">
        <v>6</v>
      </c>
      <c r="L10" s="685">
        <v>7</v>
      </c>
      <c r="M10" s="685">
        <v>8</v>
      </c>
      <c r="N10" s="685">
        <v>9</v>
      </c>
      <c r="O10" s="685">
        <v>10</v>
      </c>
    </row>
    <row r="11" spans="1:15" ht="15" thickBot="1"/>
    <row r="12" spans="1:15" ht="15" thickBot="1">
      <c r="A12" s="107">
        <v>14.1</v>
      </c>
      <c r="B12" s="719" t="s">
        <v>236</v>
      </c>
      <c r="C12" s="720" t="s">
        <v>44</v>
      </c>
      <c r="D12" s="721" t="s">
        <v>16</v>
      </c>
      <c r="H12" s="159">
        <f>106.7/104.2-1</f>
        <v>2.3992322456813708E-2</v>
      </c>
      <c r="I12" s="160">
        <f>108.3/106.7-1</f>
        <v>1.4995313964386137E-2</v>
      </c>
      <c r="J12" s="160">
        <f>109.1/108.3-1</f>
        <v>7.3868882733147956E-3</v>
      </c>
      <c r="K12" s="160">
        <v>4.2000000000000003E-2</v>
      </c>
      <c r="L12" s="160"/>
      <c r="M12" s="160"/>
      <c r="N12" s="160"/>
      <c r="O12" s="161"/>
    </row>
    <row r="13" spans="1:15">
      <c r="A13" s="98">
        <v>14.2</v>
      </c>
      <c r="B13" s="24" t="s">
        <v>237</v>
      </c>
      <c r="C13" s="56" t="s">
        <v>218</v>
      </c>
      <c r="D13" s="23" t="s">
        <v>142</v>
      </c>
      <c r="G13" s="438">
        <v>1</v>
      </c>
      <c r="H13" s="378">
        <f t="shared" ref="H13:O13" si="0">G13*(1+H12)</f>
        <v>1.0239923224568137</v>
      </c>
      <c r="I13" s="378">
        <f t="shared" si="0"/>
        <v>1.0393474088291745</v>
      </c>
      <c r="J13" s="378">
        <f t="shared" si="0"/>
        <v>1.0470249520153549</v>
      </c>
      <c r="K13" s="378">
        <f t="shared" si="0"/>
        <v>1.091</v>
      </c>
      <c r="L13" s="378">
        <f t="shared" si="0"/>
        <v>1.091</v>
      </c>
      <c r="M13" s="378">
        <f t="shared" si="0"/>
        <v>1.091</v>
      </c>
      <c r="N13" s="378">
        <f t="shared" si="0"/>
        <v>1.091</v>
      </c>
      <c r="O13" s="379">
        <f t="shared" si="0"/>
        <v>1.091</v>
      </c>
    </row>
    <row r="14" spans="1:15" ht="15" thickBot="1">
      <c r="A14" s="98">
        <v>14.3</v>
      </c>
      <c r="B14" s="24" t="s">
        <v>269</v>
      </c>
      <c r="C14" s="56" t="s">
        <v>44</v>
      </c>
      <c r="D14" s="23" t="s">
        <v>16</v>
      </c>
      <c r="F14" s="156"/>
      <c r="G14" s="439">
        <v>3.0599999999999999E-2</v>
      </c>
      <c r="H14" s="382">
        <v>2.5884636879724532E-2</v>
      </c>
      <c r="I14" s="382">
        <v>1.2128336726209277E-2</v>
      </c>
      <c r="J14" s="382"/>
      <c r="K14" s="382"/>
      <c r="L14" s="382"/>
      <c r="M14" s="382"/>
      <c r="N14" s="382"/>
      <c r="O14" s="383"/>
    </row>
    <row r="15" spans="1:15" ht="15" thickBot="1">
      <c r="A15" s="98">
        <v>14.4</v>
      </c>
      <c r="B15" s="24" t="s">
        <v>270</v>
      </c>
      <c r="C15" s="56" t="s">
        <v>218</v>
      </c>
      <c r="D15" s="23" t="s">
        <v>142</v>
      </c>
      <c r="F15" s="162">
        <v>1</v>
      </c>
      <c r="G15" s="440">
        <f t="shared" ref="G15:O15" si="1">F15*(1+G14)</f>
        <v>1.0306</v>
      </c>
      <c r="H15" s="378">
        <f t="shared" si="1"/>
        <v>1.057276706768244</v>
      </c>
      <c r="I15" s="378">
        <f t="shared" si="1"/>
        <v>1.070099714680707</v>
      </c>
      <c r="J15" s="378">
        <f t="shared" si="1"/>
        <v>1.070099714680707</v>
      </c>
      <c r="K15" s="378">
        <f t="shared" si="1"/>
        <v>1.070099714680707</v>
      </c>
      <c r="L15" s="378">
        <f t="shared" si="1"/>
        <v>1.070099714680707</v>
      </c>
      <c r="M15" s="378">
        <f t="shared" si="1"/>
        <v>1.070099714680707</v>
      </c>
      <c r="N15" s="378">
        <f t="shared" si="1"/>
        <v>1.070099714680707</v>
      </c>
      <c r="O15" s="379">
        <f t="shared" si="1"/>
        <v>1.070099714680707</v>
      </c>
    </row>
    <row r="16" spans="1:15" ht="15" thickBot="1">
      <c r="A16" s="98">
        <v>14.5</v>
      </c>
      <c r="B16" s="24" t="s">
        <v>318</v>
      </c>
      <c r="C16" s="56" t="s">
        <v>44</v>
      </c>
      <c r="D16" s="23" t="s">
        <v>16</v>
      </c>
      <c r="F16" s="6"/>
      <c r="G16" s="442"/>
      <c r="H16" s="443"/>
      <c r="I16" s="443"/>
      <c r="J16" s="443"/>
      <c r="K16" s="443"/>
      <c r="L16" s="443"/>
      <c r="M16" s="443"/>
      <c r="N16" s="443"/>
      <c r="O16" s="444"/>
    </row>
    <row r="17" spans="1:15" ht="15" thickBot="1">
      <c r="A17" s="147">
        <v>14.6</v>
      </c>
      <c r="B17" s="57" t="s">
        <v>319</v>
      </c>
      <c r="C17" s="59" t="s">
        <v>218</v>
      </c>
      <c r="D17" s="58" t="s">
        <v>142</v>
      </c>
      <c r="F17" s="441">
        <v>1</v>
      </c>
      <c r="G17" s="164">
        <f t="shared" ref="G17:O17" si="2">F17*(1+G16)</f>
        <v>1</v>
      </c>
      <c r="H17" s="163">
        <f t="shared" si="2"/>
        <v>1</v>
      </c>
      <c r="I17" s="163">
        <f t="shared" si="2"/>
        <v>1</v>
      </c>
      <c r="J17" s="163">
        <f t="shared" si="2"/>
        <v>1</v>
      </c>
      <c r="K17" s="163">
        <f t="shared" si="2"/>
        <v>1</v>
      </c>
      <c r="L17" s="163">
        <f t="shared" si="2"/>
        <v>1</v>
      </c>
      <c r="M17" s="163">
        <f t="shared" si="2"/>
        <v>1</v>
      </c>
      <c r="N17" s="163">
        <f t="shared" si="2"/>
        <v>1</v>
      </c>
      <c r="O17" s="166">
        <f t="shared" si="2"/>
        <v>1</v>
      </c>
    </row>
    <row r="18" spans="1:15">
      <c r="A18" s="22"/>
      <c r="B18" s="6"/>
      <c r="C18" s="6"/>
      <c r="D18" s="6"/>
    </row>
    <row r="22" spans="1:15">
      <c r="A22" s="81"/>
    </row>
    <row r="23" spans="1:15">
      <c r="A23" s="81"/>
    </row>
  </sheetData>
  <mergeCells count="10"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1C9A-1A9F-412D-93AE-2E77ACD63B82}">
  <dimension ref="A1:M95"/>
  <sheetViews>
    <sheetView showOutlineSymbols="0" showWhiteSpace="0" zoomScale="90" zoomScaleNormal="90" workbookViewId="0">
      <selection sqref="A1:XFD1048576"/>
    </sheetView>
  </sheetViews>
  <sheetFormatPr defaultColWidth="8.7265625" defaultRowHeight="14"/>
  <cols>
    <col min="1" max="1" width="8.453125" style="156" customWidth="1"/>
    <col min="2" max="2" width="111.453125" style="156" bestFit="1" customWidth="1"/>
    <col min="3" max="3" width="9.6328125" style="156" bestFit="1" customWidth="1"/>
    <col min="4" max="4" width="6.1796875" style="156" bestFit="1" customWidth="1"/>
    <col min="5" max="5" width="8.7265625" style="156"/>
    <col min="6" max="11" width="16.54296875" style="156" customWidth="1"/>
    <col min="12" max="12" width="8.7265625" style="156"/>
    <col min="13" max="13" width="16.54296875" style="156" bestFit="1" customWidth="1"/>
    <col min="14" max="16384" width="8.7265625" style="156"/>
  </cols>
  <sheetData>
    <row r="1" spans="1:13" ht="20">
      <c r="A1" s="5" t="s">
        <v>0</v>
      </c>
      <c r="B1" s="6"/>
      <c r="C1" s="4"/>
      <c r="D1" s="4"/>
      <c r="F1" s="4"/>
      <c r="G1" s="4"/>
      <c r="H1" s="4"/>
      <c r="I1" s="4"/>
      <c r="J1" s="4"/>
      <c r="K1" s="4"/>
    </row>
    <row r="2" spans="1:13" ht="20">
      <c r="A2" s="5"/>
      <c r="B2" s="7"/>
      <c r="C2" s="4"/>
      <c r="D2" s="4"/>
      <c r="F2" s="4"/>
      <c r="G2" s="4"/>
      <c r="H2" s="4"/>
      <c r="I2" s="4"/>
      <c r="J2" s="4"/>
      <c r="K2" s="4"/>
    </row>
    <row r="3" spans="1:13" ht="20.5" thickBot="1">
      <c r="A3" s="4"/>
      <c r="B3" s="8"/>
      <c r="C3" s="6"/>
      <c r="D3" s="6"/>
      <c r="F3" s="6"/>
      <c r="G3" s="6"/>
      <c r="H3" s="6"/>
      <c r="I3" s="6"/>
      <c r="J3" s="6"/>
      <c r="K3" s="6"/>
    </row>
    <row r="4" spans="1:13" ht="20">
      <c r="A4" s="63" t="s">
        <v>507</v>
      </c>
      <c r="B4" s="64"/>
      <c r="C4" s="64"/>
      <c r="D4" s="65"/>
      <c r="F4" s="6"/>
      <c r="G4" s="6"/>
      <c r="H4" s="6"/>
      <c r="I4" s="6"/>
      <c r="J4" s="6"/>
      <c r="K4" s="6"/>
    </row>
    <row r="5" spans="1:13" ht="20.5" thickBot="1">
      <c r="A5" s="26"/>
      <c r="B5" s="9"/>
      <c r="C5" s="9"/>
      <c r="D5" s="10"/>
      <c r="F5" s="6"/>
      <c r="G5" s="6"/>
      <c r="H5" s="6"/>
      <c r="I5" s="6"/>
      <c r="J5" s="6"/>
      <c r="K5" s="6"/>
    </row>
    <row r="6" spans="1:13" ht="14.5" thickBot="1"/>
    <row r="7" spans="1:13" ht="15.5">
      <c r="A7" s="12" t="s">
        <v>1</v>
      </c>
      <c r="B7" s="474" t="s">
        <v>2</v>
      </c>
      <c r="C7" s="475" t="s">
        <v>3</v>
      </c>
      <c r="D7" s="13" t="s">
        <v>4</v>
      </c>
      <c r="F7" s="816" t="s">
        <v>5</v>
      </c>
      <c r="G7" s="818" t="s">
        <v>5</v>
      </c>
      <c r="H7" s="818" t="s">
        <v>5</v>
      </c>
      <c r="I7" s="818" t="s">
        <v>5</v>
      </c>
      <c r="J7" s="818" t="s">
        <v>5</v>
      </c>
      <c r="K7" s="814" t="s">
        <v>5</v>
      </c>
    </row>
    <row r="8" spans="1:13" ht="15.5">
      <c r="A8" s="14" t="s">
        <v>6</v>
      </c>
      <c r="B8" s="15"/>
      <c r="C8" s="16"/>
      <c r="D8" s="17" t="s">
        <v>7</v>
      </c>
      <c r="F8" s="817"/>
      <c r="G8" s="819"/>
      <c r="H8" s="819"/>
      <c r="I8" s="819"/>
      <c r="J8" s="819"/>
      <c r="K8" s="815"/>
    </row>
    <row r="9" spans="1:13" ht="16" thickBot="1">
      <c r="A9" s="18"/>
      <c r="B9" s="19"/>
      <c r="C9" s="20"/>
      <c r="D9" s="21"/>
      <c r="F9" s="60" t="s">
        <v>8</v>
      </c>
      <c r="G9" s="61" t="s">
        <v>9</v>
      </c>
      <c r="H9" s="61" t="s">
        <v>10</v>
      </c>
      <c r="I9" s="61" t="s">
        <v>11</v>
      </c>
      <c r="J9" s="61" t="s">
        <v>12</v>
      </c>
      <c r="K9" s="62" t="s">
        <v>13</v>
      </c>
    </row>
    <row r="10" spans="1:13">
      <c r="A10" s="22"/>
      <c r="B10" s="6"/>
      <c r="C10" s="6"/>
      <c r="D10" s="6"/>
      <c r="F10" s="112">
        <v>1</v>
      </c>
      <c r="G10" s="113">
        <f t="shared" ref="G10:I10" si="0">F10+1</f>
        <v>2</v>
      </c>
      <c r="H10" s="113">
        <f t="shared" si="0"/>
        <v>3</v>
      </c>
      <c r="I10" s="113">
        <f t="shared" si="0"/>
        <v>4</v>
      </c>
      <c r="J10" s="113">
        <f t="shared" ref="J10" si="1">I10+1</f>
        <v>5</v>
      </c>
      <c r="K10" s="113">
        <f t="shared" ref="K10" si="2">J10+1</f>
        <v>6</v>
      </c>
    </row>
    <row r="11" spans="1:13" ht="14.5" thickBot="1">
      <c r="A11" s="22"/>
      <c r="B11" s="6"/>
      <c r="C11" s="6"/>
      <c r="D11" s="6"/>
      <c r="F11" s="6"/>
      <c r="G11" s="6"/>
      <c r="H11" s="6"/>
      <c r="I11" s="6"/>
      <c r="J11" s="6"/>
      <c r="K11" s="6"/>
    </row>
    <row r="12" spans="1:13" ht="16" thickBot="1">
      <c r="A12" s="76"/>
      <c r="B12" s="77" t="s">
        <v>14</v>
      </c>
      <c r="C12" s="78"/>
      <c r="D12" s="79"/>
      <c r="F12" s="11"/>
      <c r="G12" s="11"/>
      <c r="H12" s="11"/>
      <c r="I12" s="11"/>
      <c r="J12" s="11"/>
      <c r="K12" s="11"/>
      <c r="M12" s="339"/>
    </row>
    <row r="13" spans="1:13">
      <c r="A13" s="340">
        <v>1.1000000000000001</v>
      </c>
      <c r="B13" s="503" t="s">
        <v>451</v>
      </c>
      <c r="C13" s="56" t="s">
        <v>455</v>
      </c>
      <c r="D13" s="23" t="s">
        <v>37</v>
      </c>
      <c r="F13" s="497">
        <f>'7. Net Zero'!H12</f>
        <v>0</v>
      </c>
      <c r="G13" s="498">
        <f>'7. Net Zero'!I12</f>
        <v>0</v>
      </c>
      <c r="H13" s="498">
        <f>'7. Net Zero'!J12</f>
        <v>0</v>
      </c>
      <c r="I13" s="498">
        <f>'7. Net Zero'!K12</f>
        <v>0</v>
      </c>
      <c r="J13" s="498">
        <f>'7. Net Zero'!L12</f>
        <v>0</v>
      </c>
      <c r="K13" s="499">
        <f>'7. Net Zero'!M12</f>
        <v>0</v>
      </c>
    </row>
    <row r="14" spans="1:13">
      <c r="A14" s="340" t="s">
        <v>17</v>
      </c>
      <c r="B14" s="503" t="s">
        <v>450</v>
      </c>
      <c r="C14" s="56" t="s">
        <v>455</v>
      </c>
      <c r="D14" s="23" t="s">
        <v>37</v>
      </c>
      <c r="F14" s="307">
        <f>'7. Net Zero'!H14</f>
        <v>0</v>
      </c>
      <c r="G14" s="308">
        <f>'7. Net Zero'!I14</f>
        <v>0</v>
      </c>
      <c r="H14" s="308">
        <f>'7. Net Zero'!J14</f>
        <v>0</v>
      </c>
      <c r="I14" s="308">
        <f>'7. Net Zero'!K14</f>
        <v>0</v>
      </c>
      <c r="J14" s="308">
        <f>'7. Net Zero'!L14</f>
        <v>0</v>
      </c>
      <c r="K14" s="309">
        <f>'7. Net Zero'!M14</f>
        <v>0</v>
      </c>
    </row>
    <row r="15" spans="1:13">
      <c r="A15" s="340" t="s">
        <v>18</v>
      </c>
      <c r="B15" s="503" t="s">
        <v>476</v>
      </c>
      <c r="C15" s="56" t="s">
        <v>44</v>
      </c>
      <c r="D15" s="23" t="s">
        <v>37</v>
      </c>
      <c r="F15" s="307" t="e">
        <f>'7. Net Zero'!H18</f>
        <v>#DIV/0!</v>
      </c>
      <c r="G15" s="308" t="e">
        <f>'7. Net Zero'!I18</f>
        <v>#DIV/0!</v>
      </c>
      <c r="H15" s="308" t="e">
        <f>'7. Net Zero'!J18</f>
        <v>#DIV/0!</v>
      </c>
      <c r="I15" s="308" t="e">
        <f>'7. Net Zero'!K18</f>
        <v>#DIV/0!</v>
      </c>
      <c r="J15" s="308" t="e">
        <f>'7. Net Zero'!L18</f>
        <v>#DIV/0!</v>
      </c>
      <c r="K15" s="309" t="e">
        <f>'7. Net Zero'!M18</f>
        <v>#DIV/0!</v>
      </c>
    </row>
    <row r="16" spans="1:13">
      <c r="A16" s="340" t="s">
        <v>21</v>
      </c>
      <c r="B16" s="503" t="s">
        <v>477</v>
      </c>
      <c r="C16" s="56" t="s">
        <v>509</v>
      </c>
      <c r="D16" s="23" t="s">
        <v>37</v>
      </c>
      <c r="F16" s="307">
        <f>'7. Net Zero'!H21</f>
        <v>0</v>
      </c>
      <c r="G16" s="308">
        <f>'7. Net Zero'!I21</f>
        <v>0</v>
      </c>
      <c r="H16" s="308">
        <f>'7. Net Zero'!J21</f>
        <v>0</v>
      </c>
      <c r="I16" s="308">
        <f>'7. Net Zero'!K21</f>
        <v>0</v>
      </c>
      <c r="J16" s="308">
        <f>'7. Net Zero'!L21</f>
        <v>0</v>
      </c>
      <c r="K16" s="309">
        <f>'7. Net Zero'!M21</f>
        <v>0</v>
      </c>
    </row>
    <row r="17" spans="1:11">
      <c r="A17" s="340" t="s">
        <v>23</v>
      </c>
      <c r="B17" s="503" t="s">
        <v>452</v>
      </c>
      <c r="C17" s="56" t="s">
        <v>15</v>
      </c>
      <c r="D17" s="23" t="s">
        <v>37</v>
      </c>
      <c r="F17" s="307">
        <f>'7. Net Zero'!H22</f>
        <v>0</v>
      </c>
      <c r="G17" s="308">
        <f>'7. Net Zero'!I22</f>
        <v>0</v>
      </c>
      <c r="H17" s="308">
        <f>'7. Net Zero'!J22</f>
        <v>0</v>
      </c>
      <c r="I17" s="308">
        <f>'7. Net Zero'!K22</f>
        <v>0</v>
      </c>
      <c r="J17" s="308">
        <f>'7. Net Zero'!L22</f>
        <v>0</v>
      </c>
      <c r="K17" s="309">
        <f>'7. Net Zero'!M22</f>
        <v>0</v>
      </c>
    </row>
    <row r="18" spans="1:11">
      <c r="A18" s="340" t="s">
        <v>24</v>
      </c>
      <c r="B18" s="503" t="s">
        <v>19</v>
      </c>
      <c r="C18" s="56" t="s">
        <v>20</v>
      </c>
      <c r="D18" s="23" t="s">
        <v>16</v>
      </c>
      <c r="F18" s="341"/>
      <c r="G18" s="194"/>
      <c r="H18" s="194"/>
      <c r="I18" s="194"/>
      <c r="J18" s="194"/>
      <c r="K18" s="195"/>
    </row>
    <row r="19" spans="1:11">
      <c r="A19" s="340" t="s">
        <v>25</v>
      </c>
      <c r="B19" s="503" t="s">
        <v>22</v>
      </c>
      <c r="C19" s="56" t="s">
        <v>20</v>
      </c>
      <c r="D19" s="23" t="s">
        <v>16</v>
      </c>
      <c r="F19" s="342"/>
      <c r="G19" s="194"/>
      <c r="H19" s="194"/>
      <c r="I19" s="194"/>
      <c r="J19" s="194"/>
      <c r="K19" s="195"/>
    </row>
    <row r="20" spans="1:11">
      <c r="A20" s="340" t="s">
        <v>26</v>
      </c>
      <c r="B20" s="503" t="s">
        <v>408</v>
      </c>
      <c r="C20" s="56" t="s">
        <v>20</v>
      </c>
      <c r="D20" s="23" t="s">
        <v>16</v>
      </c>
      <c r="F20" s="341"/>
      <c r="G20" s="194"/>
      <c r="H20" s="194"/>
      <c r="I20" s="194"/>
      <c r="J20" s="194"/>
      <c r="K20" s="195"/>
    </row>
    <row r="21" spans="1:11">
      <c r="A21" s="340" t="s">
        <v>29</v>
      </c>
      <c r="B21" s="503" t="s">
        <v>409</v>
      </c>
      <c r="C21" s="56" t="s">
        <v>20</v>
      </c>
      <c r="D21" s="23" t="s">
        <v>16</v>
      </c>
      <c r="F21" s="341"/>
      <c r="G21" s="194"/>
      <c r="H21" s="194"/>
      <c r="I21" s="194"/>
      <c r="J21" s="194"/>
      <c r="K21" s="195"/>
    </row>
    <row r="22" spans="1:11">
      <c r="A22" s="340" t="s">
        <v>30</v>
      </c>
      <c r="B22" s="503" t="s">
        <v>410</v>
      </c>
      <c r="C22" s="56" t="s">
        <v>20</v>
      </c>
      <c r="D22" s="23" t="s">
        <v>16</v>
      </c>
      <c r="F22" s="341"/>
      <c r="G22" s="194"/>
      <c r="H22" s="194"/>
      <c r="I22" s="194"/>
      <c r="J22" s="194"/>
      <c r="K22" s="195"/>
    </row>
    <row r="23" spans="1:11" ht="14.5" thickBot="1">
      <c r="A23" s="343" t="s">
        <v>32</v>
      </c>
      <c r="B23" s="504" t="s">
        <v>27</v>
      </c>
      <c r="C23" s="653" t="s">
        <v>28</v>
      </c>
      <c r="D23" s="58" t="s">
        <v>16</v>
      </c>
      <c r="F23" s="344"/>
      <c r="G23" s="197"/>
      <c r="H23" s="197"/>
      <c r="I23" s="197"/>
      <c r="J23" s="197"/>
      <c r="K23" s="198"/>
    </row>
    <row r="24" spans="1:11" ht="14.5" thickBot="1">
      <c r="A24" s="345"/>
      <c r="B24" s="505"/>
      <c r="C24" s="346"/>
    </row>
    <row r="25" spans="1:11" ht="16" thickBot="1">
      <c r="A25" s="347"/>
      <c r="B25" s="77" t="s">
        <v>510</v>
      </c>
      <c r="C25" s="80"/>
      <c r="D25" s="79"/>
    </row>
    <row r="26" spans="1:11">
      <c r="A26" s="348" t="s">
        <v>36</v>
      </c>
      <c r="B26" s="503" t="s">
        <v>511</v>
      </c>
      <c r="C26" s="56" t="s">
        <v>20</v>
      </c>
      <c r="D26" s="23" t="s">
        <v>35</v>
      </c>
      <c r="F26" s="304">
        <f>'4. SR10 and SR15 Outputs'!H24+'4. SR10 and SR15 Outputs'!H25</f>
        <v>0</v>
      </c>
      <c r="G26" s="305">
        <f>'4. SR10 and SR15 Outputs'!I24+'4. SR10 and SR15 Outputs'!I25</f>
        <v>0</v>
      </c>
      <c r="H26" s="305">
        <f>'4. SR10 and SR15 Outputs'!J24+'4. SR10 and SR15 Outputs'!J25</f>
        <v>0</v>
      </c>
      <c r="I26" s="305">
        <f>'4. SR10 and SR15 Outputs'!K24+'4. SR10 and SR15 Outputs'!K25</f>
        <v>0</v>
      </c>
      <c r="J26" s="305">
        <f>'4. SR10 and SR15 Outputs'!L24+'4. SR10 and SR15 Outputs'!L25</f>
        <v>0</v>
      </c>
      <c r="K26" s="306">
        <f>'4. SR10 and SR15 Outputs'!M24+'4. SR10 and SR15 Outputs'!M25</f>
        <v>0</v>
      </c>
    </row>
    <row r="27" spans="1:11">
      <c r="A27" s="348" t="s">
        <v>38</v>
      </c>
      <c r="B27" s="503" t="s">
        <v>504</v>
      </c>
      <c r="C27" s="56" t="s">
        <v>20</v>
      </c>
      <c r="D27" s="23" t="s">
        <v>37</v>
      </c>
      <c r="F27" s="307">
        <f>'6. Needs and Projects'!G222</f>
        <v>0</v>
      </c>
      <c r="G27" s="308">
        <f>'6. Needs and Projects'!J222</f>
        <v>0</v>
      </c>
      <c r="H27" s="308">
        <f>'6. Needs and Projects'!M222</f>
        <v>0</v>
      </c>
      <c r="I27" s="308">
        <f>'6. Needs and Projects'!P222</f>
        <v>0</v>
      </c>
      <c r="J27" s="308">
        <f>'6. Needs and Projects'!S222</f>
        <v>0</v>
      </c>
      <c r="K27" s="309">
        <f>'6. Needs and Projects'!V222</f>
        <v>0</v>
      </c>
    </row>
    <row r="28" spans="1:11">
      <c r="A28" s="348" t="s">
        <v>39</v>
      </c>
      <c r="B28" s="503" t="s">
        <v>505</v>
      </c>
      <c r="C28" s="56" t="s">
        <v>20</v>
      </c>
      <c r="D28" s="23" t="s">
        <v>37</v>
      </c>
      <c r="F28" s="307">
        <f>'6. Needs and Projects'!G223</f>
        <v>0</v>
      </c>
      <c r="G28" s="308">
        <f>'6. Needs and Projects'!J223</f>
        <v>0</v>
      </c>
      <c r="H28" s="308">
        <f>'6. Needs and Projects'!M223</f>
        <v>0</v>
      </c>
      <c r="I28" s="308">
        <f>'6. Needs and Projects'!P223</f>
        <v>0</v>
      </c>
      <c r="J28" s="308">
        <f>'6. Needs and Projects'!S223</f>
        <v>0</v>
      </c>
      <c r="K28" s="309">
        <f>'6. Needs and Projects'!V223</f>
        <v>0</v>
      </c>
    </row>
    <row r="29" spans="1:11">
      <c r="A29" s="348" t="s">
        <v>40</v>
      </c>
      <c r="B29" s="503" t="s">
        <v>506</v>
      </c>
      <c r="C29" s="56" t="s">
        <v>20</v>
      </c>
      <c r="D29" s="23" t="s">
        <v>37</v>
      </c>
      <c r="F29" s="307">
        <f>'6. Needs and Projects'!G224</f>
        <v>0</v>
      </c>
      <c r="G29" s="308">
        <f>'6. Needs and Projects'!J224</f>
        <v>0</v>
      </c>
      <c r="H29" s="308">
        <f>'6. Needs and Projects'!M224</f>
        <v>0</v>
      </c>
      <c r="I29" s="308">
        <f>'6. Needs and Projects'!P224</f>
        <v>0</v>
      </c>
      <c r="J29" s="308">
        <f>'6. Needs and Projects'!S224</f>
        <v>0</v>
      </c>
      <c r="K29" s="309">
        <f>'6. Needs and Projects'!V224</f>
        <v>0</v>
      </c>
    </row>
    <row r="30" spans="1:11">
      <c r="A30" s="348" t="s">
        <v>42</v>
      </c>
      <c r="B30" s="503" t="s">
        <v>512</v>
      </c>
      <c r="C30" s="56" t="s">
        <v>20</v>
      </c>
      <c r="D30" s="23" t="s">
        <v>35</v>
      </c>
      <c r="F30" s="177">
        <f>'6. Needs and Projects'!F225+'6. Needs and Projects'!G225</f>
        <v>0</v>
      </c>
      <c r="G30" s="178">
        <f>'6. Needs and Projects'!I225+'6. Needs and Projects'!J225</f>
        <v>0</v>
      </c>
      <c r="H30" s="178">
        <f>'6. Needs and Projects'!L225+'6. Needs and Projects'!M225</f>
        <v>0</v>
      </c>
      <c r="I30" s="178">
        <f>'6. Needs and Projects'!O231+'6. Needs and Projects'!P231</f>
        <v>0</v>
      </c>
      <c r="J30" s="178">
        <f>'6. Needs and Projects'!R225+'6. Needs and Projects'!S225</f>
        <v>0</v>
      </c>
      <c r="K30" s="179">
        <f>'6. Needs and Projects'!U225+'6. Needs and Projects'!V225</f>
        <v>0</v>
      </c>
    </row>
    <row r="31" spans="1:11">
      <c r="A31" s="348" t="s">
        <v>439</v>
      </c>
      <c r="B31" s="503" t="s">
        <v>513</v>
      </c>
      <c r="C31" s="56" t="s">
        <v>20</v>
      </c>
      <c r="D31" s="23" t="s">
        <v>35</v>
      </c>
      <c r="F31" s="177">
        <f>'6. Needs and Projects'!F226+'6. Needs and Projects'!G226</f>
        <v>0</v>
      </c>
      <c r="G31" s="178">
        <f>'6. Needs and Projects'!I226+'6. Needs and Projects'!J226</f>
        <v>0</v>
      </c>
      <c r="H31" s="178">
        <f>'6. Needs and Projects'!L226+'6. Needs and Projects'!M226</f>
        <v>0</v>
      </c>
      <c r="I31" s="178">
        <f>'6. Needs and Projects'!O232+'6. Needs and Projects'!P232</f>
        <v>0</v>
      </c>
      <c r="J31" s="178">
        <f>'6. Needs and Projects'!R226+'6. Needs and Projects'!S226</f>
        <v>0</v>
      </c>
      <c r="K31" s="179">
        <f>'6. Needs and Projects'!U226+'6. Needs and Projects'!V226</f>
        <v>0</v>
      </c>
    </row>
    <row r="32" spans="1:11">
      <c r="A32" s="348" t="s">
        <v>440</v>
      </c>
      <c r="B32" s="503" t="s">
        <v>514</v>
      </c>
      <c r="C32" s="56" t="s">
        <v>20</v>
      </c>
      <c r="D32" s="23" t="s">
        <v>35</v>
      </c>
      <c r="F32" s="177">
        <f>'6. Needs and Projects'!F227+'6. Needs and Projects'!G227</f>
        <v>0</v>
      </c>
      <c r="G32" s="178">
        <f>'6. Needs and Projects'!I227+'6. Needs and Projects'!J227</f>
        <v>0</v>
      </c>
      <c r="H32" s="178">
        <f>'6. Needs and Projects'!L227+'6. Needs and Projects'!M227</f>
        <v>0</v>
      </c>
      <c r="I32" s="178">
        <f>'6. Needs and Projects'!O233+'6. Needs and Projects'!P233</f>
        <v>0</v>
      </c>
      <c r="J32" s="178">
        <f>'6. Needs and Projects'!R227+'6. Needs and Projects'!S227</f>
        <v>0</v>
      </c>
      <c r="K32" s="179">
        <f>'6. Needs and Projects'!U227+'6. Needs and Projects'!V227</f>
        <v>0</v>
      </c>
    </row>
    <row r="33" spans="1:11" ht="14.5" thickBot="1">
      <c r="A33" s="349" t="s">
        <v>441</v>
      </c>
      <c r="B33" s="504" t="s">
        <v>433</v>
      </c>
      <c r="C33" s="59" t="s">
        <v>20</v>
      </c>
      <c r="D33" s="58" t="s">
        <v>16</v>
      </c>
      <c r="F33" s="344"/>
      <c r="G33" s="197"/>
      <c r="H33" s="197"/>
      <c r="I33" s="197"/>
      <c r="J33" s="197"/>
      <c r="K33" s="198"/>
    </row>
    <row r="34" spans="1:11" ht="14.5" thickBot="1">
      <c r="A34" s="484"/>
      <c r="B34" s="506"/>
      <c r="C34" s="486"/>
      <c r="D34" s="487"/>
    </row>
    <row r="35" spans="1:11" ht="16" thickBot="1">
      <c r="A35" s="495"/>
      <c r="B35" s="656" t="s">
        <v>31</v>
      </c>
      <c r="C35" s="657"/>
      <c r="D35" s="496"/>
    </row>
    <row r="36" spans="1:11">
      <c r="A36" s="348" t="s">
        <v>442</v>
      </c>
      <c r="B36" s="503" t="s">
        <v>33</v>
      </c>
      <c r="C36" s="650" t="s">
        <v>34</v>
      </c>
      <c r="D36" s="23" t="s">
        <v>35</v>
      </c>
      <c r="F36" s="304">
        <f>'10. T2 Enh and Growth'!J46+'12. Repair, refurb and replace'!J46</f>
        <v>0</v>
      </c>
      <c r="G36" s="305">
        <f>'10. T2 Enh and Growth'!K46+'12. Repair, refurb and replace'!K46</f>
        <v>0</v>
      </c>
      <c r="H36" s="305">
        <f>'10. T2 Enh and Growth'!L46+'12. Repair, refurb and replace'!L46</f>
        <v>0</v>
      </c>
      <c r="I36" s="305">
        <f>'10. T2 Enh and Growth'!M46+'12. Repair, refurb and replace'!M46</f>
        <v>0</v>
      </c>
      <c r="J36" s="305">
        <f>'10. T2 Enh and Growth'!N46+'12. Repair, refurb and replace'!N46</f>
        <v>0</v>
      </c>
      <c r="K36" s="306">
        <f>'10. T2 Enh and Growth'!O46+'12. Repair, refurb and replace'!O46</f>
        <v>0</v>
      </c>
    </row>
    <row r="37" spans="1:11">
      <c r="A37" s="348" t="s">
        <v>443</v>
      </c>
      <c r="B37" s="507" t="s">
        <v>411</v>
      </c>
      <c r="C37" s="650" t="s">
        <v>34</v>
      </c>
      <c r="D37" s="23" t="s">
        <v>37</v>
      </c>
      <c r="F37" s="307">
        <f>'9. T1 Financing and operating '!J55</f>
        <v>0</v>
      </c>
      <c r="G37" s="308">
        <f>'9. T1 Financing and operating '!K55</f>
        <v>0</v>
      </c>
      <c r="H37" s="308">
        <f>'9. T1 Financing and operating '!L55</f>
        <v>0</v>
      </c>
      <c r="I37" s="308">
        <f>'9. T1 Financing and operating '!M55</f>
        <v>0</v>
      </c>
      <c r="J37" s="308">
        <f>'9. T1 Financing and operating '!N55</f>
        <v>0</v>
      </c>
      <c r="K37" s="309">
        <f>'9. T1 Financing and operating '!O55</f>
        <v>0</v>
      </c>
    </row>
    <row r="38" spans="1:11">
      <c r="A38" s="348" t="s">
        <v>444</v>
      </c>
      <c r="B38" s="503" t="s">
        <v>599</v>
      </c>
      <c r="C38" s="650" t="s">
        <v>34</v>
      </c>
      <c r="D38" s="23" t="s">
        <v>37</v>
      </c>
      <c r="F38" s="307">
        <f>'9. T1 Financing and operating '!J22</f>
        <v>0</v>
      </c>
      <c r="G38" s="308">
        <f>'9. T1 Financing and operating '!K22</f>
        <v>0</v>
      </c>
      <c r="H38" s="308">
        <f>'9. T1 Financing and operating '!L22</f>
        <v>0</v>
      </c>
      <c r="I38" s="308">
        <f>'9. T1 Financing and operating '!M22</f>
        <v>0</v>
      </c>
      <c r="J38" s="308">
        <f>'9. T1 Financing and operating '!N22</f>
        <v>0</v>
      </c>
      <c r="K38" s="309">
        <f>'9. T1 Financing and operating '!O22</f>
        <v>0</v>
      </c>
    </row>
    <row r="39" spans="1:11" ht="14.5" thickBot="1">
      <c r="A39" s="349" t="s">
        <v>445</v>
      </c>
      <c r="B39" s="504" t="s">
        <v>598</v>
      </c>
      <c r="C39" s="653" t="s">
        <v>34</v>
      </c>
      <c r="D39" s="58" t="s">
        <v>37</v>
      </c>
      <c r="F39" s="659">
        <f>'9. T1 Financing and operating '!J31</f>
        <v>0</v>
      </c>
      <c r="G39" s="660">
        <f>'9. T1 Financing and operating '!K31</f>
        <v>0</v>
      </c>
      <c r="H39" s="660">
        <f>'9. T1 Financing and operating '!L31</f>
        <v>0</v>
      </c>
      <c r="I39" s="660">
        <f>'9. T1 Financing and operating '!M31</f>
        <v>0</v>
      </c>
      <c r="J39" s="660">
        <f>'9. T1 Financing and operating '!N31</f>
        <v>0</v>
      </c>
      <c r="K39" s="661">
        <f>'9. T1 Financing and operating '!O31</f>
        <v>0</v>
      </c>
    </row>
    <row r="40" spans="1:11" ht="14.5" thickBot="1">
      <c r="A40" s="350"/>
      <c r="B40" s="505"/>
      <c r="C40" s="651"/>
    </row>
    <row r="41" spans="1:11" ht="16" thickBot="1">
      <c r="A41" s="347"/>
      <c r="B41" s="77" t="s">
        <v>508</v>
      </c>
      <c r="C41" s="652"/>
      <c r="D41" s="79"/>
    </row>
    <row r="42" spans="1:11">
      <c r="A42" s="348" t="s">
        <v>478</v>
      </c>
      <c r="B42" s="503" t="s">
        <v>446</v>
      </c>
      <c r="C42" s="650" t="s">
        <v>34</v>
      </c>
      <c r="D42" s="23" t="s">
        <v>35</v>
      </c>
      <c r="F42" s="304">
        <f>'8. Revenue, borrowing and cash'!I54-'1. Summary information'!F37-'12. Repair, refurb and replace'!J50-'12. Repair, refurb and replace'!J51</f>
        <v>0</v>
      </c>
      <c r="G42" s="305">
        <f>'8. Revenue, borrowing and cash'!J54-'1. Summary information'!G37-'12. Repair, refurb and replace'!K50-'12. Repair, refurb and replace'!K51</f>
        <v>0</v>
      </c>
      <c r="H42" s="305">
        <f>'8. Revenue, borrowing and cash'!K54-'1. Summary information'!H37-'12. Repair, refurb and replace'!L50-'12. Repair, refurb and replace'!L51</f>
        <v>0</v>
      </c>
      <c r="I42" s="305">
        <f>'8. Revenue, borrowing and cash'!L54-'1. Summary information'!I37-'12. Repair, refurb and replace'!M50-'12. Repair, refurb and replace'!M51</f>
        <v>0</v>
      </c>
      <c r="J42" s="305">
        <f>'8. Revenue, borrowing and cash'!M54-'1. Summary information'!J37-'12. Repair, refurb and replace'!N50-'12. Repair, refurb and replace'!N51</f>
        <v>0</v>
      </c>
      <c r="K42" s="306">
        <f>'8. Revenue, borrowing and cash'!N54-'1. Summary information'!K37-'12. Repair, refurb and replace'!O50-'12. Repair, refurb and replace'!O51</f>
        <v>0</v>
      </c>
    </row>
    <row r="43" spans="1:11">
      <c r="A43" s="348" t="s">
        <v>479</v>
      </c>
      <c r="B43" s="503" t="s">
        <v>447</v>
      </c>
      <c r="C43" s="650" t="s">
        <v>34</v>
      </c>
      <c r="D43" s="23" t="s">
        <v>35</v>
      </c>
      <c r="F43" s="177">
        <f>'8. Revenue, borrowing and cash'!I55-'1. Summary information'!F37-'12. Repair, refurb and replace'!J50-'12. Repair, refurb and replace'!J51</f>
        <v>0</v>
      </c>
      <c r="G43" s="178">
        <f>'8. Revenue, borrowing and cash'!J55-'1. Summary information'!G37-'12. Repair, refurb and replace'!K50-'12. Repair, refurb and replace'!K51</f>
        <v>0</v>
      </c>
      <c r="H43" s="178">
        <f>'8. Revenue, borrowing and cash'!K55-'1. Summary information'!H37-'12. Repair, refurb and replace'!L50-'12. Repair, refurb and replace'!L51</f>
        <v>0</v>
      </c>
      <c r="I43" s="178">
        <f>'8. Revenue, borrowing and cash'!L55-'1. Summary information'!I37-'12. Repair, refurb and replace'!M50-'12. Repair, refurb and replace'!M51</f>
        <v>0</v>
      </c>
      <c r="J43" s="178">
        <f>'8. Revenue, borrowing and cash'!M55-'1. Summary information'!J37-'12. Repair, refurb and replace'!N50-'12. Repair, refurb and replace'!N51</f>
        <v>0</v>
      </c>
      <c r="K43" s="179">
        <f>'8. Revenue, borrowing and cash'!N55-'1. Summary information'!K37-'12. Repair, refurb and replace'!O50-'12. Repair, refurb and replace'!O51</f>
        <v>0</v>
      </c>
    </row>
    <row r="44" spans="1:11">
      <c r="A44" s="348" t="s">
        <v>480</v>
      </c>
      <c r="B44" s="503" t="s">
        <v>41</v>
      </c>
      <c r="C44" s="569" t="s">
        <v>20</v>
      </c>
      <c r="D44" s="23" t="s">
        <v>16</v>
      </c>
      <c r="F44" s="341"/>
      <c r="G44" s="194"/>
      <c r="H44" s="194"/>
      <c r="I44" s="194"/>
      <c r="J44" s="194"/>
      <c r="K44" s="195"/>
    </row>
    <row r="45" spans="1:11" ht="14.5" thickBot="1">
      <c r="A45" s="349" t="s">
        <v>481</v>
      </c>
      <c r="B45" s="504" t="s">
        <v>43</v>
      </c>
      <c r="C45" s="653" t="s">
        <v>44</v>
      </c>
      <c r="D45" s="58" t="s">
        <v>16</v>
      </c>
      <c r="F45" s="344"/>
      <c r="G45" s="197"/>
      <c r="H45" s="197"/>
      <c r="I45" s="197"/>
      <c r="J45" s="197"/>
      <c r="K45" s="198"/>
    </row>
    <row r="47" spans="1:11" ht="14.5" thickBot="1"/>
    <row r="48" spans="1:11">
      <c r="A48" s="327"/>
      <c r="B48" s="328"/>
      <c r="C48" s="328"/>
      <c r="D48" s="328"/>
      <c r="E48" s="328"/>
      <c r="F48" s="328"/>
      <c r="G48" s="328"/>
      <c r="H48" s="329"/>
    </row>
    <row r="49" spans="1:8">
      <c r="A49" s="330" t="s">
        <v>45</v>
      </c>
      <c r="B49" s="333"/>
      <c r="C49" s="332"/>
      <c r="D49" s="332"/>
      <c r="E49" s="332"/>
      <c r="F49" s="332"/>
      <c r="G49" s="333" t="s">
        <v>46</v>
      </c>
      <c r="H49" s="334"/>
    </row>
    <row r="50" spans="1:8">
      <c r="A50" s="335"/>
      <c r="B50" s="332"/>
      <c r="C50" s="332"/>
      <c r="D50" s="332"/>
      <c r="E50" s="332"/>
      <c r="F50" s="332"/>
      <c r="G50" s="332"/>
      <c r="H50" s="334"/>
    </row>
    <row r="51" spans="1:8">
      <c r="A51" s="330" t="s">
        <v>47</v>
      </c>
      <c r="B51" s="333"/>
      <c r="C51" s="332"/>
      <c r="D51" s="332"/>
      <c r="E51" s="332"/>
      <c r="F51" s="332"/>
      <c r="G51" s="333" t="s">
        <v>46</v>
      </c>
      <c r="H51" s="334"/>
    </row>
    <row r="52" spans="1:8">
      <c r="A52" s="335"/>
      <c r="B52" s="332"/>
      <c r="C52" s="332"/>
      <c r="D52" s="332"/>
      <c r="E52" s="332"/>
      <c r="F52" s="332"/>
      <c r="G52" s="332"/>
      <c r="H52" s="334"/>
    </row>
    <row r="53" spans="1:8">
      <c r="A53" s="330" t="s">
        <v>48</v>
      </c>
      <c r="B53" s="333"/>
      <c r="C53" s="332"/>
      <c r="D53" s="332"/>
      <c r="E53" s="332"/>
      <c r="F53" s="332"/>
      <c r="G53" s="333"/>
      <c r="H53" s="334"/>
    </row>
    <row r="54" spans="1:8" ht="14.5" thickBot="1">
      <c r="A54" s="336"/>
      <c r="B54" s="337"/>
      <c r="C54" s="337"/>
      <c r="D54" s="337"/>
      <c r="E54" s="337"/>
      <c r="F54" s="337"/>
      <c r="G54" s="337"/>
      <c r="H54" s="338"/>
    </row>
    <row r="57" spans="1:8">
      <c r="B57" s="482"/>
    </row>
    <row r="58" spans="1:8">
      <c r="B58" s="697"/>
    </row>
    <row r="59" spans="1:8">
      <c r="B59" s="482"/>
    </row>
    <row r="60" spans="1:8">
      <c r="B60" s="697"/>
    </row>
    <row r="61" spans="1:8">
      <c r="B61" s="697"/>
    </row>
    <row r="62" spans="1:8">
      <c r="B62" s="482"/>
    </row>
    <row r="63" spans="1:8">
      <c r="B63" s="482"/>
    </row>
    <row r="64" spans="1:8">
      <c r="B64" s="482"/>
    </row>
    <row r="65" spans="2:2">
      <c r="B65" s="482"/>
    </row>
    <row r="66" spans="2:2">
      <c r="B66" s="482"/>
    </row>
    <row r="68" spans="2:2">
      <c r="B68" s="482"/>
    </row>
    <row r="69" spans="2:2">
      <c r="B69" s="482"/>
    </row>
    <row r="70" spans="2:2">
      <c r="B70" s="482"/>
    </row>
    <row r="71" spans="2:2">
      <c r="B71" s="482"/>
    </row>
    <row r="72" spans="2:2">
      <c r="B72" s="482"/>
    </row>
    <row r="73" spans="2:2">
      <c r="B73" s="482"/>
    </row>
    <row r="74" spans="2:2">
      <c r="B74" s="482"/>
    </row>
    <row r="75" spans="2:2">
      <c r="B75" s="482"/>
    </row>
    <row r="76" spans="2:2">
      <c r="B76" s="505"/>
    </row>
    <row r="77" spans="2:2">
      <c r="B77" s="482"/>
    </row>
    <row r="79" spans="2:2">
      <c r="B79" s="658"/>
    </row>
    <row r="80" spans="2:2">
      <c r="B80" s="482"/>
    </row>
    <row r="81" spans="2:2">
      <c r="B81" s="482"/>
    </row>
    <row r="83" spans="2:2">
      <c r="B83" s="482"/>
    </row>
    <row r="84" spans="2:2">
      <c r="B84" s="482"/>
    </row>
    <row r="85" spans="2:2">
      <c r="B85" s="482"/>
    </row>
    <row r="86" spans="2:2">
      <c r="B86" s="482"/>
    </row>
    <row r="87" spans="2:2">
      <c r="B87" s="482"/>
    </row>
    <row r="88" spans="2:2">
      <c r="B88" s="482"/>
    </row>
    <row r="89" spans="2:2">
      <c r="B89" s="482"/>
    </row>
    <row r="90" spans="2:2">
      <c r="B90" s="745"/>
    </row>
    <row r="92" spans="2:2">
      <c r="B92" s="481"/>
    </row>
    <row r="93" spans="2:2">
      <c r="B93" s="482"/>
    </row>
    <row r="94" spans="2:2">
      <c r="B94" s="482"/>
    </row>
    <row r="95" spans="2:2">
      <c r="B95" s="482"/>
    </row>
  </sheetData>
  <mergeCells count="6">
    <mergeCell ref="K7:K8"/>
    <mergeCell ref="F7:F8"/>
    <mergeCell ref="G7:G8"/>
    <mergeCell ref="H7:H8"/>
    <mergeCell ref="I7:I8"/>
    <mergeCell ref="J7:J8"/>
  </mergeCells>
  <phoneticPr fontId="1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CE87-7176-4A4F-B45A-4DB5420AED19}">
  <dimension ref="A1:CS14"/>
  <sheetViews>
    <sheetView showOutlineSymbols="0" showWhiteSpace="0" zoomScale="85" zoomScaleNormal="85" workbookViewId="0">
      <selection sqref="A1:XFD1048576"/>
    </sheetView>
  </sheetViews>
  <sheetFormatPr defaultColWidth="8.7265625" defaultRowHeight="14"/>
  <cols>
    <col min="1" max="2" width="8.7265625" style="156"/>
    <col min="3" max="3" width="16.26953125" style="156" customWidth="1"/>
    <col min="4" max="4" width="30.54296875" style="156" customWidth="1"/>
    <col min="5" max="5" width="16.26953125" style="156" customWidth="1"/>
    <col min="6" max="7" width="11.54296875" style="156" customWidth="1"/>
    <col min="8" max="8" width="14.54296875" style="156" customWidth="1"/>
    <col min="9" max="9" width="14.453125" style="156" customWidth="1"/>
    <col min="10" max="10" width="11.54296875" style="156" customWidth="1"/>
    <col min="11" max="11" width="12.81640625" style="156" customWidth="1"/>
    <col min="12" max="12" width="11.54296875" style="156" customWidth="1"/>
    <col min="13" max="15" width="19.7265625" style="156" customWidth="1"/>
    <col min="16" max="17" width="11.54296875" style="156" customWidth="1"/>
    <col min="18" max="19" width="16.453125" style="156" customWidth="1"/>
    <col min="20" max="20" width="8.1796875" style="156" bestFit="1" customWidth="1"/>
    <col min="21" max="21" width="16.453125" style="156" customWidth="1"/>
    <col min="22" max="22" width="10.1796875" style="156" customWidth="1"/>
    <col min="23" max="23" width="11.7265625" style="156" customWidth="1"/>
    <col min="24" max="24" width="13.54296875" style="156" customWidth="1"/>
    <col min="25" max="25" width="12.81640625" style="156" customWidth="1"/>
    <col min="26" max="26" width="13.26953125" style="156" customWidth="1"/>
    <col min="27" max="27" width="11.1796875" style="156" customWidth="1"/>
    <col min="28" max="28" width="15.26953125" style="156" customWidth="1"/>
    <col min="29" max="29" width="11.1796875" style="156" customWidth="1"/>
    <col min="30" max="33" width="11.453125" style="203" customWidth="1"/>
    <col min="34" max="50" width="13.7265625" style="156" customWidth="1"/>
    <col min="51" max="51" width="19.81640625" style="156" customWidth="1"/>
    <col min="52" max="52" width="18.81640625" style="156" customWidth="1"/>
    <col min="53" max="53" width="19.26953125" style="156" customWidth="1"/>
    <col min="54" max="54" width="18.7265625" style="156" customWidth="1"/>
    <col min="55" max="55" width="18.81640625" style="156" customWidth="1"/>
    <col min="56" max="64" width="18.453125" style="156" customWidth="1"/>
    <col min="65" max="65" width="13.81640625" style="156" customWidth="1"/>
    <col min="66" max="66" width="14.1796875" style="156" customWidth="1"/>
    <col min="67" max="68" width="15.1796875" style="156" customWidth="1"/>
    <col min="69" max="69" width="13.453125" style="156" customWidth="1"/>
    <col min="70" max="72" width="19.81640625" style="156" customWidth="1"/>
    <col min="73" max="74" width="13.453125" style="156" customWidth="1"/>
    <col min="75" max="75" width="18.453125" style="156" bestFit="1" customWidth="1"/>
    <col min="76" max="76" width="11.81640625" style="156" customWidth="1"/>
    <col min="77" max="77" width="12.81640625" style="156" customWidth="1"/>
    <col min="78" max="78" width="17.81640625" style="156" customWidth="1"/>
    <col min="79" max="79" width="21.1796875" style="156" customWidth="1"/>
    <col min="80" max="80" width="13.7265625" style="156" customWidth="1"/>
    <col min="81" max="81" width="10.81640625" style="156" customWidth="1"/>
    <col min="82" max="82" width="16.81640625" style="156" customWidth="1"/>
    <col min="83" max="83" width="17.1796875" style="156" customWidth="1"/>
    <col min="84" max="84" width="16.81640625" style="156" customWidth="1"/>
    <col min="85" max="85" width="23.453125" style="156" customWidth="1"/>
    <col min="86" max="86" width="15.453125" style="156" customWidth="1"/>
    <col min="87" max="87" width="18" style="156" customWidth="1"/>
    <col min="88" max="88" width="7.453125" style="156" bestFit="1" customWidth="1"/>
    <col min="89" max="89" width="10.1796875" style="156" bestFit="1" customWidth="1"/>
    <col min="90" max="90" width="7.453125" style="156" bestFit="1" customWidth="1"/>
    <col min="91" max="91" width="10.1796875" style="156" bestFit="1" customWidth="1"/>
    <col min="92" max="92" width="7.453125" style="156" bestFit="1" customWidth="1"/>
    <col min="93" max="93" width="10.1796875" style="156" bestFit="1" customWidth="1"/>
    <col min="94" max="94" width="7.453125" style="156" bestFit="1" customWidth="1"/>
    <col min="95" max="95" width="10.1796875" style="156" bestFit="1" customWidth="1"/>
    <col min="96" max="96" width="7.453125" style="156" bestFit="1" customWidth="1"/>
    <col min="97" max="97" width="10.1796875" style="156" bestFit="1" customWidth="1"/>
    <col min="98" max="129" width="8.7265625" style="156" bestFit="1" customWidth="1"/>
    <col min="130" max="16384" width="8.7265625" style="156"/>
  </cols>
  <sheetData>
    <row r="1" spans="1:97" s="27" customFormat="1" ht="20">
      <c r="A1" s="5" t="s">
        <v>0</v>
      </c>
      <c r="B1" s="30"/>
      <c r="H1" s="327"/>
      <c r="I1" s="328"/>
      <c r="J1" s="328"/>
      <c r="K1" s="328"/>
      <c r="L1" s="328"/>
      <c r="M1" s="328"/>
      <c r="N1" s="328"/>
      <c r="O1" s="329"/>
      <c r="R1" s="156"/>
      <c r="S1" s="156"/>
      <c r="T1" s="156"/>
      <c r="U1" s="156"/>
      <c r="AD1" s="71"/>
      <c r="AE1" s="71"/>
      <c r="AF1" s="71"/>
      <c r="AG1" s="71"/>
    </row>
    <row r="2" spans="1:97" s="27" customFormat="1" ht="20">
      <c r="A2" s="29"/>
      <c r="B2" s="30"/>
      <c r="H2" s="330" t="s">
        <v>45</v>
      </c>
      <c r="I2" s="331"/>
      <c r="J2" s="332"/>
      <c r="K2" s="332"/>
      <c r="L2" s="332"/>
      <c r="M2" s="332"/>
      <c r="N2" s="333" t="s">
        <v>46</v>
      </c>
      <c r="O2" s="334"/>
      <c r="R2" s="156"/>
      <c r="S2" s="156"/>
      <c r="T2" s="482"/>
      <c r="U2" s="156"/>
      <c r="AD2" s="71"/>
      <c r="AE2" s="71"/>
      <c r="AF2" s="71"/>
      <c r="AG2" s="71"/>
    </row>
    <row r="3" spans="1:97" s="28" customFormat="1" ht="22.5" customHeight="1" thickBot="1">
      <c r="A3" s="31"/>
      <c r="B3" s="32"/>
      <c r="G3" s="27"/>
      <c r="H3" s="335"/>
      <c r="I3" s="332"/>
      <c r="J3" s="332"/>
      <c r="K3" s="332"/>
      <c r="L3" s="332"/>
      <c r="M3" s="332"/>
      <c r="N3" s="332"/>
      <c r="O3" s="334"/>
      <c r="P3" s="27"/>
      <c r="Q3" s="27"/>
      <c r="R3" s="156"/>
      <c r="S3" s="156"/>
      <c r="T3" s="156"/>
      <c r="U3" s="156"/>
      <c r="AD3" s="72"/>
      <c r="AE3" s="72"/>
      <c r="AF3" s="72"/>
      <c r="AG3" s="72"/>
    </row>
    <row r="4" spans="1:97" s="28" customFormat="1" ht="20">
      <c r="A4" s="38" t="s">
        <v>585</v>
      </c>
      <c r="B4" s="39"/>
      <c r="C4" s="39"/>
      <c r="D4" s="39"/>
      <c r="E4" s="39"/>
      <c r="F4" s="40"/>
      <c r="G4" s="27"/>
      <c r="H4" s="330" t="s">
        <v>47</v>
      </c>
      <c r="I4" s="331"/>
      <c r="J4" s="332"/>
      <c r="K4" s="332"/>
      <c r="L4" s="332"/>
      <c r="M4" s="332"/>
      <c r="N4" s="333" t="s">
        <v>46</v>
      </c>
      <c r="O4" s="334"/>
      <c r="P4" s="27"/>
      <c r="Q4" s="27"/>
      <c r="R4" s="156"/>
      <c r="S4" s="156"/>
      <c r="T4" s="156"/>
      <c r="U4" s="156"/>
      <c r="AD4" s="72"/>
      <c r="AE4" s="72"/>
      <c r="AF4" s="72"/>
      <c r="AG4" s="72"/>
    </row>
    <row r="5" spans="1:97" s="28" customFormat="1" ht="23.5" customHeight="1" thickBot="1">
      <c r="A5" s="41"/>
      <c r="B5" s="33"/>
      <c r="C5" s="33"/>
      <c r="D5" s="33"/>
      <c r="E5" s="33"/>
      <c r="F5" s="34"/>
      <c r="G5" s="27"/>
      <c r="H5" s="335"/>
      <c r="I5" s="332"/>
      <c r="J5" s="332"/>
      <c r="K5" s="332"/>
      <c r="L5" s="332"/>
      <c r="M5" s="332"/>
      <c r="N5" s="332"/>
      <c r="O5" s="334"/>
      <c r="P5" s="27"/>
      <c r="Q5" s="27"/>
      <c r="R5" s="156"/>
      <c r="S5" s="156"/>
      <c r="T5" s="156"/>
      <c r="U5" s="156"/>
      <c r="V5" s="42"/>
      <c r="W5" s="42"/>
      <c r="AD5" s="72"/>
      <c r="AE5" s="72"/>
      <c r="AF5" s="72"/>
      <c r="AG5" s="72"/>
    </row>
    <row r="6" spans="1:97" s="28" customFormat="1" ht="23.5" customHeight="1">
      <c r="A6" s="27"/>
      <c r="B6" s="27"/>
      <c r="C6" s="27"/>
      <c r="D6" s="27"/>
      <c r="E6" s="27"/>
      <c r="F6" s="27"/>
      <c r="G6" s="27"/>
      <c r="H6" s="330" t="s">
        <v>48</v>
      </c>
      <c r="I6" s="331"/>
      <c r="J6" s="332"/>
      <c r="K6" s="332"/>
      <c r="L6" s="332"/>
      <c r="M6" s="332"/>
      <c r="N6" s="331"/>
      <c r="O6" s="334"/>
      <c r="P6" s="27"/>
      <c r="Q6" s="27"/>
      <c r="R6" s="156"/>
      <c r="S6" s="156"/>
      <c r="T6" s="156"/>
      <c r="U6" s="156"/>
      <c r="V6" s="42"/>
      <c r="W6" s="42"/>
      <c r="AD6" s="72"/>
      <c r="AE6" s="72"/>
      <c r="AF6" s="72"/>
      <c r="AG6" s="72"/>
    </row>
    <row r="7" spans="1:97" s="28" customFormat="1" ht="23.5" customHeight="1" thickBot="1">
      <c r="A7" s="27"/>
      <c r="B7" s="27"/>
      <c r="C7" s="27"/>
      <c r="D7" s="27"/>
      <c r="E7" s="27"/>
      <c r="F7" s="27"/>
      <c r="G7" s="27"/>
      <c r="H7" s="336"/>
      <c r="I7" s="337"/>
      <c r="J7" s="337"/>
      <c r="K7" s="337"/>
      <c r="L7" s="337"/>
      <c r="M7" s="337"/>
      <c r="N7" s="337"/>
      <c r="O7" s="338"/>
      <c r="P7" s="27"/>
      <c r="Q7" s="27"/>
      <c r="R7" s="156"/>
      <c r="S7" s="156"/>
      <c r="T7" s="483"/>
      <c r="U7" s="156"/>
      <c r="V7" s="42"/>
      <c r="W7" s="42"/>
      <c r="AD7" s="72"/>
      <c r="AE7" s="72"/>
      <c r="AF7" s="72"/>
      <c r="AG7" s="72"/>
    </row>
    <row r="8" spans="1:97" ht="14.5">
      <c r="T8" s="483"/>
    </row>
    <row r="9" spans="1:97" s="481" customFormat="1">
      <c r="AD9" s="202"/>
      <c r="AE9" s="202"/>
      <c r="AF9" s="202"/>
      <c r="AG9" s="202"/>
      <c r="BE9" s="746"/>
      <c r="BF9" s="746"/>
      <c r="BG9" s="746"/>
      <c r="BH9" s="746"/>
      <c r="BI9" s="746"/>
      <c r="BJ9" s="746"/>
      <c r="BK9" s="746"/>
      <c r="BL9" s="746"/>
    </row>
    <row r="10" spans="1:97" ht="14.5" thickBot="1"/>
    <row r="11" spans="1:97" ht="22.5" customHeight="1" thickBot="1">
      <c r="A11" s="820" t="s">
        <v>49</v>
      </c>
      <c r="B11" s="821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0" t="s">
        <v>50</v>
      </c>
      <c r="N11" s="821"/>
      <c r="O11" s="821"/>
      <c r="P11" s="821"/>
      <c r="Q11" s="822"/>
      <c r="R11" s="820" t="s">
        <v>51</v>
      </c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1"/>
      <c r="AJ11" s="821"/>
      <c r="AK11" s="821"/>
      <c r="AL11" s="821"/>
      <c r="AM11" s="821"/>
      <c r="AN11" s="821"/>
      <c r="AO11" s="822"/>
      <c r="AP11" s="820" t="s">
        <v>52</v>
      </c>
      <c r="AQ11" s="821"/>
      <c r="AR11" s="821"/>
      <c r="AS11" s="821"/>
      <c r="AT11" s="821"/>
      <c r="AU11" s="821"/>
      <c r="AV11" s="821"/>
      <c r="AW11" s="821"/>
      <c r="AX11" s="822"/>
      <c r="AY11" s="823" t="s">
        <v>53</v>
      </c>
      <c r="AZ11" s="824"/>
      <c r="BA11" s="824"/>
      <c r="BB11" s="824"/>
      <c r="BC11" s="824"/>
      <c r="BD11" s="824"/>
      <c r="BE11" s="824"/>
      <c r="BF11" s="824"/>
      <c r="BG11" s="824"/>
      <c r="BH11" s="824"/>
      <c r="BI11" s="824"/>
      <c r="BJ11" s="824"/>
      <c r="BK11" s="824"/>
      <c r="BL11" s="824"/>
      <c r="BM11" s="824"/>
      <c r="BN11" s="824"/>
      <c r="BO11" s="824"/>
      <c r="BP11" s="824"/>
      <c r="BQ11" s="824"/>
      <c r="BR11" s="824"/>
      <c r="BS11" s="824"/>
      <c r="BT11" s="824"/>
      <c r="BU11" s="824"/>
      <c r="BV11" s="824"/>
      <c r="BW11" s="824"/>
      <c r="BX11" s="823" t="s">
        <v>54</v>
      </c>
      <c r="BY11" s="824"/>
      <c r="BZ11" s="824"/>
      <c r="CA11" s="824"/>
      <c r="CB11" s="823" t="s">
        <v>55</v>
      </c>
      <c r="CC11" s="824"/>
      <c r="CD11" s="824"/>
      <c r="CE11" s="824"/>
      <c r="CF11" s="824"/>
      <c r="CG11" s="824"/>
      <c r="CH11" s="824"/>
      <c r="CI11" s="824"/>
      <c r="CJ11" s="823" t="s">
        <v>56</v>
      </c>
      <c r="CK11" s="824"/>
      <c r="CL11" s="824"/>
      <c r="CM11" s="824"/>
      <c r="CN11" s="824"/>
      <c r="CO11" s="824"/>
      <c r="CP11" s="824"/>
      <c r="CQ11" s="824"/>
      <c r="CR11" s="824"/>
      <c r="CS11" s="825"/>
    </row>
    <row r="12" spans="1:97" ht="14.5" thickBo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73"/>
      <c r="AE12" s="73"/>
      <c r="AF12" s="73"/>
      <c r="AG12" s="73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1"/>
      <c r="CK12" s="2"/>
      <c r="CL12" s="2"/>
      <c r="CM12" s="2"/>
      <c r="CN12" s="2"/>
      <c r="CO12" s="2"/>
      <c r="CP12" s="2"/>
      <c r="CQ12" s="2"/>
      <c r="CR12" s="2"/>
      <c r="CS12" s="3"/>
    </row>
    <row r="13" spans="1:97">
      <c r="A13" s="112">
        <v>1</v>
      </c>
      <c r="B13" s="113">
        <f t="shared" ref="B13" si="0">A13+1</f>
        <v>2</v>
      </c>
      <c r="C13" s="113">
        <f t="shared" ref="C13:Q13" si="1">B13+1</f>
        <v>3</v>
      </c>
      <c r="D13" s="113">
        <f t="shared" si="1"/>
        <v>4</v>
      </c>
      <c r="E13" s="113">
        <f t="shared" si="1"/>
        <v>5</v>
      </c>
      <c r="F13" s="113">
        <f t="shared" si="1"/>
        <v>6</v>
      </c>
      <c r="G13" s="113">
        <f t="shared" si="1"/>
        <v>7</v>
      </c>
      <c r="H13" s="113">
        <f t="shared" si="1"/>
        <v>8</v>
      </c>
      <c r="I13" s="113">
        <f t="shared" si="1"/>
        <v>9</v>
      </c>
      <c r="J13" s="113">
        <f t="shared" si="1"/>
        <v>10</v>
      </c>
      <c r="K13" s="113">
        <f t="shared" si="1"/>
        <v>11</v>
      </c>
      <c r="L13" s="114">
        <f t="shared" si="1"/>
        <v>12</v>
      </c>
      <c r="M13" s="112">
        <f>L13+1</f>
        <v>13</v>
      </c>
      <c r="N13" s="113">
        <f t="shared" si="1"/>
        <v>14</v>
      </c>
      <c r="O13" s="113">
        <f t="shared" si="1"/>
        <v>15</v>
      </c>
      <c r="P13" s="113">
        <f t="shared" si="1"/>
        <v>16</v>
      </c>
      <c r="Q13" s="114">
        <f t="shared" si="1"/>
        <v>17</v>
      </c>
      <c r="R13" s="112" t="s">
        <v>556</v>
      </c>
      <c r="S13" s="654" t="s">
        <v>557</v>
      </c>
      <c r="T13" s="113">
        <v>19</v>
      </c>
      <c r="U13" s="113">
        <f t="shared" ref="U13" si="2">T13+1</f>
        <v>20</v>
      </c>
      <c r="V13" s="113">
        <f t="shared" ref="V13" si="3">U13+1</f>
        <v>21</v>
      </c>
      <c r="W13" s="113">
        <f t="shared" ref="W13" si="4">V13+1</f>
        <v>22</v>
      </c>
      <c r="X13" s="113">
        <f t="shared" ref="X13" si="5">W13+1</f>
        <v>23</v>
      </c>
      <c r="Y13" s="113">
        <f t="shared" ref="Y13" si="6">X13+1</f>
        <v>24</v>
      </c>
      <c r="Z13" s="113">
        <f t="shared" ref="Z13" si="7">Y13+1</f>
        <v>25</v>
      </c>
      <c r="AA13" s="113">
        <f t="shared" ref="AA13" si="8">Z13+1</f>
        <v>26</v>
      </c>
      <c r="AB13" s="113">
        <f t="shared" ref="AB13" si="9">AA13+1</f>
        <v>27</v>
      </c>
      <c r="AC13" s="113">
        <f t="shared" ref="AC13" si="10">AB13+1</f>
        <v>28</v>
      </c>
      <c r="AD13" s="113">
        <f t="shared" ref="AD13" si="11">AC13+1</f>
        <v>29</v>
      </c>
      <c r="AE13" s="113">
        <f t="shared" ref="AE13" si="12">AD13+1</f>
        <v>30</v>
      </c>
      <c r="AF13" s="113">
        <f t="shared" ref="AF13" si="13">AE13+1</f>
        <v>31</v>
      </c>
      <c r="AG13" s="113">
        <f t="shared" ref="AG13" si="14">AF13+1</f>
        <v>32</v>
      </c>
      <c r="AH13" s="113">
        <f t="shared" ref="AH13" si="15">AG13+1</f>
        <v>33</v>
      </c>
      <c r="AI13" s="113">
        <f t="shared" ref="AI13" si="16">AH13+1</f>
        <v>34</v>
      </c>
      <c r="AJ13" s="113">
        <f t="shared" ref="AJ13" si="17">AI13+1</f>
        <v>35</v>
      </c>
      <c r="AK13" s="113">
        <f t="shared" ref="AK13" si="18">AJ13+1</f>
        <v>36</v>
      </c>
      <c r="AL13" s="113">
        <f t="shared" ref="AL13" si="19">AK13+1</f>
        <v>37</v>
      </c>
      <c r="AM13" s="113">
        <f t="shared" ref="AM13" si="20">AL13+1</f>
        <v>38</v>
      </c>
      <c r="AN13" s="113">
        <f t="shared" ref="AN13" si="21">AM13+1</f>
        <v>39</v>
      </c>
      <c r="AO13" s="114">
        <f t="shared" ref="AO13" si="22">AN13+1</f>
        <v>40</v>
      </c>
      <c r="AP13" s="112">
        <f t="shared" ref="AP13" si="23">AO13+1</f>
        <v>41</v>
      </c>
      <c r="AQ13" s="113">
        <f t="shared" ref="AQ13" si="24">AP13+1</f>
        <v>42</v>
      </c>
      <c r="AR13" s="113">
        <f t="shared" ref="AR13" si="25">AQ13+1</f>
        <v>43</v>
      </c>
      <c r="AS13" s="113">
        <f t="shared" ref="AS13" si="26">AR13+1</f>
        <v>44</v>
      </c>
      <c r="AT13" s="113">
        <f t="shared" ref="AT13" si="27">AS13+1</f>
        <v>45</v>
      </c>
      <c r="AU13" s="113">
        <f t="shared" ref="AU13" si="28">AT13+1</f>
        <v>46</v>
      </c>
      <c r="AV13" s="113">
        <f t="shared" ref="AV13" si="29">AU13+1</f>
        <v>47</v>
      </c>
      <c r="AW13" s="113">
        <f t="shared" ref="AW13" si="30">AV13+1</f>
        <v>48</v>
      </c>
      <c r="AX13" s="114">
        <f t="shared" ref="AX13" si="31">AW13+1</f>
        <v>49</v>
      </c>
      <c r="AY13" s="112">
        <f t="shared" ref="AY13" si="32">AX13+1</f>
        <v>50</v>
      </c>
      <c r="AZ13" s="113">
        <f t="shared" ref="AZ13" si="33">AY13+1</f>
        <v>51</v>
      </c>
      <c r="BA13" s="113">
        <f t="shared" ref="BA13" si="34">AZ13+1</f>
        <v>52</v>
      </c>
      <c r="BB13" s="113">
        <f t="shared" ref="BB13" si="35">BA13+1</f>
        <v>53</v>
      </c>
      <c r="BC13" s="113">
        <f t="shared" ref="BC13" si="36">BB13+1</f>
        <v>54</v>
      </c>
      <c r="BD13" s="113">
        <f t="shared" ref="BD13" si="37">BC13+1</f>
        <v>55</v>
      </c>
      <c r="BE13" s="113">
        <f t="shared" ref="BE13" si="38">BD13+1</f>
        <v>56</v>
      </c>
      <c r="BF13" s="113">
        <f t="shared" ref="BF13" si="39">BE13+1</f>
        <v>57</v>
      </c>
      <c r="BG13" s="113">
        <f t="shared" ref="BG13:BY13" si="40">BF13+1</f>
        <v>58</v>
      </c>
      <c r="BH13" s="113">
        <f t="shared" si="40"/>
        <v>59</v>
      </c>
      <c r="BI13" s="113">
        <f t="shared" si="40"/>
        <v>60</v>
      </c>
      <c r="BJ13" s="113">
        <f t="shared" si="40"/>
        <v>61</v>
      </c>
      <c r="BK13" s="113">
        <f t="shared" si="40"/>
        <v>62</v>
      </c>
      <c r="BL13" s="113">
        <f t="shared" si="40"/>
        <v>63</v>
      </c>
      <c r="BM13" s="113">
        <f t="shared" si="40"/>
        <v>64</v>
      </c>
      <c r="BN13" s="113">
        <f t="shared" si="40"/>
        <v>65</v>
      </c>
      <c r="BO13" s="113">
        <f t="shared" si="40"/>
        <v>66</v>
      </c>
      <c r="BP13" s="113">
        <f t="shared" si="40"/>
        <v>67</v>
      </c>
      <c r="BQ13" s="113">
        <f t="shared" si="40"/>
        <v>68</v>
      </c>
      <c r="BR13" s="113">
        <f t="shared" si="40"/>
        <v>69</v>
      </c>
      <c r="BS13" s="113">
        <f t="shared" si="40"/>
        <v>70</v>
      </c>
      <c r="BT13" s="113">
        <f t="shared" si="40"/>
        <v>71</v>
      </c>
      <c r="BU13" s="113">
        <f t="shared" si="40"/>
        <v>72</v>
      </c>
      <c r="BV13" s="113">
        <f t="shared" si="40"/>
        <v>73</v>
      </c>
      <c r="BW13" s="113">
        <f t="shared" si="40"/>
        <v>74</v>
      </c>
      <c r="BX13" s="113">
        <f t="shared" si="40"/>
        <v>75</v>
      </c>
      <c r="BY13" s="113">
        <f t="shared" si="40"/>
        <v>76</v>
      </c>
      <c r="BZ13" s="113">
        <f t="shared" ref="BZ13" si="41">BY13+1</f>
        <v>77</v>
      </c>
      <c r="CA13" s="113">
        <f t="shared" ref="CA13" si="42">BZ13+1</f>
        <v>78</v>
      </c>
      <c r="CB13" s="113">
        <f t="shared" ref="CB13" si="43">CA13+1</f>
        <v>79</v>
      </c>
      <c r="CC13" s="113">
        <f t="shared" ref="CC13" si="44">CB13+1</f>
        <v>80</v>
      </c>
      <c r="CD13" s="113">
        <f t="shared" ref="CD13" si="45">CC13+1</f>
        <v>81</v>
      </c>
      <c r="CE13" s="113">
        <f t="shared" ref="CE13" si="46">CD13+1</f>
        <v>82</v>
      </c>
      <c r="CF13" s="113">
        <f t="shared" ref="CF13" si="47">CE13+1</f>
        <v>83</v>
      </c>
      <c r="CG13" s="113">
        <f t="shared" ref="CG13" si="48">CF13+1</f>
        <v>84</v>
      </c>
      <c r="CH13" s="113">
        <f t="shared" ref="CH13" si="49">CG13+1</f>
        <v>85</v>
      </c>
      <c r="CI13" s="113">
        <f t="shared" ref="CI13" si="50">CH13+1</f>
        <v>86</v>
      </c>
      <c r="CJ13" s="112">
        <f t="shared" ref="CJ13" si="51">CI13+1</f>
        <v>87</v>
      </c>
      <c r="CK13" s="113">
        <f t="shared" ref="CK13" si="52">CJ13+1</f>
        <v>88</v>
      </c>
      <c r="CL13" s="113">
        <f t="shared" ref="CL13" si="53">CK13+1</f>
        <v>89</v>
      </c>
      <c r="CM13" s="113">
        <f t="shared" ref="CM13" si="54">CL13+1</f>
        <v>90</v>
      </c>
      <c r="CN13" s="113">
        <f t="shared" ref="CN13" si="55">CM13+1</f>
        <v>91</v>
      </c>
      <c r="CO13" s="113">
        <f t="shared" ref="CO13" si="56">CN13+1</f>
        <v>92</v>
      </c>
      <c r="CP13" s="113">
        <f t="shared" ref="CP13" si="57">CO13+1</f>
        <v>93</v>
      </c>
      <c r="CQ13" s="113">
        <f t="shared" ref="CQ13" si="58">CP13+1</f>
        <v>94</v>
      </c>
      <c r="CR13" s="113">
        <f t="shared" ref="CR13" si="59">CQ13+1</f>
        <v>95</v>
      </c>
      <c r="CS13" s="114">
        <f t="shared" ref="CS13" si="60">CR13+1</f>
        <v>96</v>
      </c>
    </row>
    <row r="14" spans="1:97" ht="75.5" thickBot="1">
      <c r="A14" s="115" t="s">
        <v>57</v>
      </c>
      <c r="B14" s="116" t="s">
        <v>58</v>
      </c>
      <c r="C14" s="116" t="s">
        <v>515</v>
      </c>
      <c r="D14" s="116" t="s">
        <v>516</v>
      </c>
      <c r="E14" s="116" t="s">
        <v>59</v>
      </c>
      <c r="F14" s="116" t="s">
        <v>60</v>
      </c>
      <c r="G14" s="116" t="s">
        <v>61</v>
      </c>
      <c r="H14" s="116" t="s">
        <v>62</v>
      </c>
      <c r="I14" s="117" t="s">
        <v>63</v>
      </c>
      <c r="J14" s="117" t="s">
        <v>64</v>
      </c>
      <c r="K14" s="117" t="s">
        <v>65</v>
      </c>
      <c r="L14" s="118" t="s">
        <v>66</v>
      </c>
      <c r="M14" s="119" t="s">
        <v>67</v>
      </c>
      <c r="N14" s="117" t="s">
        <v>68</v>
      </c>
      <c r="O14" s="117" t="s">
        <v>579</v>
      </c>
      <c r="P14" s="117" t="s">
        <v>69</v>
      </c>
      <c r="Q14" s="118" t="s">
        <v>70</v>
      </c>
      <c r="R14" s="119" t="s">
        <v>71</v>
      </c>
      <c r="S14" s="655" t="s">
        <v>558</v>
      </c>
      <c r="T14" s="117" t="s">
        <v>72</v>
      </c>
      <c r="U14" s="117" t="s">
        <v>73</v>
      </c>
      <c r="V14" s="117" t="s">
        <v>74</v>
      </c>
      <c r="W14" s="117" t="s">
        <v>75</v>
      </c>
      <c r="X14" s="117" t="s">
        <v>76</v>
      </c>
      <c r="Y14" s="117" t="s">
        <v>77</v>
      </c>
      <c r="Z14" s="117" t="s">
        <v>78</v>
      </c>
      <c r="AA14" s="117" t="s">
        <v>79</v>
      </c>
      <c r="AB14" s="117" t="s">
        <v>80</v>
      </c>
      <c r="AC14" s="117" t="s">
        <v>81</v>
      </c>
      <c r="AD14" s="117" t="s">
        <v>82</v>
      </c>
      <c r="AE14" s="117" t="s">
        <v>83</v>
      </c>
      <c r="AF14" s="117" t="s">
        <v>84</v>
      </c>
      <c r="AG14" s="117" t="s">
        <v>85</v>
      </c>
      <c r="AH14" s="117" t="s">
        <v>86</v>
      </c>
      <c r="AI14" s="117" t="s">
        <v>87</v>
      </c>
      <c r="AJ14" s="117" t="s">
        <v>88</v>
      </c>
      <c r="AK14" s="117" t="s">
        <v>89</v>
      </c>
      <c r="AL14" s="117" t="s">
        <v>90</v>
      </c>
      <c r="AM14" s="117" t="s">
        <v>91</v>
      </c>
      <c r="AN14" s="117" t="s">
        <v>92</v>
      </c>
      <c r="AO14" s="118" t="s">
        <v>93</v>
      </c>
      <c r="AP14" s="119" t="s">
        <v>94</v>
      </c>
      <c r="AQ14" s="117" t="s">
        <v>95</v>
      </c>
      <c r="AR14" s="117" t="s">
        <v>96</v>
      </c>
      <c r="AS14" s="117" t="s">
        <v>97</v>
      </c>
      <c r="AT14" s="116" t="s">
        <v>98</v>
      </c>
      <c r="AU14" s="116" t="s">
        <v>99</v>
      </c>
      <c r="AV14" s="116" t="s">
        <v>100</v>
      </c>
      <c r="AW14" s="116" t="s">
        <v>101</v>
      </c>
      <c r="AX14" s="120" t="s">
        <v>102</v>
      </c>
      <c r="AY14" s="119" t="s">
        <v>560</v>
      </c>
      <c r="AZ14" s="117" t="s">
        <v>561</v>
      </c>
      <c r="BA14" s="117" t="s">
        <v>562</v>
      </c>
      <c r="BB14" s="117" t="s">
        <v>563</v>
      </c>
      <c r="BC14" s="117" t="s">
        <v>564</v>
      </c>
      <c r="BD14" s="117" t="s">
        <v>565</v>
      </c>
      <c r="BE14" s="117" t="s">
        <v>566</v>
      </c>
      <c r="BF14" s="119" t="s">
        <v>567</v>
      </c>
      <c r="BG14" s="117" t="s">
        <v>568</v>
      </c>
      <c r="BH14" s="117" t="s">
        <v>569</v>
      </c>
      <c r="BI14" s="117" t="s">
        <v>570</v>
      </c>
      <c r="BJ14" s="117" t="s">
        <v>571</v>
      </c>
      <c r="BK14" s="117" t="s">
        <v>572</v>
      </c>
      <c r="BL14" s="117" t="s">
        <v>559</v>
      </c>
      <c r="BM14" s="117" t="s">
        <v>103</v>
      </c>
      <c r="BN14" s="117" t="s">
        <v>104</v>
      </c>
      <c r="BO14" s="117" t="s">
        <v>105</v>
      </c>
      <c r="BP14" s="117" t="s">
        <v>106</v>
      </c>
      <c r="BQ14" s="117" t="s">
        <v>107</v>
      </c>
      <c r="BR14" s="117" t="s">
        <v>430</v>
      </c>
      <c r="BS14" s="117" t="s">
        <v>431</v>
      </c>
      <c r="BT14" s="117" t="s">
        <v>432</v>
      </c>
      <c r="BU14" s="117" t="s">
        <v>429</v>
      </c>
      <c r="BV14" s="117" t="s">
        <v>108</v>
      </c>
      <c r="BW14" s="118" t="s">
        <v>109</v>
      </c>
      <c r="BX14" s="119" t="s">
        <v>601</v>
      </c>
      <c r="BY14" s="117" t="s">
        <v>602</v>
      </c>
      <c r="BZ14" s="121" t="s">
        <v>600</v>
      </c>
      <c r="CA14" s="121" t="s">
        <v>603</v>
      </c>
      <c r="CB14" s="122" t="s">
        <v>110</v>
      </c>
      <c r="CC14" s="121" t="s">
        <v>604</v>
      </c>
      <c r="CD14" s="121" t="s">
        <v>111</v>
      </c>
      <c r="CE14" s="121" t="s">
        <v>112</v>
      </c>
      <c r="CF14" s="121" t="s">
        <v>113</v>
      </c>
      <c r="CG14" s="121" t="s">
        <v>114</v>
      </c>
      <c r="CH14" s="121" t="s">
        <v>115</v>
      </c>
      <c r="CI14" s="121" t="s">
        <v>116</v>
      </c>
      <c r="CJ14" s="119" t="s">
        <v>117</v>
      </c>
      <c r="CK14" s="123" t="s">
        <v>118</v>
      </c>
      <c r="CL14" s="117" t="s">
        <v>119</v>
      </c>
      <c r="CM14" s="123" t="s">
        <v>120</v>
      </c>
      <c r="CN14" s="117" t="s">
        <v>121</v>
      </c>
      <c r="CO14" s="123" t="s">
        <v>122</v>
      </c>
      <c r="CP14" s="117" t="s">
        <v>123</v>
      </c>
      <c r="CQ14" s="123" t="s">
        <v>124</v>
      </c>
      <c r="CR14" s="117" t="s">
        <v>125</v>
      </c>
      <c r="CS14" s="124" t="s">
        <v>126</v>
      </c>
    </row>
  </sheetData>
  <mergeCells count="8">
    <mergeCell ref="A11:L11"/>
    <mergeCell ref="R11:AO11"/>
    <mergeCell ref="AP11:AX11"/>
    <mergeCell ref="CJ11:CS11"/>
    <mergeCell ref="AY11:BW11"/>
    <mergeCell ref="BX11:CA11"/>
    <mergeCell ref="CB11:CI11"/>
    <mergeCell ref="M11: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7F72-7F06-4767-BB6E-0379D6DF0411}">
  <dimension ref="A1:D12"/>
  <sheetViews>
    <sheetView showOutlineSymbols="0" showWhiteSpace="0" zoomScale="115" zoomScaleNormal="115" workbookViewId="0">
      <selection sqref="A1:XFD1048576"/>
    </sheetView>
  </sheetViews>
  <sheetFormatPr defaultRowHeight="14.5"/>
  <cols>
    <col min="1" max="1" width="22.81640625" customWidth="1"/>
    <col min="2" max="2" width="9" customWidth="1"/>
    <col min="3" max="4" width="22.81640625" customWidth="1"/>
  </cols>
  <sheetData>
    <row r="1" spans="1:4" ht="20">
      <c r="A1" s="125" t="s">
        <v>0</v>
      </c>
    </row>
    <row r="3" spans="1:4" ht="15" thickBot="1"/>
    <row r="4" spans="1:4" ht="20">
      <c r="A4" s="38" t="s">
        <v>576</v>
      </c>
      <c r="B4" s="105"/>
      <c r="C4" s="39"/>
      <c r="D4" s="40"/>
    </row>
    <row r="5" spans="1:4" ht="20.5" thickBot="1">
      <c r="A5" s="41"/>
      <c r="B5" s="106"/>
      <c r="C5" s="33"/>
      <c r="D5" s="34"/>
    </row>
    <row r="6" spans="1:4" ht="15" thickBot="1">
      <c r="A6" s="45"/>
      <c r="B6" s="28"/>
      <c r="C6" s="28"/>
      <c r="D6" s="28"/>
    </row>
    <row r="7" spans="1:4" ht="31.5" thickBot="1">
      <c r="A7" s="104" t="s">
        <v>577</v>
      </c>
      <c r="B7" s="103" t="s">
        <v>129</v>
      </c>
      <c r="C7" s="101" t="s">
        <v>574</v>
      </c>
      <c r="D7" s="102" t="s">
        <v>575</v>
      </c>
    </row>
    <row r="8" spans="1:4">
      <c r="A8" s="130">
        <v>1</v>
      </c>
      <c r="B8" s="50" t="s">
        <v>16</v>
      </c>
      <c r="C8" s="352"/>
      <c r="D8" s="354"/>
    </row>
    <row r="9" spans="1:4">
      <c r="A9" s="130">
        <v>2</v>
      </c>
      <c r="B9" s="50" t="s">
        <v>16</v>
      </c>
      <c r="C9" s="352"/>
      <c r="D9" s="354"/>
    </row>
    <row r="10" spans="1:4">
      <c r="A10" s="130">
        <v>3</v>
      </c>
      <c r="B10" s="50" t="s">
        <v>16</v>
      </c>
      <c r="C10" s="352"/>
      <c r="D10" s="354"/>
    </row>
    <row r="11" spans="1:4">
      <c r="A11" s="130">
        <v>4</v>
      </c>
      <c r="B11" s="50" t="s">
        <v>16</v>
      </c>
      <c r="C11" s="352"/>
      <c r="D11" s="354"/>
    </row>
    <row r="12" spans="1:4" ht="15" thickBot="1">
      <c r="A12" s="128">
        <v>5</v>
      </c>
      <c r="B12" s="48" t="s">
        <v>16</v>
      </c>
      <c r="C12" s="355"/>
      <c r="D12" s="35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A922-79BF-4CE0-A433-F3694BB0200B}">
  <sheetPr>
    <pageSetUpPr fitToPage="1"/>
  </sheetPr>
  <dimension ref="A1:HN105"/>
  <sheetViews>
    <sheetView showOutlineSymbols="0" showWhiteSpace="0" zoomScale="85" zoomScaleNormal="85" workbookViewId="0">
      <selection activeCell="H8" sqref="H8:H9"/>
    </sheetView>
  </sheetViews>
  <sheetFormatPr defaultColWidth="0" defaultRowHeight="12.5"/>
  <cols>
    <col min="1" max="1" width="8.453125" style="45" customWidth="1"/>
    <col min="2" max="2" width="8.453125" style="28" customWidth="1"/>
    <col min="3" max="3" width="102.54296875" style="28" customWidth="1"/>
    <col min="4" max="4" width="16" style="28" customWidth="1"/>
    <col min="5" max="5" width="14" style="28" bestFit="1" customWidth="1"/>
    <col min="6" max="6" width="16" style="28" customWidth="1"/>
    <col min="7" max="7" width="10.453125" style="28" customWidth="1"/>
    <col min="8" max="8" width="19.1796875" style="28" customWidth="1"/>
    <col min="9" max="9" width="17.08984375" style="28" customWidth="1"/>
    <col min="10" max="10" width="13.54296875" style="28" customWidth="1"/>
    <col min="11" max="27" width="19.1796875" style="28" customWidth="1"/>
    <col min="28" max="30" width="9.1796875" style="28" customWidth="1"/>
    <col min="31" max="222" width="0" style="28" hidden="1" customWidth="1"/>
    <col min="223" max="16384" width="9.1796875" style="28" hidden="1"/>
  </cols>
  <sheetData>
    <row r="1" spans="1:215" s="27" customFormat="1" ht="20">
      <c r="A1" s="125" t="s">
        <v>0</v>
      </c>
      <c r="B1" s="5"/>
      <c r="C1" s="30"/>
    </row>
    <row r="2" spans="1:215" s="27" customFormat="1" ht="20">
      <c r="A2" s="126"/>
      <c r="B2" s="29"/>
      <c r="C2" s="30"/>
    </row>
    <row r="3" spans="1:215" ht="20.5" thickBot="1">
      <c r="A3" s="31"/>
      <c r="B3" s="31"/>
      <c r="C3" s="32"/>
      <c r="G3" s="27"/>
    </row>
    <row r="4" spans="1:215" ht="20">
      <c r="A4" s="38" t="s">
        <v>127</v>
      </c>
      <c r="B4" s="105"/>
      <c r="C4" s="39"/>
      <c r="D4" s="39"/>
      <c r="E4" s="39"/>
      <c r="F4" s="40"/>
      <c r="G4" s="27"/>
    </row>
    <row r="5" spans="1:215" ht="20.5" thickBot="1">
      <c r="A5" s="41"/>
      <c r="B5" s="106"/>
      <c r="C5" s="33"/>
      <c r="D5" s="33"/>
      <c r="E5" s="33"/>
      <c r="F5" s="34"/>
      <c r="G5" s="27"/>
      <c r="K5" s="42"/>
      <c r="L5" s="42"/>
      <c r="M5" s="42"/>
      <c r="N5" s="42"/>
      <c r="O5" s="42"/>
      <c r="P5" s="42"/>
      <c r="Q5" s="42"/>
      <c r="R5" s="42"/>
      <c r="S5" s="42"/>
    </row>
    <row r="6" spans="1:215" ht="23" thickBot="1">
      <c r="G6" s="27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</row>
    <row r="7" spans="1:215" s="35" customFormat="1" ht="74.150000000000006" customHeight="1" thickBot="1">
      <c r="A7" s="826" t="s">
        <v>128</v>
      </c>
      <c r="B7" s="826" t="s">
        <v>129</v>
      </c>
      <c r="C7" s="829" t="s">
        <v>68</v>
      </c>
      <c r="D7" s="832" t="s">
        <v>130</v>
      </c>
      <c r="E7" s="832" t="s">
        <v>70</v>
      </c>
      <c r="F7" s="826" t="s">
        <v>131</v>
      </c>
      <c r="G7" s="27"/>
      <c r="H7" s="835" t="s">
        <v>132</v>
      </c>
      <c r="I7" s="836"/>
      <c r="J7" s="838"/>
      <c r="K7" s="837" t="s">
        <v>133</v>
      </c>
      <c r="L7" s="836"/>
      <c r="M7" s="836"/>
      <c r="N7" s="835" t="s">
        <v>134</v>
      </c>
      <c r="O7" s="836"/>
      <c r="P7" s="836"/>
      <c r="Q7" s="835" t="s">
        <v>135</v>
      </c>
      <c r="R7" s="836"/>
      <c r="S7" s="836"/>
      <c r="T7" s="835" t="s">
        <v>136</v>
      </c>
      <c r="U7" s="836"/>
      <c r="V7" s="836"/>
      <c r="W7" s="835" t="s">
        <v>137</v>
      </c>
      <c r="X7" s="836"/>
      <c r="Y7" s="836"/>
      <c r="Z7" s="843" t="s">
        <v>412</v>
      </c>
      <c r="AA7" s="838"/>
    </row>
    <row r="8" spans="1:215" s="35" customFormat="1" ht="30.75" customHeight="1">
      <c r="A8" s="827"/>
      <c r="B8" s="827"/>
      <c r="C8" s="830"/>
      <c r="D8" s="833"/>
      <c r="E8" s="833"/>
      <c r="F8" s="827"/>
      <c r="G8" s="27"/>
      <c r="H8" s="839" t="s">
        <v>138</v>
      </c>
      <c r="I8" s="839" t="s">
        <v>139</v>
      </c>
      <c r="J8" s="845"/>
      <c r="K8" s="841" t="s">
        <v>138</v>
      </c>
      <c r="L8" s="839" t="s">
        <v>139</v>
      </c>
      <c r="M8" s="841"/>
      <c r="N8" s="839" t="s">
        <v>138</v>
      </c>
      <c r="O8" s="839" t="s">
        <v>139</v>
      </c>
      <c r="P8" s="841"/>
      <c r="Q8" s="843" t="s">
        <v>138</v>
      </c>
      <c r="R8" s="846" t="s">
        <v>139</v>
      </c>
      <c r="S8" s="847"/>
      <c r="T8" s="836" t="s">
        <v>138</v>
      </c>
      <c r="U8" s="843" t="s">
        <v>139</v>
      </c>
      <c r="V8" s="836"/>
      <c r="W8" s="843" t="s">
        <v>138</v>
      </c>
      <c r="X8" s="843" t="s">
        <v>139</v>
      </c>
      <c r="Y8" s="836"/>
      <c r="Z8" s="848"/>
      <c r="AA8" s="849"/>
    </row>
    <row r="9" spans="1:215" ht="31.5" thickBot="1">
      <c r="A9" s="828"/>
      <c r="B9" s="828"/>
      <c r="C9" s="831"/>
      <c r="D9" s="834"/>
      <c r="E9" s="834"/>
      <c r="F9" s="828"/>
      <c r="H9" s="840"/>
      <c r="I9" s="489" t="s">
        <v>482</v>
      </c>
      <c r="J9" s="491" t="s">
        <v>434</v>
      </c>
      <c r="K9" s="842"/>
      <c r="L9" s="489" t="s">
        <v>482</v>
      </c>
      <c r="M9" s="490" t="s">
        <v>434</v>
      </c>
      <c r="N9" s="840"/>
      <c r="O9" s="489" t="s">
        <v>482</v>
      </c>
      <c r="P9" s="490" t="s">
        <v>434</v>
      </c>
      <c r="Q9" s="844"/>
      <c r="R9" s="489" t="s">
        <v>482</v>
      </c>
      <c r="S9" s="491" t="s">
        <v>434</v>
      </c>
      <c r="T9" s="850"/>
      <c r="U9" s="489" t="s">
        <v>482</v>
      </c>
      <c r="V9" s="490" t="s">
        <v>434</v>
      </c>
      <c r="W9" s="844"/>
      <c r="X9" s="489" t="s">
        <v>482</v>
      </c>
      <c r="Y9" s="490" t="s">
        <v>434</v>
      </c>
      <c r="Z9" s="489" t="s">
        <v>483</v>
      </c>
      <c r="AA9" s="491" t="s">
        <v>484</v>
      </c>
    </row>
    <row r="10" spans="1:215" s="663" customFormat="1">
      <c r="A10" s="662"/>
      <c r="C10" s="113">
        <v>1</v>
      </c>
      <c r="D10" s="113">
        <v>2</v>
      </c>
      <c r="E10" s="113">
        <v>3</v>
      </c>
      <c r="F10" s="113">
        <v>4</v>
      </c>
      <c r="G10" s="28"/>
      <c r="H10" s="113">
        <v>5</v>
      </c>
      <c r="I10" s="113">
        <v>6</v>
      </c>
      <c r="J10" s="113">
        <v>7</v>
      </c>
      <c r="K10" s="113">
        <v>8</v>
      </c>
      <c r="L10" s="113">
        <v>9</v>
      </c>
      <c r="M10" s="113">
        <v>10</v>
      </c>
      <c r="N10" s="113">
        <v>11</v>
      </c>
      <c r="O10" s="113">
        <v>12</v>
      </c>
      <c r="P10" s="113">
        <v>13</v>
      </c>
      <c r="Q10" s="113">
        <v>14</v>
      </c>
      <c r="R10" s="113">
        <v>15</v>
      </c>
      <c r="S10" s="113">
        <v>16</v>
      </c>
      <c r="T10" s="113">
        <v>17</v>
      </c>
      <c r="U10" s="113">
        <v>18</v>
      </c>
      <c r="V10" s="113">
        <v>19</v>
      </c>
      <c r="W10" s="113">
        <v>20</v>
      </c>
      <c r="X10" s="113">
        <v>21</v>
      </c>
      <c r="Y10" s="113">
        <v>22</v>
      </c>
      <c r="Z10" s="113">
        <v>23</v>
      </c>
      <c r="AA10" s="113">
        <v>24</v>
      </c>
    </row>
    <row r="11" spans="1:215" s="663" customFormat="1" ht="16" thickBot="1">
      <c r="A11" s="662"/>
      <c r="C11" s="662"/>
      <c r="G11" s="28"/>
      <c r="H11" s="664"/>
      <c r="I11" s="665"/>
      <c r="J11" s="665"/>
      <c r="K11" s="664"/>
      <c r="L11" s="665"/>
      <c r="M11" s="665"/>
      <c r="N11" s="664"/>
      <c r="O11" s="665"/>
      <c r="P11" s="665"/>
      <c r="Q11" s="664"/>
      <c r="R11" s="665"/>
      <c r="S11" s="665"/>
      <c r="T11" s="664"/>
      <c r="U11" s="665"/>
      <c r="V11" s="665"/>
      <c r="W11" s="664"/>
      <c r="X11" s="665"/>
      <c r="Y11" s="665"/>
      <c r="Z11" s="665"/>
      <c r="AA11" s="665"/>
    </row>
    <row r="12" spans="1:215" ht="16" thickBot="1">
      <c r="A12" s="351"/>
      <c r="B12" s="131"/>
      <c r="C12" s="132" t="s">
        <v>140</v>
      </c>
      <c r="D12" s="131"/>
      <c r="E12" s="131"/>
      <c r="F12" s="133"/>
    </row>
    <row r="13" spans="1:215" ht="13">
      <c r="A13" s="130" t="s">
        <v>141</v>
      </c>
      <c r="B13" s="50" t="s">
        <v>142</v>
      </c>
      <c r="C13" s="352"/>
      <c r="D13" s="353"/>
      <c r="E13" s="353"/>
      <c r="F13" s="354"/>
      <c r="H13" s="492"/>
      <c r="I13" s="134"/>
      <c r="J13" s="135"/>
      <c r="K13" s="511"/>
      <c r="L13" s="134"/>
      <c r="M13" s="135"/>
      <c r="N13" s="511"/>
      <c r="O13" s="134"/>
      <c r="P13" s="135"/>
      <c r="Q13" s="511"/>
      <c r="R13" s="134"/>
      <c r="S13" s="135"/>
      <c r="T13" s="511"/>
      <c r="U13" s="134"/>
      <c r="V13" s="135"/>
      <c r="W13" s="511"/>
      <c r="X13" s="134"/>
      <c r="Y13" s="508"/>
      <c r="Z13" s="304">
        <f>$H13+$K13+$N13+$Q13+$T13+$W13+I13+L13+O13+R13+U13+X13</f>
        <v>0</v>
      </c>
      <c r="AA13" s="306">
        <f t="shared" ref="Z13:AA17" si="0">$H13+$K13+$N13+$Q13+$T13+$W13+J13+M13+P13+S13+V13+Y13</f>
        <v>0</v>
      </c>
      <c r="AB13" s="46"/>
    </row>
    <row r="14" spans="1:215" ht="13">
      <c r="A14" s="130" t="s">
        <v>143</v>
      </c>
      <c r="B14" s="50" t="s">
        <v>142</v>
      </c>
      <c r="C14" s="352"/>
      <c r="D14" s="353"/>
      <c r="E14" s="353"/>
      <c r="F14" s="354"/>
      <c r="H14" s="493"/>
      <c r="I14" s="137"/>
      <c r="J14" s="138"/>
      <c r="K14" s="512"/>
      <c r="L14" s="137"/>
      <c r="M14" s="138"/>
      <c r="N14" s="512"/>
      <c r="O14" s="137"/>
      <c r="P14" s="138"/>
      <c r="Q14" s="512"/>
      <c r="R14" s="137"/>
      <c r="S14" s="138"/>
      <c r="T14" s="512"/>
      <c r="U14" s="137"/>
      <c r="V14" s="138"/>
      <c r="W14" s="512"/>
      <c r="X14" s="137"/>
      <c r="Y14" s="509"/>
      <c r="Z14" s="177">
        <f t="shared" si="0"/>
        <v>0</v>
      </c>
      <c r="AA14" s="179">
        <f t="shared" si="0"/>
        <v>0</v>
      </c>
      <c r="AB14" s="46"/>
    </row>
    <row r="15" spans="1:215" ht="13">
      <c r="A15" s="130" t="s">
        <v>144</v>
      </c>
      <c r="B15" s="50" t="s">
        <v>142</v>
      </c>
      <c r="C15" s="352"/>
      <c r="D15" s="353"/>
      <c r="E15" s="353"/>
      <c r="F15" s="354"/>
      <c r="H15" s="493"/>
      <c r="I15" s="137"/>
      <c r="J15" s="138"/>
      <c r="K15" s="512"/>
      <c r="L15" s="137"/>
      <c r="M15" s="138"/>
      <c r="N15" s="512"/>
      <c r="O15" s="137"/>
      <c r="P15" s="138"/>
      <c r="Q15" s="512"/>
      <c r="R15" s="137"/>
      <c r="S15" s="138"/>
      <c r="T15" s="512"/>
      <c r="U15" s="137"/>
      <c r="V15" s="138"/>
      <c r="W15" s="512"/>
      <c r="X15" s="137"/>
      <c r="Y15" s="509"/>
      <c r="Z15" s="177">
        <f t="shared" si="0"/>
        <v>0</v>
      </c>
      <c r="AA15" s="179">
        <f t="shared" si="0"/>
        <v>0</v>
      </c>
      <c r="AB15" s="46"/>
    </row>
    <row r="16" spans="1:215" ht="13">
      <c r="A16" s="130" t="s">
        <v>145</v>
      </c>
      <c r="B16" s="50" t="s">
        <v>142</v>
      </c>
      <c r="C16" s="352"/>
      <c r="D16" s="353"/>
      <c r="E16" s="353"/>
      <c r="F16" s="354"/>
      <c r="H16" s="493"/>
      <c r="I16" s="137"/>
      <c r="J16" s="138"/>
      <c r="K16" s="512"/>
      <c r="L16" s="137"/>
      <c r="M16" s="138"/>
      <c r="N16" s="512"/>
      <c r="O16" s="137"/>
      <c r="P16" s="138"/>
      <c r="Q16" s="512"/>
      <c r="R16" s="137"/>
      <c r="S16" s="138"/>
      <c r="T16" s="512"/>
      <c r="U16" s="137"/>
      <c r="V16" s="138"/>
      <c r="W16" s="512"/>
      <c r="X16" s="137"/>
      <c r="Y16" s="509"/>
      <c r="Z16" s="177">
        <f t="shared" si="0"/>
        <v>0</v>
      </c>
      <c r="AA16" s="179">
        <f t="shared" si="0"/>
        <v>0</v>
      </c>
      <c r="AB16" s="46"/>
    </row>
    <row r="17" spans="1:28" ht="13.5" thickBot="1">
      <c r="A17" s="128" t="s">
        <v>146</v>
      </c>
      <c r="B17" s="48" t="s">
        <v>142</v>
      </c>
      <c r="C17" s="355"/>
      <c r="D17" s="356"/>
      <c r="E17" s="356"/>
      <c r="F17" s="357"/>
      <c r="H17" s="494"/>
      <c r="I17" s="141"/>
      <c r="J17" s="142"/>
      <c r="K17" s="513"/>
      <c r="L17" s="141"/>
      <c r="M17" s="142"/>
      <c r="N17" s="513"/>
      <c r="O17" s="141"/>
      <c r="P17" s="142"/>
      <c r="Q17" s="513"/>
      <c r="R17" s="141"/>
      <c r="S17" s="142"/>
      <c r="T17" s="513"/>
      <c r="U17" s="141"/>
      <c r="V17" s="142"/>
      <c r="W17" s="513"/>
      <c r="X17" s="141"/>
      <c r="Y17" s="510"/>
      <c r="Z17" s="184">
        <f t="shared" si="0"/>
        <v>0</v>
      </c>
      <c r="AA17" s="186">
        <f t="shared" si="0"/>
        <v>0</v>
      </c>
      <c r="AB17" s="46"/>
    </row>
    <row r="18" spans="1:28" ht="13" thickBot="1">
      <c r="C18" s="45"/>
      <c r="AB18" s="46"/>
    </row>
    <row r="19" spans="1:28" ht="16" thickBot="1">
      <c r="A19" s="351"/>
      <c r="B19" s="131"/>
      <c r="C19" s="132" t="s">
        <v>147</v>
      </c>
      <c r="D19" s="131"/>
      <c r="E19" s="131"/>
      <c r="F19" s="133"/>
      <c r="AB19" s="46"/>
    </row>
    <row r="20" spans="1:28" ht="13">
      <c r="A20" s="130" t="s">
        <v>148</v>
      </c>
      <c r="B20" s="50" t="s">
        <v>142</v>
      </c>
      <c r="C20" s="352"/>
      <c r="D20" s="353"/>
      <c r="E20" s="353"/>
      <c r="F20" s="354"/>
      <c r="H20" s="492"/>
      <c r="I20" s="134"/>
      <c r="J20" s="135"/>
      <c r="K20" s="511"/>
      <c r="L20" s="134"/>
      <c r="M20" s="135"/>
      <c r="N20" s="511"/>
      <c r="O20" s="134"/>
      <c r="P20" s="135"/>
      <c r="Q20" s="511"/>
      <c r="R20" s="134"/>
      <c r="S20" s="135"/>
      <c r="T20" s="511"/>
      <c r="U20" s="134"/>
      <c r="V20" s="135"/>
      <c r="W20" s="511"/>
      <c r="X20" s="134"/>
      <c r="Y20" s="508"/>
      <c r="Z20" s="304">
        <f t="shared" ref="Z20:AA24" si="1">$H20+$K20+$N20+$Q20+$T20+$W20+I20+L20+O20+R20+U20+X20</f>
        <v>0</v>
      </c>
      <c r="AA20" s="306">
        <f t="shared" si="1"/>
        <v>0</v>
      </c>
      <c r="AB20" s="46"/>
    </row>
    <row r="21" spans="1:28" ht="13">
      <c r="A21" s="130" t="s">
        <v>149</v>
      </c>
      <c r="B21" s="50" t="s">
        <v>142</v>
      </c>
      <c r="C21" s="352"/>
      <c r="D21" s="353"/>
      <c r="E21" s="353"/>
      <c r="F21" s="354"/>
      <c r="H21" s="493"/>
      <c r="I21" s="137"/>
      <c r="J21" s="138"/>
      <c r="K21" s="512"/>
      <c r="L21" s="137"/>
      <c r="M21" s="138"/>
      <c r="N21" s="512"/>
      <c r="O21" s="137"/>
      <c r="P21" s="138"/>
      <c r="Q21" s="512"/>
      <c r="R21" s="137"/>
      <c r="S21" s="138"/>
      <c r="T21" s="512"/>
      <c r="U21" s="137"/>
      <c r="V21" s="138"/>
      <c r="W21" s="512"/>
      <c r="X21" s="137"/>
      <c r="Y21" s="509"/>
      <c r="Z21" s="177">
        <f t="shared" si="1"/>
        <v>0</v>
      </c>
      <c r="AA21" s="179">
        <f t="shared" si="1"/>
        <v>0</v>
      </c>
      <c r="AB21" s="46"/>
    </row>
    <row r="22" spans="1:28" ht="13">
      <c r="A22" s="130" t="s">
        <v>150</v>
      </c>
      <c r="B22" s="50" t="s">
        <v>142</v>
      </c>
      <c r="C22" s="352"/>
      <c r="D22" s="353"/>
      <c r="E22" s="353"/>
      <c r="F22" s="354"/>
      <c r="H22" s="493"/>
      <c r="I22" s="137"/>
      <c r="J22" s="138"/>
      <c r="K22" s="512"/>
      <c r="L22" s="137"/>
      <c r="M22" s="138"/>
      <c r="N22" s="512"/>
      <c r="O22" s="137"/>
      <c r="P22" s="138"/>
      <c r="Q22" s="512"/>
      <c r="R22" s="137"/>
      <c r="S22" s="138"/>
      <c r="T22" s="512"/>
      <c r="U22" s="137"/>
      <c r="V22" s="138"/>
      <c r="W22" s="512"/>
      <c r="X22" s="137"/>
      <c r="Y22" s="509"/>
      <c r="Z22" s="177">
        <f t="shared" si="1"/>
        <v>0</v>
      </c>
      <c r="AA22" s="179">
        <f t="shared" si="1"/>
        <v>0</v>
      </c>
      <c r="AB22" s="46"/>
    </row>
    <row r="23" spans="1:28" ht="13">
      <c r="A23" s="130" t="s">
        <v>151</v>
      </c>
      <c r="B23" s="50" t="s">
        <v>142</v>
      </c>
      <c r="C23" s="352"/>
      <c r="D23" s="353"/>
      <c r="E23" s="353"/>
      <c r="F23" s="354"/>
      <c r="H23" s="493"/>
      <c r="I23" s="137"/>
      <c r="J23" s="138"/>
      <c r="K23" s="512"/>
      <c r="L23" s="137"/>
      <c r="M23" s="138"/>
      <c r="N23" s="512"/>
      <c r="O23" s="137"/>
      <c r="P23" s="138"/>
      <c r="Q23" s="512"/>
      <c r="R23" s="137"/>
      <c r="S23" s="138"/>
      <c r="T23" s="512"/>
      <c r="U23" s="137"/>
      <c r="V23" s="138"/>
      <c r="W23" s="512"/>
      <c r="X23" s="137"/>
      <c r="Y23" s="509"/>
      <c r="Z23" s="177">
        <f t="shared" si="1"/>
        <v>0</v>
      </c>
      <c r="AA23" s="179">
        <f t="shared" si="1"/>
        <v>0</v>
      </c>
      <c r="AB23" s="46"/>
    </row>
    <row r="24" spans="1:28" ht="13.5" thickBot="1">
      <c r="A24" s="128" t="s">
        <v>152</v>
      </c>
      <c r="B24" s="48" t="s">
        <v>142</v>
      </c>
      <c r="C24" s="355"/>
      <c r="D24" s="356"/>
      <c r="E24" s="356"/>
      <c r="F24" s="357"/>
      <c r="H24" s="494"/>
      <c r="I24" s="141"/>
      <c r="J24" s="142"/>
      <c r="K24" s="513"/>
      <c r="L24" s="141"/>
      <c r="M24" s="142"/>
      <c r="N24" s="513"/>
      <c r="O24" s="141"/>
      <c r="P24" s="142"/>
      <c r="Q24" s="513"/>
      <c r="R24" s="141"/>
      <c r="S24" s="142"/>
      <c r="T24" s="513"/>
      <c r="U24" s="141"/>
      <c r="V24" s="142"/>
      <c r="W24" s="513"/>
      <c r="X24" s="141"/>
      <c r="Y24" s="510"/>
      <c r="Z24" s="184">
        <f t="shared" si="1"/>
        <v>0</v>
      </c>
      <c r="AA24" s="186">
        <f t="shared" si="1"/>
        <v>0</v>
      </c>
      <c r="AB24" s="46"/>
    </row>
    <row r="25" spans="1:28" ht="13" thickBot="1">
      <c r="C25" s="45"/>
      <c r="AB25" s="46"/>
    </row>
    <row r="26" spans="1:28" ht="16" thickBot="1">
      <c r="A26" s="351"/>
      <c r="B26" s="131"/>
      <c r="C26" s="132" t="s">
        <v>153</v>
      </c>
      <c r="D26" s="131"/>
      <c r="E26" s="131"/>
      <c r="F26" s="133"/>
      <c r="AB26" s="46"/>
    </row>
    <row r="27" spans="1:28" ht="13">
      <c r="A27" s="130" t="s">
        <v>154</v>
      </c>
      <c r="B27" s="50" t="s">
        <v>142</v>
      </c>
      <c r="C27" s="352"/>
      <c r="D27" s="353"/>
      <c r="E27" s="353"/>
      <c r="F27" s="354"/>
      <c r="H27" s="492"/>
      <c r="I27" s="134"/>
      <c r="J27" s="135"/>
      <c r="K27" s="511"/>
      <c r="L27" s="134"/>
      <c r="M27" s="135"/>
      <c r="N27" s="511"/>
      <c r="O27" s="134"/>
      <c r="P27" s="135"/>
      <c r="Q27" s="511"/>
      <c r="R27" s="134"/>
      <c r="S27" s="135"/>
      <c r="T27" s="511"/>
      <c r="U27" s="134"/>
      <c r="V27" s="135"/>
      <c r="W27" s="511"/>
      <c r="X27" s="134"/>
      <c r="Y27" s="135"/>
      <c r="Z27" s="304">
        <f t="shared" ref="Z27:AA31" si="2">$H27+$K27+$N27+$Q27+$T27+$W27+I27+L27+O27+R27+U27+X27</f>
        <v>0</v>
      </c>
      <c r="AA27" s="306">
        <f t="shared" si="2"/>
        <v>0</v>
      </c>
      <c r="AB27" s="46"/>
    </row>
    <row r="28" spans="1:28" ht="13">
      <c r="A28" s="130" t="s">
        <v>155</v>
      </c>
      <c r="B28" s="50" t="s">
        <v>142</v>
      </c>
      <c r="C28" s="352"/>
      <c r="D28" s="353"/>
      <c r="E28" s="353"/>
      <c r="F28" s="354"/>
      <c r="H28" s="493"/>
      <c r="I28" s="137"/>
      <c r="J28" s="138"/>
      <c r="K28" s="512"/>
      <c r="L28" s="137"/>
      <c r="M28" s="138"/>
      <c r="N28" s="512"/>
      <c r="O28" s="137"/>
      <c r="P28" s="138"/>
      <c r="Q28" s="512"/>
      <c r="R28" s="137"/>
      <c r="S28" s="138"/>
      <c r="T28" s="512"/>
      <c r="U28" s="137"/>
      <c r="V28" s="138"/>
      <c r="W28" s="512"/>
      <c r="X28" s="137"/>
      <c r="Y28" s="138"/>
      <c r="Z28" s="177">
        <f t="shared" si="2"/>
        <v>0</v>
      </c>
      <c r="AA28" s="179">
        <f t="shared" si="2"/>
        <v>0</v>
      </c>
      <c r="AB28" s="46"/>
    </row>
    <row r="29" spans="1:28" ht="13">
      <c r="A29" s="130" t="s">
        <v>156</v>
      </c>
      <c r="B29" s="50" t="s">
        <v>142</v>
      </c>
      <c r="C29" s="352"/>
      <c r="D29" s="353"/>
      <c r="E29" s="353"/>
      <c r="F29" s="354"/>
      <c r="H29" s="493"/>
      <c r="I29" s="137"/>
      <c r="J29" s="138"/>
      <c r="K29" s="512"/>
      <c r="L29" s="137"/>
      <c r="M29" s="138"/>
      <c r="N29" s="512"/>
      <c r="O29" s="137"/>
      <c r="P29" s="138"/>
      <c r="Q29" s="512"/>
      <c r="R29" s="137"/>
      <c r="S29" s="138"/>
      <c r="T29" s="512"/>
      <c r="U29" s="137"/>
      <c r="V29" s="138"/>
      <c r="W29" s="512"/>
      <c r="X29" s="137"/>
      <c r="Y29" s="138"/>
      <c r="Z29" s="177">
        <f t="shared" si="2"/>
        <v>0</v>
      </c>
      <c r="AA29" s="179">
        <f t="shared" si="2"/>
        <v>0</v>
      </c>
      <c r="AB29" s="46"/>
    </row>
    <row r="30" spans="1:28" ht="13">
      <c r="A30" s="130" t="s">
        <v>157</v>
      </c>
      <c r="B30" s="50" t="s">
        <v>142</v>
      </c>
      <c r="C30" s="352"/>
      <c r="D30" s="353"/>
      <c r="E30" s="353"/>
      <c r="F30" s="354"/>
      <c r="H30" s="493"/>
      <c r="I30" s="137"/>
      <c r="J30" s="138"/>
      <c r="K30" s="512"/>
      <c r="L30" s="137"/>
      <c r="M30" s="138"/>
      <c r="N30" s="512"/>
      <c r="O30" s="137"/>
      <c r="P30" s="138"/>
      <c r="Q30" s="512"/>
      <c r="R30" s="137"/>
      <c r="S30" s="138"/>
      <c r="T30" s="512"/>
      <c r="U30" s="137"/>
      <c r="V30" s="138"/>
      <c r="W30" s="512"/>
      <c r="X30" s="137"/>
      <c r="Y30" s="138"/>
      <c r="Z30" s="177">
        <f t="shared" si="2"/>
        <v>0</v>
      </c>
      <c r="AA30" s="179">
        <f t="shared" si="2"/>
        <v>0</v>
      </c>
      <c r="AB30" s="46"/>
    </row>
    <row r="31" spans="1:28" ht="13.5" thickBot="1">
      <c r="A31" s="128" t="s">
        <v>158</v>
      </c>
      <c r="B31" s="48" t="s">
        <v>142</v>
      </c>
      <c r="C31" s="355"/>
      <c r="D31" s="356"/>
      <c r="E31" s="356"/>
      <c r="F31" s="357"/>
      <c r="H31" s="494"/>
      <c r="I31" s="141"/>
      <c r="J31" s="142"/>
      <c r="K31" s="513"/>
      <c r="L31" s="141"/>
      <c r="M31" s="142"/>
      <c r="N31" s="513"/>
      <c r="O31" s="141"/>
      <c r="P31" s="142"/>
      <c r="Q31" s="513"/>
      <c r="R31" s="141"/>
      <c r="S31" s="142"/>
      <c r="T31" s="513"/>
      <c r="U31" s="141"/>
      <c r="V31" s="142"/>
      <c r="W31" s="513"/>
      <c r="X31" s="141"/>
      <c r="Y31" s="142"/>
      <c r="Z31" s="184">
        <f t="shared" si="2"/>
        <v>0</v>
      </c>
      <c r="AA31" s="186">
        <f t="shared" si="2"/>
        <v>0</v>
      </c>
      <c r="AB31" s="46"/>
    </row>
    <row r="32" spans="1:28" ht="13" thickBot="1">
      <c r="C32" s="45"/>
      <c r="AB32" s="46"/>
    </row>
    <row r="33" spans="1:28" ht="16" thickBot="1">
      <c r="A33" s="351"/>
      <c r="B33" s="131"/>
      <c r="C33" s="132" t="s">
        <v>159</v>
      </c>
      <c r="D33" s="131"/>
      <c r="E33" s="131"/>
      <c r="F33" s="133"/>
      <c r="AB33" s="46"/>
    </row>
    <row r="34" spans="1:28" ht="13">
      <c r="A34" s="130" t="s">
        <v>160</v>
      </c>
      <c r="B34" s="50" t="s">
        <v>142</v>
      </c>
      <c r="C34" s="352"/>
      <c r="D34" s="353"/>
      <c r="E34" s="353"/>
      <c r="F34" s="354"/>
      <c r="H34" s="492"/>
      <c r="I34" s="134"/>
      <c r="J34" s="135"/>
      <c r="K34" s="511"/>
      <c r="L34" s="134"/>
      <c r="M34" s="135"/>
      <c r="N34" s="511"/>
      <c r="O34" s="134"/>
      <c r="P34" s="135"/>
      <c r="Q34" s="511"/>
      <c r="R34" s="134"/>
      <c r="S34" s="135"/>
      <c r="T34" s="511"/>
      <c r="U34" s="134"/>
      <c r="V34" s="135"/>
      <c r="W34" s="511"/>
      <c r="X34" s="134"/>
      <c r="Y34" s="135"/>
      <c r="Z34" s="304">
        <f t="shared" ref="Z34:AA38" si="3">$H34+$K34+$N34+$Q34+$T34+$W34+I34+L34+O34+R34+U34+X34</f>
        <v>0</v>
      </c>
      <c r="AA34" s="306">
        <f t="shared" si="3"/>
        <v>0</v>
      </c>
      <c r="AB34" s="46"/>
    </row>
    <row r="35" spans="1:28" ht="13">
      <c r="A35" s="130" t="s">
        <v>161</v>
      </c>
      <c r="B35" s="50" t="s">
        <v>142</v>
      </c>
      <c r="C35" s="352"/>
      <c r="D35" s="353"/>
      <c r="E35" s="353"/>
      <c r="F35" s="354"/>
      <c r="H35" s="493"/>
      <c r="I35" s="137"/>
      <c r="J35" s="138"/>
      <c r="K35" s="512"/>
      <c r="L35" s="137"/>
      <c r="M35" s="138"/>
      <c r="N35" s="512"/>
      <c r="O35" s="137"/>
      <c r="P35" s="138"/>
      <c r="Q35" s="512"/>
      <c r="R35" s="137"/>
      <c r="S35" s="138"/>
      <c r="T35" s="512"/>
      <c r="U35" s="137"/>
      <c r="V35" s="138"/>
      <c r="W35" s="512"/>
      <c r="X35" s="137"/>
      <c r="Y35" s="138"/>
      <c r="Z35" s="177">
        <f t="shared" si="3"/>
        <v>0</v>
      </c>
      <c r="AA35" s="179">
        <f t="shared" si="3"/>
        <v>0</v>
      </c>
      <c r="AB35" s="46"/>
    </row>
    <row r="36" spans="1:28" ht="13">
      <c r="A36" s="130" t="s">
        <v>162</v>
      </c>
      <c r="B36" s="50" t="s">
        <v>142</v>
      </c>
      <c r="C36" s="352"/>
      <c r="D36" s="353"/>
      <c r="E36" s="353"/>
      <c r="F36" s="354"/>
      <c r="H36" s="493"/>
      <c r="I36" s="137"/>
      <c r="J36" s="138"/>
      <c r="K36" s="512"/>
      <c r="L36" s="137"/>
      <c r="M36" s="138"/>
      <c r="N36" s="512"/>
      <c r="O36" s="137"/>
      <c r="P36" s="138"/>
      <c r="Q36" s="512"/>
      <c r="R36" s="137"/>
      <c r="S36" s="138"/>
      <c r="T36" s="512"/>
      <c r="U36" s="137"/>
      <c r="V36" s="138"/>
      <c r="W36" s="512"/>
      <c r="X36" s="137"/>
      <c r="Y36" s="138"/>
      <c r="Z36" s="177">
        <f t="shared" si="3"/>
        <v>0</v>
      </c>
      <c r="AA36" s="179">
        <f t="shared" si="3"/>
        <v>0</v>
      </c>
      <c r="AB36" s="46"/>
    </row>
    <row r="37" spans="1:28" ht="13">
      <c r="A37" s="130" t="s">
        <v>163</v>
      </c>
      <c r="B37" s="50" t="s">
        <v>142</v>
      </c>
      <c r="C37" s="352"/>
      <c r="D37" s="353"/>
      <c r="E37" s="353"/>
      <c r="F37" s="354"/>
      <c r="H37" s="493"/>
      <c r="I37" s="137"/>
      <c r="J37" s="138"/>
      <c r="K37" s="512"/>
      <c r="L37" s="137"/>
      <c r="M37" s="138"/>
      <c r="N37" s="512"/>
      <c r="O37" s="137"/>
      <c r="P37" s="138"/>
      <c r="Q37" s="512"/>
      <c r="R37" s="137"/>
      <c r="S37" s="138"/>
      <c r="T37" s="512"/>
      <c r="U37" s="137"/>
      <c r="V37" s="138"/>
      <c r="W37" s="512"/>
      <c r="X37" s="137"/>
      <c r="Y37" s="138"/>
      <c r="Z37" s="177">
        <f t="shared" si="3"/>
        <v>0</v>
      </c>
      <c r="AA37" s="179">
        <f t="shared" si="3"/>
        <v>0</v>
      </c>
      <c r="AB37" s="46"/>
    </row>
    <row r="38" spans="1:28" ht="13.5" thickBot="1">
      <c r="A38" s="128" t="s">
        <v>164</v>
      </c>
      <c r="B38" s="48" t="s">
        <v>142</v>
      </c>
      <c r="C38" s="355"/>
      <c r="D38" s="356"/>
      <c r="E38" s="356"/>
      <c r="F38" s="357"/>
      <c r="H38" s="494"/>
      <c r="I38" s="141"/>
      <c r="J38" s="142"/>
      <c r="K38" s="513"/>
      <c r="L38" s="141"/>
      <c r="M38" s="142"/>
      <c r="N38" s="513"/>
      <c r="O38" s="141"/>
      <c r="P38" s="142"/>
      <c r="Q38" s="513"/>
      <c r="R38" s="141"/>
      <c r="S38" s="142"/>
      <c r="T38" s="513"/>
      <c r="U38" s="141"/>
      <c r="V38" s="142"/>
      <c r="W38" s="513"/>
      <c r="X38" s="141"/>
      <c r="Y38" s="142"/>
      <c r="Z38" s="184">
        <f t="shared" si="3"/>
        <v>0</v>
      </c>
      <c r="AA38" s="186">
        <f t="shared" si="3"/>
        <v>0</v>
      </c>
      <c r="AB38" s="46"/>
    </row>
    <row r="39" spans="1:28" ht="13" thickBot="1">
      <c r="C39" s="45"/>
      <c r="AB39" s="46"/>
    </row>
    <row r="40" spans="1:28" ht="16" thickBot="1">
      <c r="A40" s="351"/>
      <c r="B40" s="131"/>
      <c r="C40" s="132" t="s">
        <v>165</v>
      </c>
      <c r="D40" s="131"/>
      <c r="E40" s="131"/>
      <c r="F40" s="133"/>
      <c r="AB40" s="46"/>
    </row>
    <row r="41" spans="1:28" ht="13">
      <c r="A41" s="130" t="s">
        <v>166</v>
      </c>
      <c r="B41" s="50" t="s">
        <v>142</v>
      </c>
      <c r="C41" s="352"/>
      <c r="D41" s="353"/>
      <c r="E41" s="353"/>
      <c r="F41" s="354"/>
      <c r="H41" s="492"/>
      <c r="I41" s="134"/>
      <c r="J41" s="135"/>
      <c r="K41" s="511"/>
      <c r="L41" s="134"/>
      <c r="M41" s="135"/>
      <c r="N41" s="511"/>
      <c r="O41" s="134"/>
      <c r="P41" s="135"/>
      <c r="Q41" s="511"/>
      <c r="R41" s="134"/>
      <c r="S41" s="135"/>
      <c r="T41" s="511"/>
      <c r="U41" s="134"/>
      <c r="V41" s="135"/>
      <c r="W41" s="511"/>
      <c r="X41" s="134"/>
      <c r="Y41" s="135"/>
      <c r="Z41" s="304">
        <f t="shared" ref="Z41:AA45" si="4">$H41+$K41+$N41+$Q41+$T41+$W41+I41+L41+O41+R41+U41+X41</f>
        <v>0</v>
      </c>
      <c r="AA41" s="306">
        <f t="shared" si="4"/>
        <v>0</v>
      </c>
      <c r="AB41" s="46"/>
    </row>
    <row r="42" spans="1:28" ht="13">
      <c r="A42" s="130" t="s">
        <v>167</v>
      </c>
      <c r="B42" s="50" t="s">
        <v>142</v>
      </c>
      <c r="C42" s="352"/>
      <c r="D42" s="353"/>
      <c r="E42" s="353"/>
      <c r="F42" s="354"/>
      <c r="H42" s="493"/>
      <c r="I42" s="137"/>
      <c r="J42" s="138"/>
      <c r="K42" s="512"/>
      <c r="L42" s="137"/>
      <c r="M42" s="138"/>
      <c r="N42" s="512"/>
      <c r="O42" s="137"/>
      <c r="P42" s="138"/>
      <c r="Q42" s="512"/>
      <c r="R42" s="137"/>
      <c r="S42" s="138"/>
      <c r="T42" s="512"/>
      <c r="U42" s="137"/>
      <c r="V42" s="138"/>
      <c r="W42" s="512"/>
      <c r="X42" s="137"/>
      <c r="Y42" s="138"/>
      <c r="Z42" s="177">
        <f t="shared" si="4"/>
        <v>0</v>
      </c>
      <c r="AA42" s="179">
        <f t="shared" si="4"/>
        <v>0</v>
      </c>
      <c r="AB42" s="46"/>
    </row>
    <row r="43" spans="1:28" ht="13">
      <c r="A43" s="130" t="s">
        <v>168</v>
      </c>
      <c r="B43" s="50" t="s">
        <v>142</v>
      </c>
      <c r="C43" s="352"/>
      <c r="D43" s="353"/>
      <c r="E43" s="353"/>
      <c r="F43" s="354"/>
      <c r="H43" s="493"/>
      <c r="I43" s="137"/>
      <c r="J43" s="138"/>
      <c r="K43" s="512"/>
      <c r="L43" s="137"/>
      <c r="M43" s="138"/>
      <c r="N43" s="512"/>
      <c r="O43" s="137"/>
      <c r="P43" s="138"/>
      <c r="Q43" s="512"/>
      <c r="R43" s="137"/>
      <c r="S43" s="138"/>
      <c r="T43" s="512"/>
      <c r="U43" s="137"/>
      <c r="V43" s="138"/>
      <c r="W43" s="512"/>
      <c r="X43" s="137"/>
      <c r="Y43" s="138"/>
      <c r="Z43" s="177">
        <f t="shared" si="4"/>
        <v>0</v>
      </c>
      <c r="AA43" s="179">
        <f t="shared" si="4"/>
        <v>0</v>
      </c>
      <c r="AB43" s="46"/>
    </row>
    <row r="44" spans="1:28" ht="13">
      <c r="A44" s="130" t="s">
        <v>169</v>
      </c>
      <c r="B44" s="50" t="s">
        <v>142</v>
      </c>
      <c r="C44" s="352"/>
      <c r="D44" s="353"/>
      <c r="E44" s="353"/>
      <c r="F44" s="354"/>
      <c r="H44" s="493"/>
      <c r="I44" s="137"/>
      <c r="J44" s="138"/>
      <c r="K44" s="512"/>
      <c r="L44" s="137"/>
      <c r="M44" s="138"/>
      <c r="N44" s="512"/>
      <c r="O44" s="137"/>
      <c r="P44" s="138"/>
      <c r="Q44" s="512"/>
      <c r="R44" s="137"/>
      <c r="S44" s="138"/>
      <c r="T44" s="512"/>
      <c r="U44" s="137"/>
      <c r="V44" s="138"/>
      <c r="W44" s="512"/>
      <c r="X44" s="137"/>
      <c r="Y44" s="138"/>
      <c r="Z44" s="177">
        <f t="shared" si="4"/>
        <v>0</v>
      </c>
      <c r="AA44" s="179">
        <f t="shared" si="4"/>
        <v>0</v>
      </c>
      <c r="AB44" s="46"/>
    </row>
    <row r="45" spans="1:28" ht="13.5" thickBot="1">
      <c r="A45" s="128" t="s">
        <v>170</v>
      </c>
      <c r="B45" s="48" t="s">
        <v>142</v>
      </c>
      <c r="C45" s="355"/>
      <c r="D45" s="356"/>
      <c r="E45" s="356"/>
      <c r="F45" s="357"/>
      <c r="H45" s="494"/>
      <c r="I45" s="141"/>
      <c r="J45" s="142"/>
      <c r="K45" s="513"/>
      <c r="L45" s="141"/>
      <c r="M45" s="142"/>
      <c r="N45" s="513"/>
      <c r="O45" s="141"/>
      <c r="P45" s="142"/>
      <c r="Q45" s="513"/>
      <c r="R45" s="141"/>
      <c r="S45" s="142"/>
      <c r="T45" s="513"/>
      <c r="U45" s="141"/>
      <c r="V45" s="142"/>
      <c r="W45" s="513"/>
      <c r="X45" s="141"/>
      <c r="Y45" s="142"/>
      <c r="Z45" s="184">
        <f t="shared" si="4"/>
        <v>0</v>
      </c>
      <c r="AA45" s="186">
        <f t="shared" si="4"/>
        <v>0</v>
      </c>
      <c r="AB45" s="46"/>
    </row>
    <row r="46" spans="1:28" ht="13" thickBot="1">
      <c r="C46" s="45"/>
      <c r="AB46" s="46"/>
    </row>
    <row r="47" spans="1:28" ht="16" thickBot="1">
      <c r="A47" s="351"/>
      <c r="B47" s="131"/>
      <c r="C47" s="132" t="s">
        <v>171</v>
      </c>
      <c r="D47" s="131"/>
      <c r="E47" s="131"/>
      <c r="F47" s="133"/>
      <c r="AB47" s="46"/>
    </row>
    <row r="48" spans="1:28" ht="13">
      <c r="A48" s="130" t="s">
        <v>172</v>
      </c>
      <c r="B48" s="50" t="s">
        <v>142</v>
      </c>
      <c r="C48" s="352"/>
      <c r="D48" s="353"/>
      <c r="E48" s="353"/>
      <c r="F48" s="354"/>
      <c r="H48" s="492"/>
      <c r="I48" s="134"/>
      <c r="J48" s="135"/>
      <c r="K48" s="511"/>
      <c r="L48" s="134"/>
      <c r="M48" s="135"/>
      <c r="N48" s="511"/>
      <c r="O48" s="134"/>
      <c r="P48" s="135"/>
      <c r="Q48" s="511"/>
      <c r="R48" s="134"/>
      <c r="S48" s="135"/>
      <c r="T48" s="511"/>
      <c r="U48" s="134"/>
      <c r="V48" s="135"/>
      <c r="W48" s="511"/>
      <c r="X48" s="134"/>
      <c r="Y48" s="135"/>
      <c r="Z48" s="304">
        <f t="shared" ref="Z48:AA52" si="5">$H48+$K48+$N48+$Q48+$T48+$W48+I48+L48+O48+R48+U48+X48</f>
        <v>0</v>
      </c>
      <c r="AA48" s="306">
        <f t="shared" si="5"/>
        <v>0</v>
      </c>
      <c r="AB48" s="46"/>
    </row>
    <row r="49" spans="1:28" ht="13">
      <c r="A49" s="130" t="s">
        <v>173</v>
      </c>
      <c r="B49" s="50" t="s">
        <v>142</v>
      </c>
      <c r="C49" s="352"/>
      <c r="D49" s="353"/>
      <c r="E49" s="353"/>
      <c r="F49" s="354"/>
      <c r="H49" s="493"/>
      <c r="I49" s="137"/>
      <c r="J49" s="138"/>
      <c r="K49" s="512"/>
      <c r="L49" s="137"/>
      <c r="M49" s="138"/>
      <c r="N49" s="512"/>
      <c r="O49" s="137"/>
      <c r="P49" s="138"/>
      <c r="Q49" s="512"/>
      <c r="R49" s="137"/>
      <c r="S49" s="138"/>
      <c r="T49" s="512"/>
      <c r="U49" s="137"/>
      <c r="V49" s="138"/>
      <c r="W49" s="512"/>
      <c r="X49" s="137"/>
      <c r="Y49" s="138"/>
      <c r="Z49" s="177">
        <f t="shared" si="5"/>
        <v>0</v>
      </c>
      <c r="AA49" s="179">
        <f t="shared" si="5"/>
        <v>0</v>
      </c>
      <c r="AB49" s="46"/>
    </row>
    <row r="50" spans="1:28" ht="13">
      <c r="A50" s="130" t="s">
        <v>174</v>
      </c>
      <c r="B50" s="50" t="s">
        <v>142</v>
      </c>
      <c r="C50" s="352"/>
      <c r="D50" s="353"/>
      <c r="E50" s="353"/>
      <c r="F50" s="354"/>
      <c r="H50" s="493"/>
      <c r="I50" s="137"/>
      <c r="J50" s="138"/>
      <c r="K50" s="512"/>
      <c r="L50" s="137"/>
      <c r="M50" s="138"/>
      <c r="N50" s="512"/>
      <c r="O50" s="137"/>
      <c r="P50" s="138"/>
      <c r="Q50" s="512"/>
      <c r="R50" s="137"/>
      <c r="S50" s="138"/>
      <c r="T50" s="512"/>
      <c r="U50" s="137"/>
      <c r="V50" s="138"/>
      <c r="W50" s="512"/>
      <c r="X50" s="137"/>
      <c r="Y50" s="138"/>
      <c r="Z50" s="177">
        <f t="shared" si="5"/>
        <v>0</v>
      </c>
      <c r="AA50" s="179">
        <f t="shared" si="5"/>
        <v>0</v>
      </c>
      <c r="AB50" s="46"/>
    </row>
    <row r="51" spans="1:28" ht="13">
      <c r="A51" s="130" t="s">
        <v>175</v>
      </c>
      <c r="B51" s="50" t="s">
        <v>142</v>
      </c>
      <c r="C51" s="352"/>
      <c r="D51" s="353"/>
      <c r="E51" s="353"/>
      <c r="F51" s="354"/>
      <c r="H51" s="493"/>
      <c r="I51" s="137"/>
      <c r="J51" s="138"/>
      <c r="K51" s="512"/>
      <c r="L51" s="137"/>
      <c r="M51" s="138"/>
      <c r="N51" s="512"/>
      <c r="O51" s="137"/>
      <c r="P51" s="138"/>
      <c r="Q51" s="512"/>
      <c r="R51" s="137"/>
      <c r="S51" s="138"/>
      <c r="T51" s="512"/>
      <c r="U51" s="137"/>
      <c r="V51" s="138"/>
      <c r="W51" s="512"/>
      <c r="X51" s="137"/>
      <c r="Y51" s="138"/>
      <c r="Z51" s="177">
        <f t="shared" si="5"/>
        <v>0</v>
      </c>
      <c r="AA51" s="179">
        <f t="shared" si="5"/>
        <v>0</v>
      </c>
      <c r="AB51" s="46"/>
    </row>
    <row r="52" spans="1:28" ht="13.5" thickBot="1">
      <c r="A52" s="128" t="s">
        <v>176</v>
      </c>
      <c r="B52" s="48" t="s">
        <v>142</v>
      </c>
      <c r="C52" s="355"/>
      <c r="D52" s="356"/>
      <c r="E52" s="356"/>
      <c r="F52" s="357"/>
      <c r="H52" s="494"/>
      <c r="I52" s="141"/>
      <c r="J52" s="142"/>
      <c r="K52" s="513"/>
      <c r="L52" s="141"/>
      <c r="M52" s="142"/>
      <c r="N52" s="513"/>
      <c r="O52" s="141"/>
      <c r="P52" s="142"/>
      <c r="Q52" s="513"/>
      <c r="R52" s="141"/>
      <c r="S52" s="142"/>
      <c r="T52" s="513"/>
      <c r="U52" s="141"/>
      <c r="V52" s="142"/>
      <c r="W52" s="513"/>
      <c r="X52" s="141"/>
      <c r="Y52" s="142"/>
      <c r="Z52" s="184">
        <f t="shared" si="5"/>
        <v>0</v>
      </c>
      <c r="AA52" s="186">
        <f t="shared" si="5"/>
        <v>0</v>
      </c>
      <c r="AB52" s="46"/>
    </row>
    <row r="53" spans="1:28" ht="13" thickBot="1">
      <c r="C53" s="45"/>
      <c r="AB53" s="46"/>
    </row>
    <row r="54" spans="1:28" ht="16" thickBot="1">
      <c r="A54" s="351"/>
      <c r="B54" s="131"/>
      <c r="C54" s="132" t="s">
        <v>177</v>
      </c>
      <c r="D54" s="131"/>
      <c r="E54" s="131"/>
      <c r="F54" s="133"/>
      <c r="AB54" s="46"/>
    </row>
    <row r="55" spans="1:28" ht="13">
      <c r="A55" s="130" t="s">
        <v>178</v>
      </c>
      <c r="B55" s="50" t="s">
        <v>142</v>
      </c>
      <c r="C55" s="352"/>
      <c r="D55" s="353"/>
      <c r="E55" s="353"/>
      <c r="F55" s="354"/>
      <c r="H55" s="492"/>
      <c r="I55" s="134"/>
      <c r="J55" s="135"/>
      <c r="K55" s="511"/>
      <c r="L55" s="134"/>
      <c r="M55" s="135"/>
      <c r="N55" s="511"/>
      <c r="O55" s="134"/>
      <c r="P55" s="135"/>
      <c r="Q55" s="511"/>
      <c r="R55" s="134"/>
      <c r="S55" s="135"/>
      <c r="T55" s="511"/>
      <c r="U55" s="134"/>
      <c r="V55" s="135"/>
      <c r="W55" s="511"/>
      <c r="X55" s="134"/>
      <c r="Y55" s="135"/>
      <c r="Z55" s="304">
        <f t="shared" ref="Z55:AA59" si="6">$H55+$K55+$N55+$Q55+$T55+$W55+I55+L55+O55+R55+U55+X55</f>
        <v>0</v>
      </c>
      <c r="AA55" s="306">
        <f t="shared" si="6"/>
        <v>0</v>
      </c>
      <c r="AB55" s="46"/>
    </row>
    <row r="56" spans="1:28" ht="13">
      <c r="A56" s="130" t="s">
        <v>179</v>
      </c>
      <c r="B56" s="50" t="s">
        <v>142</v>
      </c>
      <c r="C56" s="352"/>
      <c r="D56" s="353"/>
      <c r="E56" s="353"/>
      <c r="F56" s="354"/>
      <c r="H56" s="493"/>
      <c r="I56" s="137"/>
      <c r="J56" s="138"/>
      <c r="K56" s="512"/>
      <c r="L56" s="137"/>
      <c r="M56" s="138"/>
      <c r="N56" s="512"/>
      <c r="O56" s="137"/>
      <c r="P56" s="138"/>
      <c r="Q56" s="512"/>
      <c r="R56" s="137"/>
      <c r="S56" s="138"/>
      <c r="T56" s="512"/>
      <c r="U56" s="137"/>
      <c r="V56" s="138"/>
      <c r="W56" s="512"/>
      <c r="X56" s="137"/>
      <c r="Y56" s="138"/>
      <c r="Z56" s="177">
        <f t="shared" si="6"/>
        <v>0</v>
      </c>
      <c r="AA56" s="179">
        <f t="shared" si="6"/>
        <v>0</v>
      </c>
      <c r="AB56" s="46"/>
    </row>
    <row r="57" spans="1:28" ht="13">
      <c r="A57" s="130" t="s">
        <v>180</v>
      </c>
      <c r="B57" s="50" t="s">
        <v>142</v>
      </c>
      <c r="C57" s="352"/>
      <c r="D57" s="353"/>
      <c r="E57" s="353"/>
      <c r="F57" s="354"/>
      <c r="H57" s="493"/>
      <c r="I57" s="137"/>
      <c r="J57" s="138"/>
      <c r="K57" s="512"/>
      <c r="L57" s="137"/>
      <c r="M57" s="138"/>
      <c r="N57" s="512"/>
      <c r="O57" s="137"/>
      <c r="P57" s="138"/>
      <c r="Q57" s="512"/>
      <c r="R57" s="137"/>
      <c r="S57" s="138"/>
      <c r="T57" s="512"/>
      <c r="U57" s="137"/>
      <c r="V57" s="138"/>
      <c r="W57" s="512"/>
      <c r="X57" s="137"/>
      <c r="Y57" s="138"/>
      <c r="Z57" s="177">
        <f t="shared" si="6"/>
        <v>0</v>
      </c>
      <c r="AA57" s="179">
        <f t="shared" si="6"/>
        <v>0</v>
      </c>
      <c r="AB57" s="46"/>
    </row>
    <row r="58" spans="1:28" ht="13">
      <c r="A58" s="130" t="s">
        <v>181</v>
      </c>
      <c r="B58" s="50" t="s">
        <v>142</v>
      </c>
      <c r="C58" s="352"/>
      <c r="D58" s="353"/>
      <c r="E58" s="353"/>
      <c r="F58" s="354"/>
      <c r="H58" s="493"/>
      <c r="I58" s="137"/>
      <c r="J58" s="138"/>
      <c r="K58" s="512"/>
      <c r="L58" s="137"/>
      <c r="M58" s="138"/>
      <c r="N58" s="512"/>
      <c r="O58" s="137"/>
      <c r="P58" s="138"/>
      <c r="Q58" s="512"/>
      <c r="R58" s="137"/>
      <c r="S58" s="138"/>
      <c r="T58" s="512"/>
      <c r="U58" s="137"/>
      <c r="V58" s="138"/>
      <c r="W58" s="512"/>
      <c r="X58" s="137"/>
      <c r="Y58" s="138"/>
      <c r="Z58" s="177">
        <f t="shared" si="6"/>
        <v>0</v>
      </c>
      <c r="AA58" s="179">
        <f t="shared" si="6"/>
        <v>0</v>
      </c>
      <c r="AB58" s="46"/>
    </row>
    <row r="59" spans="1:28" ht="13.5" thickBot="1">
      <c r="A59" s="128" t="s">
        <v>182</v>
      </c>
      <c r="B59" s="48" t="s">
        <v>142</v>
      </c>
      <c r="C59" s="355"/>
      <c r="D59" s="356"/>
      <c r="E59" s="356"/>
      <c r="F59" s="357"/>
      <c r="H59" s="494"/>
      <c r="I59" s="141"/>
      <c r="J59" s="142"/>
      <c r="K59" s="513"/>
      <c r="L59" s="141"/>
      <c r="M59" s="142"/>
      <c r="N59" s="513"/>
      <c r="O59" s="141"/>
      <c r="P59" s="142"/>
      <c r="Q59" s="513"/>
      <c r="R59" s="141"/>
      <c r="S59" s="142"/>
      <c r="T59" s="513"/>
      <c r="U59" s="141"/>
      <c r="V59" s="142"/>
      <c r="W59" s="513"/>
      <c r="X59" s="141"/>
      <c r="Y59" s="142"/>
      <c r="Z59" s="184">
        <f t="shared" si="6"/>
        <v>0</v>
      </c>
      <c r="AA59" s="186">
        <f t="shared" si="6"/>
        <v>0</v>
      </c>
      <c r="AB59" s="46"/>
    </row>
    <row r="60" spans="1:28" ht="13" thickBot="1">
      <c r="C60" s="45"/>
      <c r="AB60" s="46"/>
    </row>
    <row r="61" spans="1:28" ht="16" thickBot="1">
      <c r="A61" s="351"/>
      <c r="B61" s="131"/>
      <c r="C61" s="132" t="s">
        <v>183</v>
      </c>
      <c r="D61" s="131"/>
      <c r="E61" s="131"/>
      <c r="F61" s="133"/>
      <c r="AB61" s="46"/>
    </row>
    <row r="62" spans="1:28" ht="13">
      <c r="A62" s="130" t="s">
        <v>184</v>
      </c>
      <c r="B62" s="50" t="s">
        <v>142</v>
      </c>
      <c r="C62" s="352"/>
      <c r="D62" s="353"/>
      <c r="E62" s="353"/>
      <c r="F62" s="354"/>
      <c r="H62" s="492"/>
      <c r="I62" s="134"/>
      <c r="J62" s="135"/>
      <c r="K62" s="511"/>
      <c r="L62" s="134"/>
      <c r="M62" s="135"/>
      <c r="N62" s="511"/>
      <c r="O62" s="134"/>
      <c r="P62" s="135"/>
      <c r="Q62" s="511"/>
      <c r="R62" s="134"/>
      <c r="S62" s="135"/>
      <c r="T62" s="511"/>
      <c r="U62" s="134"/>
      <c r="V62" s="135"/>
      <c r="W62" s="511"/>
      <c r="X62" s="134"/>
      <c r="Y62" s="135"/>
      <c r="Z62" s="304">
        <f t="shared" ref="Z62:AA66" si="7">$H62+$K62+$N62+$Q62+$T62+$W62+I62+L62+O62+R62+U62+X62</f>
        <v>0</v>
      </c>
      <c r="AA62" s="306">
        <f t="shared" si="7"/>
        <v>0</v>
      </c>
      <c r="AB62" s="46"/>
    </row>
    <row r="63" spans="1:28" ht="13">
      <c r="A63" s="130" t="s">
        <v>185</v>
      </c>
      <c r="B63" s="50" t="s">
        <v>142</v>
      </c>
      <c r="C63" s="352"/>
      <c r="D63" s="353"/>
      <c r="E63" s="353"/>
      <c r="F63" s="354"/>
      <c r="H63" s="493"/>
      <c r="I63" s="137"/>
      <c r="J63" s="138"/>
      <c r="K63" s="512"/>
      <c r="L63" s="137"/>
      <c r="M63" s="138"/>
      <c r="N63" s="512"/>
      <c r="O63" s="137"/>
      <c r="P63" s="138"/>
      <c r="Q63" s="512"/>
      <c r="R63" s="137"/>
      <c r="S63" s="138"/>
      <c r="T63" s="512"/>
      <c r="U63" s="137"/>
      <c r="V63" s="138"/>
      <c r="W63" s="512"/>
      <c r="X63" s="137"/>
      <c r="Y63" s="138"/>
      <c r="Z63" s="177">
        <f t="shared" si="7"/>
        <v>0</v>
      </c>
      <c r="AA63" s="179">
        <f t="shared" si="7"/>
        <v>0</v>
      </c>
      <c r="AB63" s="46"/>
    </row>
    <row r="64" spans="1:28" ht="13">
      <c r="A64" s="130" t="s">
        <v>186</v>
      </c>
      <c r="B64" s="50" t="s">
        <v>142</v>
      </c>
      <c r="C64" s="352"/>
      <c r="D64" s="353"/>
      <c r="E64" s="353"/>
      <c r="F64" s="354"/>
      <c r="H64" s="493"/>
      <c r="I64" s="137"/>
      <c r="J64" s="138"/>
      <c r="K64" s="512"/>
      <c r="L64" s="137"/>
      <c r="M64" s="138"/>
      <c r="N64" s="512"/>
      <c r="O64" s="137"/>
      <c r="P64" s="138"/>
      <c r="Q64" s="512"/>
      <c r="R64" s="137"/>
      <c r="S64" s="138"/>
      <c r="T64" s="512"/>
      <c r="U64" s="137"/>
      <c r="V64" s="138"/>
      <c r="W64" s="512"/>
      <c r="X64" s="137"/>
      <c r="Y64" s="138"/>
      <c r="Z64" s="177">
        <f t="shared" si="7"/>
        <v>0</v>
      </c>
      <c r="AA64" s="179">
        <f t="shared" si="7"/>
        <v>0</v>
      </c>
      <c r="AB64" s="46"/>
    </row>
    <row r="65" spans="1:28" ht="13">
      <c r="A65" s="130" t="s">
        <v>187</v>
      </c>
      <c r="B65" s="50" t="s">
        <v>142</v>
      </c>
      <c r="C65" s="352"/>
      <c r="D65" s="353"/>
      <c r="E65" s="353"/>
      <c r="F65" s="354"/>
      <c r="H65" s="493"/>
      <c r="I65" s="137"/>
      <c r="J65" s="138"/>
      <c r="K65" s="512"/>
      <c r="L65" s="137"/>
      <c r="M65" s="138"/>
      <c r="N65" s="512"/>
      <c r="O65" s="137"/>
      <c r="P65" s="138"/>
      <c r="Q65" s="512"/>
      <c r="R65" s="137"/>
      <c r="S65" s="138"/>
      <c r="T65" s="512"/>
      <c r="U65" s="137"/>
      <c r="V65" s="138"/>
      <c r="W65" s="512"/>
      <c r="X65" s="137"/>
      <c r="Y65" s="138"/>
      <c r="Z65" s="177">
        <f t="shared" si="7"/>
        <v>0</v>
      </c>
      <c r="AA65" s="179">
        <f t="shared" si="7"/>
        <v>0</v>
      </c>
      <c r="AB65" s="46"/>
    </row>
    <row r="66" spans="1:28" ht="13.5" thickBot="1">
      <c r="A66" s="128" t="s">
        <v>188</v>
      </c>
      <c r="B66" s="48" t="s">
        <v>142</v>
      </c>
      <c r="C66" s="355"/>
      <c r="D66" s="356"/>
      <c r="E66" s="356"/>
      <c r="F66" s="357"/>
      <c r="H66" s="494"/>
      <c r="I66" s="141"/>
      <c r="J66" s="142"/>
      <c r="K66" s="513"/>
      <c r="L66" s="141"/>
      <c r="M66" s="142"/>
      <c r="N66" s="513"/>
      <c r="O66" s="141"/>
      <c r="P66" s="142"/>
      <c r="Q66" s="513"/>
      <c r="R66" s="141"/>
      <c r="S66" s="142"/>
      <c r="T66" s="513"/>
      <c r="U66" s="141"/>
      <c r="V66" s="142"/>
      <c r="W66" s="513"/>
      <c r="X66" s="141"/>
      <c r="Y66" s="142"/>
      <c r="Z66" s="184">
        <f t="shared" si="7"/>
        <v>0</v>
      </c>
      <c r="AA66" s="186">
        <f t="shared" si="7"/>
        <v>0</v>
      </c>
      <c r="AB66" s="46"/>
    </row>
    <row r="67" spans="1:28" ht="13" thickBot="1">
      <c r="C67" s="45"/>
      <c r="AB67" s="46"/>
    </row>
    <row r="68" spans="1:28" ht="16" thickBot="1">
      <c r="A68" s="351"/>
      <c r="B68" s="131"/>
      <c r="C68" s="132" t="s">
        <v>189</v>
      </c>
      <c r="D68" s="131"/>
      <c r="E68" s="131"/>
      <c r="F68" s="133"/>
      <c r="AB68" s="46"/>
    </row>
    <row r="69" spans="1:28" ht="13">
      <c r="A69" s="130" t="s">
        <v>190</v>
      </c>
      <c r="B69" s="50" t="s">
        <v>142</v>
      </c>
      <c r="C69" s="352"/>
      <c r="D69" s="353"/>
      <c r="E69" s="353"/>
      <c r="F69" s="354"/>
      <c r="H69" s="492"/>
      <c r="I69" s="134"/>
      <c r="J69" s="135"/>
      <c r="K69" s="511"/>
      <c r="L69" s="134"/>
      <c r="M69" s="135"/>
      <c r="N69" s="511"/>
      <c r="O69" s="134"/>
      <c r="P69" s="135"/>
      <c r="Q69" s="511"/>
      <c r="R69" s="134"/>
      <c r="S69" s="135"/>
      <c r="T69" s="511"/>
      <c r="U69" s="134"/>
      <c r="V69" s="135"/>
      <c r="W69" s="511"/>
      <c r="X69" s="134"/>
      <c r="Y69" s="135"/>
      <c r="Z69" s="304">
        <f t="shared" ref="Z69:AA73" si="8">$H69+$K69+$N69+$Q69+$T69+$W69+I69+L69+O69+R69+U69+X69</f>
        <v>0</v>
      </c>
      <c r="AA69" s="306">
        <f t="shared" si="8"/>
        <v>0</v>
      </c>
      <c r="AB69" s="46"/>
    </row>
    <row r="70" spans="1:28" ht="13">
      <c r="A70" s="130" t="s">
        <v>191</v>
      </c>
      <c r="B70" s="50" t="s">
        <v>142</v>
      </c>
      <c r="C70" s="352"/>
      <c r="D70" s="353"/>
      <c r="E70" s="353"/>
      <c r="F70" s="354"/>
      <c r="H70" s="493"/>
      <c r="I70" s="137"/>
      <c r="J70" s="138"/>
      <c r="K70" s="512"/>
      <c r="L70" s="137"/>
      <c r="M70" s="138"/>
      <c r="N70" s="512"/>
      <c r="O70" s="137"/>
      <c r="P70" s="138"/>
      <c r="Q70" s="512"/>
      <c r="R70" s="137"/>
      <c r="S70" s="138"/>
      <c r="T70" s="512"/>
      <c r="U70" s="137"/>
      <c r="V70" s="138"/>
      <c r="W70" s="512"/>
      <c r="X70" s="137"/>
      <c r="Y70" s="138"/>
      <c r="Z70" s="177">
        <f t="shared" si="8"/>
        <v>0</v>
      </c>
      <c r="AA70" s="179">
        <f t="shared" si="8"/>
        <v>0</v>
      </c>
      <c r="AB70" s="46"/>
    </row>
    <row r="71" spans="1:28" ht="13">
      <c r="A71" s="130" t="s">
        <v>192</v>
      </c>
      <c r="B71" s="50" t="s">
        <v>142</v>
      </c>
      <c r="C71" s="352"/>
      <c r="D71" s="353"/>
      <c r="E71" s="353"/>
      <c r="F71" s="354"/>
      <c r="H71" s="493"/>
      <c r="I71" s="137"/>
      <c r="J71" s="138"/>
      <c r="K71" s="512"/>
      <c r="L71" s="137"/>
      <c r="M71" s="138"/>
      <c r="N71" s="512"/>
      <c r="O71" s="137"/>
      <c r="P71" s="138"/>
      <c r="Q71" s="512"/>
      <c r="R71" s="137"/>
      <c r="S71" s="138"/>
      <c r="T71" s="512"/>
      <c r="U71" s="137"/>
      <c r="V71" s="138"/>
      <c r="W71" s="512"/>
      <c r="X71" s="137"/>
      <c r="Y71" s="138"/>
      <c r="Z71" s="177">
        <f t="shared" si="8"/>
        <v>0</v>
      </c>
      <c r="AA71" s="179">
        <f t="shared" si="8"/>
        <v>0</v>
      </c>
      <c r="AB71" s="46"/>
    </row>
    <row r="72" spans="1:28" ht="13">
      <c r="A72" s="130" t="s">
        <v>193</v>
      </c>
      <c r="B72" s="50" t="s">
        <v>142</v>
      </c>
      <c r="C72" s="352"/>
      <c r="D72" s="353"/>
      <c r="E72" s="353"/>
      <c r="F72" s="354"/>
      <c r="H72" s="493"/>
      <c r="I72" s="137"/>
      <c r="J72" s="138"/>
      <c r="K72" s="512"/>
      <c r="L72" s="137"/>
      <c r="M72" s="138"/>
      <c r="N72" s="512"/>
      <c r="O72" s="137"/>
      <c r="P72" s="138"/>
      <c r="Q72" s="512"/>
      <c r="R72" s="137"/>
      <c r="S72" s="138"/>
      <c r="T72" s="512"/>
      <c r="U72" s="137"/>
      <c r="V72" s="138"/>
      <c r="W72" s="512"/>
      <c r="X72" s="137"/>
      <c r="Y72" s="138"/>
      <c r="Z72" s="177">
        <f t="shared" si="8"/>
        <v>0</v>
      </c>
      <c r="AA72" s="179">
        <f t="shared" si="8"/>
        <v>0</v>
      </c>
      <c r="AB72" s="46"/>
    </row>
    <row r="73" spans="1:28" ht="13.5" thickBot="1">
      <c r="A73" s="128" t="s">
        <v>194</v>
      </c>
      <c r="B73" s="48" t="s">
        <v>142</v>
      </c>
      <c r="C73" s="355"/>
      <c r="D73" s="356"/>
      <c r="E73" s="356"/>
      <c r="F73" s="357"/>
      <c r="H73" s="494"/>
      <c r="I73" s="141"/>
      <c r="J73" s="142"/>
      <c r="K73" s="513"/>
      <c r="L73" s="141"/>
      <c r="M73" s="142"/>
      <c r="N73" s="513"/>
      <c r="O73" s="141"/>
      <c r="P73" s="142"/>
      <c r="Q73" s="513"/>
      <c r="R73" s="141"/>
      <c r="S73" s="142"/>
      <c r="T73" s="513"/>
      <c r="U73" s="141"/>
      <c r="V73" s="142"/>
      <c r="W73" s="513"/>
      <c r="X73" s="141"/>
      <c r="Y73" s="142"/>
      <c r="Z73" s="184">
        <f t="shared" si="8"/>
        <v>0</v>
      </c>
      <c r="AA73" s="186">
        <f t="shared" si="8"/>
        <v>0</v>
      </c>
      <c r="AB73" s="46"/>
    </row>
    <row r="74" spans="1:28" ht="13.5" thickBot="1">
      <c r="A74" s="129"/>
      <c r="B74" s="54"/>
      <c r="D74" s="54"/>
      <c r="E74" s="54"/>
      <c r="F74" s="54"/>
      <c r="AB74" s="46"/>
    </row>
    <row r="75" spans="1:28" ht="16" thickBot="1">
      <c r="A75" s="351"/>
      <c r="B75" s="131"/>
      <c r="C75" s="132" t="s">
        <v>195</v>
      </c>
      <c r="D75" s="131"/>
      <c r="E75" s="131"/>
      <c r="F75" s="133"/>
      <c r="AB75" s="46"/>
    </row>
    <row r="76" spans="1:28" ht="13">
      <c r="A76" s="130" t="s">
        <v>196</v>
      </c>
      <c r="B76" s="50" t="s">
        <v>142</v>
      </c>
      <c r="C76" s="352"/>
      <c r="D76" s="353"/>
      <c r="E76" s="353"/>
      <c r="F76" s="354"/>
      <c r="H76" s="492"/>
      <c r="I76" s="134"/>
      <c r="J76" s="135"/>
      <c r="K76" s="511"/>
      <c r="L76" s="134"/>
      <c r="M76" s="135"/>
      <c r="N76" s="511"/>
      <c r="O76" s="134"/>
      <c r="P76" s="135"/>
      <c r="Q76" s="511"/>
      <c r="R76" s="134"/>
      <c r="S76" s="135"/>
      <c r="T76" s="511"/>
      <c r="U76" s="134"/>
      <c r="V76" s="135"/>
      <c r="W76" s="511"/>
      <c r="X76" s="134"/>
      <c r="Y76" s="135"/>
      <c r="Z76" s="304">
        <f t="shared" ref="Z76:AA80" si="9">$H76+$K76+$N76+$Q76+$T76+$W76+I76+L76+O76+R76+U76+X76</f>
        <v>0</v>
      </c>
      <c r="AA76" s="306">
        <f t="shared" si="9"/>
        <v>0</v>
      </c>
      <c r="AB76" s="46"/>
    </row>
    <row r="77" spans="1:28" ht="13">
      <c r="A77" s="130" t="s">
        <v>197</v>
      </c>
      <c r="B77" s="50" t="s">
        <v>142</v>
      </c>
      <c r="C77" s="352"/>
      <c r="D77" s="353"/>
      <c r="E77" s="353"/>
      <c r="F77" s="354"/>
      <c r="H77" s="493"/>
      <c r="I77" s="137"/>
      <c r="J77" s="138"/>
      <c r="K77" s="512"/>
      <c r="L77" s="137"/>
      <c r="M77" s="138"/>
      <c r="N77" s="512"/>
      <c r="O77" s="137"/>
      <c r="P77" s="138"/>
      <c r="Q77" s="512"/>
      <c r="R77" s="137"/>
      <c r="S77" s="138"/>
      <c r="T77" s="512"/>
      <c r="U77" s="137"/>
      <c r="V77" s="138"/>
      <c r="W77" s="512"/>
      <c r="X77" s="137"/>
      <c r="Y77" s="138"/>
      <c r="Z77" s="177">
        <f t="shared" si="9"/>
        <v>0</v>
      </c>
      <c r="AA77" s="179">
        <f t="shared" si="9"/>
        <v>0</v>
      </c>
      <c r="AB77" s="46"/>
    </row>
    <row r="78" spans="1:28" ht="13">
      <c r="A78" s="130" t="s">
        <v>198</v>
      </c>
      <c r="B78" s="50" t="s">
        <v>142</v>
      </c>
      <c r="C78" s="352"/>
      <c r="D78" s="353"/>
      <c r="E78" s="353"/>
      <c r="F78" s="354"/>
      <c r="H78" s="493"/>
      <c r="I78" s="137"/>
      <c r="J78" s="138"/>
      <c r="K78" s="512"/>
      <c r="L78" s="137"/>
      <c r="M78" s="138"/>
      <c r="N78" s="512"/>
      <c r="O78" s="137"/>
      <c r="P78" s="138"/>
      <c r="Q78" s="512"/>
      <c r="R78" s="137"/>
      <c r="S78" s="138"/>
      <c r="T78" s="512"/>
      <c r="U78" s="137"/>
      <c r="V78" s="138"/>
      <c r="W78" s="512"/>
      <c r="X78" s="137"/>
      <c r="Y78" s="138"/>
      <c r="Z78" s="177">
        <f t="shared" si="9"/>
        <v>0</v>
      </c>
      <c r="AA78" s="179">
        <f t="shared" si="9"/>
        <v>0</v>
      </c>
      <c r="AB78" s="46"/>
    </row>
    <row r="79" spans="1:28" ht="13">
      <c r="A79" s="130" t="s">
        <v>199</v>
      </c>
      <c r="B79" s="50" t="s">
        <v>142</v>
      </c>
      <c r="C79" s="352"/>
      <c r="D79" s="353"/>
      <c r="E79" s="353"/>
      <c r="F79" s="354"/>
      <c r="H79" s="493"/>
      <c r="I79" s="137"/>
      <c r="J79" s="138"/>
      <c r="K79" s="512"/>
      <c r="L79" s="137"/>
      <c r="M79" s="138"/>
      <c r="N79" s="512"/>
      <c r="O79" s="137"/>
      <c r="P79" s="138"/>
      <c r="Q79" s="512"/>
      <c r="R79" s="137"/>
      <c r="S79" s="138"/>
      <c r="T79" s="512"/>
      <c r="U79" s="137"/>
      <c r="V79" s="138"/>
      <c r="W79" s="512"/>
      <c r="X79" s="137"/>
      <c r="Y79" s="138"/>
      <c r="Z79" s="177">
        <f t="shared" si="9"/>
        <v>0</v>
      </c>
      <c r="AA79" s="179">
        <f t="shared" si="9"/>
        <v>0</v>
      </c>
      <c r="AB79" s="46"/>
    </row>
    <row r="80" spans="1:28" ht="13.5" thickBot="1">
      <c r="A80" s="128" t="s">
        <v>200</v>
      </c>
      <c r="B80" s="48" t="s">
        <v>142</v>
      </c>
      <c r="C80" s="355"/>
      <c r="D80" s="356"/>
      <c r="E80" s="356"/>
      <c r="F80" s="357"/>
      <c r="H80" s="494"/>
      <c r="I80" s="141"/>
      <c r="J80" s="142"/>
      <c r="K80" s="513"/>
      <c r="L80" s="141"/>
      <c r="M80" s="142"/>
      <c r="N80" s="513"/>
      <c r="O80" s="141"/>
      <c r="P80" s="142"/>
      <c r="Q80" s="513"/>
      <c r="R80" s="141"/>
      <c r="S80" s="142"/>
      <c r="T80" s="513"/>
      <c r="U80" s="141"/>
      <c r="V80" s="142"/>
      <c r="W80" s="513"/>
      <c r="X80" s="141"/>
      <c r="Y80" s="142"/>
      <c r="Z80" s="184">
        <f t="shared" si="9"/>
        <v>0</v>
      </c>
      <c r="AA80" s="186">
        <f t="shared" si="9"/>
        <v>0</v>
      </c>
      <c r="AB80" s="46"/>
    </row>
    <row r="81" spans="1:28" ht="13">
      <c r="A81" s="129"/>
      <c r="B81" s="54"/>
      <c r="D81" s="54"/>
      <c r="E81" s="54"/>
      <c r="F81" s="54"/>
      <c r="AB81" s="46"/>
    </row>
    <row r="82" spans="1:28" s="35" customFormat="1" ht="16" thickBot="1">
      <c r="A82" s="129"/>
      <c r="B82" s="37"/>
      <c r="C82" s="28"/>
      <c r="D82" s="54"/>
      <c r="E82" s="54"/>
      <c r="F82" s="54"/>
      <c r="G82" s="54"/>
      <c r="H82" s="28"/>
      <c r="I82" s="28"/>
      <c r="J82" s="28"/>
      <c r="K82" s="359"/>
      <c r="L82" s="359"/>
      <c r="M82" s="359"/>
      <c r="N82" s="359"/>
      <c r="O82" s="359"/>
      <c r="P82" s="359"/>
      <c r="Q82" s="359"/>
      <c r="R82" s="359"/>
      <c r="S82" s="359"/>
      <c r="T82" s="359"/>
      <c r="U82" s="359"/>
      <c r="V82" s="359"/>
      <c r="W82" s="359"/>
      <c r="X82" s="359"/>
      <c r="Y82" s="359"/>
      <c r="Z82" s="359"/>
      <c r="AA82" s="359"/>
    </row>
    <row r="83" spans="1:28">
      <c r="A83" s="360"/>
      <c r="B83" s="328"/>
      <c r="C83" s="328"/>
      <c r="D83" s="328"/>
      <c r="E83" s="328"/>
      <c r="F83" s="328"/>
      <c r="G83" s="328"/>
      <c r="H83" s="329"/>
      <c r="I83" s="488"/>
      <c r="J83" s="488"/>
    </row>
    <row r="84" spans="1:28">
      <c r="A84" s="330" t="s">
        <v>45</v>
      </c>
      <c r="B84" s="333"/>
      <c r="C84" s="332"/>
      <c r="D84" s="332"/>
      <c r="E84" s="332"/>
      <c r="F84" s="332"/>
      <c r="G84" s="333" t="s">
        <v>46</v>
      </c>
      <c r="H84" s="334"/>
      <c r="I84" s="488"/>
      <c r="J84" s="488"/>
    </row>
    <row r="85" spans="1:28">
      <c r="A85" s="361"/>
      <c r="B85" s="332"/>
      <c r="C85" s="332"/>
      <c r="D85" s="332"/>
      <c r="E85" s="332"/>
      <c r="F85" s="332"/>
      <c r="G85" s="332"/>
      <c r="H85" s="334"/>
      <c r="I85" s="488"/>
      <c r="J85" s="488"/>
    </row>
    <row r="86" spans="1:28">
      <c r="A86" s="330" t="s">
        <v>47</v>
      </c>
      <c r="B86" s="333"/>
      <c r="C86" s="332"/>
      <c r="D86" s="332"/>
      <c r="E86" s="332"/>
      <c r="F86" s="332"/>
      <c r="G86" s="333" t="s">
        <v>46</v>
      </c>
      <c r="H86" s="334"/>
      <c r="I86" s="488"/>
      <c r="J86" s="488"/>
    </row>
    <row r="87" spans="1:28">
      <c r="A87" s="361"/>
      <c r="B87" s="332"/>
      <c r="C87" s="332"/>
      <c r="D87" s="332"/>
      <c r="E87" s="332"/>
      <c r="F87" s="332"/>
      <c r="G87" s="332"/>
      <c r="H87" s="334"/>
      <c r="I87" s="488"/>
      <c r="J87" s="488"/>
    </row>
    <row r="88" spans="1:28">
      <c r="A88" s="330" t="s">
        <v>48</v>
      </c>
      <c r="B88" s="333"/>
      <c r="C88" s="332"/>
      <c r="D88" s="332"/>
      <c r="E88" s="332"/>
      <c r="F88" s="332"/>
      <c r="G88" s="333"/>
      <c r="H88" s="334"/>
      <c r="I88" s="488"/>
      <c r="J88" s="488"/>
    </row>
    <row r="89" spans="1:28" ht="13" thickBot="1">
      <c r="A89" s="362"/>
      <c r="B89" s="337"/>
      <c r="C89" s="337"/>
      <c r="D89" s="337"/>
      <c r="E89" s="337"/>
      <c r="F89" s="337"/>
      <c r="G89" s="337"/>
      <c r="H89" s="338"/>
      <c r="I89" s="488"/>
      <c r="J89" s="488"/>
    </row>
    <row r="105" spans="11:19">
      <c r="K105" s="55"/>
      <c r="L105" s="55"/>
      <c r="M105" s="55"/>
      <c r="N105" s="55"/>
      <c r="O105" s="55"/>
      <c r="P105" s="55"/>
      <c r="Q105" s="55"/>
      <c r="R105" s="55"/>
      <c r="S105" s="55"/>
    </row>
  </sheetData>
  <mergeCells count="25">
    <mergeCell ref="Z7:AA8"/>
    <mergeCell ref="T7:V7"/>
    <mergeCell ref="W7:Y7"/>
    <mergeCell ref="T8:T9"/>
    <mergeCell ref="W8:W9"/>
    <mergeCell ref="U8:V8"/>
    <mergeCell ref="X8:Y8"/>
    <mergeCell ref="N7:P7"/>
    <mergeCell ref="Q7:S7"/>
    <mergeCell ref="K7:M7"/>
    <mergeCell ref="H7:J7"/>
    <mergeCell ref="H8:H9"/>
    <mergeCell ref="K8:K9"/>
    <mergeCell ref="N8:N9"/>
    <mergeCell ref="Q8:Q9"/>
    <mergeCell ref="I8:J8"/>
    <mergeCell ref="L8:M8"/>
    <mergeCell ref="O8:P8"/>
    <mergeCell ref="R8:S8"/>
    <mergeCell ref="F7:F9"/>
    <mergeCell ref="C7:C9"/>
    <mergeCell ref="B7:B9"/>
    <mergeCell ref="A7:A9"/>
    <mergeCell ref="D7:D9"/>
    <mergeCell ref="E7:E9"/>
  </mergeCells>
  <pageMargins left="0.55118110236220474" right="0.55118110236220474" top="0.74803149606299213" bottom="0.70866141732283472" header="0.51181102362204722" footer="0.51181102362204722"/>
  <pageSetup paperSize="8" scale="67" orientation="landscape" r:id="rId1"/>
  <headerFooter alignWithMargins="0">
    <oddFooter>&amp;L&amp;1#&amp;"Arial"&amp;11&amp;K000000SW Public Published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803D-7A44-439B-964A-EE14EFBA8DAF}">
  <sheetPr>
    <pageSetUpPr fitToPage="1"/>
  </sheetPr>
  <dimension ref="A1:GT50"/>
  <sheetViews>
    <sheetView tabSelected="1" showOutlineSymbols="0" showWhiteSpace="0" zoomScaleNormal="100" workbookViewId="0">
      <selection activeCell="C25" sqref="C25"/>
    </sheetView>
  </sheetViews>
  <sheetFormatPr defaultColWidth="9.1796875" defaultRowHeight="12.5"/>
  <cols>
    <col min="1" max="2" width="8.453125" style="28" customWidth="1"/>
    <col min="3" max="3" width="102.54296875" style="28" customWidth="1"/>
    <col min="4" max="6" width="16" style="28" customWidth="1"/>
    <col min="7" max="7" width="10.453125" style="28" customWidth="1"/>
    <col min="8" max="10" width="16.453125" style="28" bestFit="1" customWidth="1"/>
    <col min="11" max="12" width="16.54296875" style="28" customWidth="1"/>
    <col min="13" max="13" width="16.54296875" style="28" bestFit="1" customWidth="1"/>
    <col min="14" max="14" width="17.54296875" style="28" customWidth="1"/>
    <col min="15" max="16384" width="9.1796875" style="28"/>
  </cols>
  <sheetData>
    <row r="1" spans="1:202" s="27" customFormat="1" ht="20">
      <c r="A1" s="5" t="s">
        <v>0</v>
      </c>
      <c r="B1" s="5"/>
      <c r="C1" s="30"/>
    </row>
    <row r="2" spans="1:202" s="27" customFormat="1" ht="20.5" thickBot="1">
      <c r="A2" s="29"/>
      <c r="B2" s="29"/>
      <c r="C2" s="30"/>
    </row>
    <row r="3" spans="1:202" ht="20">
      <c r="A3" s="38" t="s">
        <v>201</v>
      </c>
      <c r="B3" s="105"/>
      <c r="C3" s="39"/>
      <c r="D3" s="40"/>
      <c r="G3" s="27"/>
    </row>
    <row r="4" spans="1:202" ht="20.5" thickBot="1">
      <c r="A4" s="41"/>
      <c r="B4" s="106"/>
      <c r="C4" s="33"/>
      <c r="D4" s="34"/>
      <c r="G4" s="27"/>
      <c r="I4" s="42"/>
      <c r="J4" s="42"/>
    </row>
    <row r="5" spans="1:202" ht="23" thickBot="1">
      <c r="G5" s="27"/>
      <c r="H5" s="54"/>
      <c r="I5" s="54"/>
      <c r="J5" s="54"/>
      <c r="K5" s="54"/>
      <c r="L5" s="54"/>
      <c r="M5" s="54"/>
      <c r="N5" s="54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</row>
    <row r="6" spans="1:202" s="35" customFormat="1" ht="74.150000000000006" customHeight="1" thickBot="1">
      <c r="A6" s="104" t="s">
        <v>128</v>
      </c>
      <c r="B6" s="103" t="s">
        <v>129</v>
      </c>
      <c r="C6" s="101" t="s">
        <v>68</v>
      </c>
      <c r="D6" s="102" t="s">
        <v>130</v>
      </c>
      <c r="E6" s="102" t="s">
        <v>202</v>
      </c>
      <c r="F6" s="155" t="s">
        <v>131</v>
      </c>
      <c r="G6" s="27"/>
      <c r="H6" s="44" t="s">
        <v>132</v>
      </c>
      <c r="I6" s="44" t="s">
        <v>133</v>
      </c>
      <c r="J6" s="44" t="s">
        <v>134</v>
      </c>
      <c r="K6" s="44" t="s">
        <v>135</v>
      </c>
      <c r="L6" s="44" t="s">
        <v>136</v>
      </c>
      <c r="M6" s="44" t="s">
        <v>137</v>
      </c>
      <c r="N6" s="44" t="s">
        <v>203</v>
      </c>
    </row>
    <row r="7" spans="1:202" s="668" customFormat="1" ht="18.5" customHeight="1">
      <c r="A7" s="666"/>
      <c r="B7" s="664"/>
      <c r="C7" s="113">
        <v>1</v>
      </c>
      <c r="D7" s="113">
        <v>2</v>
      </c>
      <c r="E7" s="113">
        <v>3</v>
      </c>
      <c r="F7" s="113">
        <v>4</v>
      </c>
      <c r="G7" s="667"/>
      <c r="H7" s="113">
        <v>5</v>
      </c>
      <c r="I7" s="113">
        <v>6</v>
      </c>
      <c r="J7" s="113">
        <v>7</v>
      </c>
      <c r="K7" s="113">
        <v>8</v>
      </c>
      <c r="L7" s="113">
        <v>9</v>
      </c>
      <c r="M7" s="113">
        <v>10</v>
      </c>
      <c r="N7" s="113">
        <v>11</v>
      </c>
      <c r="O7" s="35"/>
      <c r="P7" s="35"/>
    </row>
    <row r="8" spans="1:202" ht="16" thickBot="1">
      <c r="C8" s="45"/>
      <c r="O8" s="35"/>
      <c r="P8" s="35"/>
    </row>
    <row r="9" spans="1:202" ht="16" thickBot="1">
      <c r="A9" s="144"/>
      <c r="B9" s="131"/>
      <c r="C9" s="145" t="s">
        <v>204</v>
      </c>
      <c r="D9" s="131"/>
      <c r="E9" s="131"/>
      <c r="F9" s="133"/>
      <c r="O9" s="35"/>
      <c r="P9" s="35"/>
    </row>
    <row r="10" spans="1:202" ht="13">
      <c r="A10" s="143" t="s">
        <v>205</v>
      </c>
      <c r="B10" s="363" t="s">
        <v>142</v>
      </c>
      <c r="C10" s="364"/>
      <c r="D10" s="365"/>
      <c r="E10" s="365"/>
      <c r="F10" s="366"/>
      <c r="H10" s="134"/>
      <c r="I10" s="135"/>
      <c r="J10" s="135"/>
      <c r="K10" s="135"/>
      <c r="L10" s="135"/>
      <c r="M10" s="135"/>
      <c r="N10" s="555">
        <f>SUM(H10:M10)</f>
        <v>0</v>
      </c>
      <c r="O10" s="46"/>
    </row>
    <row r="11" spans="1:202" ht="13">
      <c r="A11" s="127" t="s">
        <v>206</v>
      </c>
      <c r="B11" s="367" t="s">
        <v>142</v>
      </c>
      <c r="C11" s="368"/>
      <c r="D11" s="353"/>
      <c r="E11" s="353"/>
      <c r="F11" s="369"/>
      <c r="H11" s="137"/>
      <c r="I11" s="139"/>
      <c r="J11" s="138"/>
      <c r="K11" s="138"/>
      <c r="L11" s="138"/>
      <c r="M11" s="138"/>
      <c r="N11" s="556">
        <f>SUM(H11:M11)</f>
        <v>0</v>
      </c>
      <c r="O11" s="46"/>
    </row>
    <row r="12" spans="1:202" ht="13">
      <c r="A12" s="127" t="s">
        <v>207</v>
      </c>
      <c r="B12" s="367" t="s">
        <v>142</v>
      </c>
      <c r="C12" s="370"/>
      <c r="D12" s="353"/>
      <c r="E12" s="353"/>
      <c r="F12" s="369"/>
      <c r="H12" s="137"/>
      <c r="I12" s="138"/>
      <c r="J12" s="138"/>
      <c r="K12" s="138"/>
      <c r="L12" s="138"/>
      <c r="M12" s="138"/>
      <c r="N12" s="557">
        <f>SUM(H12:M12)</f>
        <v>0</v>
      </c>
      <c r="O12" s="46"/>
    </row>
    <row r="13" spans="1:202" ht="13">
      <c r="A13" s="127" t="s">
        <v>208</v>
      </c>
      <c r="B13" s="367" t="s">
        <v>142</v>
      </c>
      <c r="C13" s="368"/>
      <c r="D13" s="353"/>
      <c r="E13" s="353"/>
      <c r="F13" s="369"/>
      <c r="H13" s="137"/>
      <c r="I13" s="138"/>
      <c r="J13" s="138"/>
      <c r="K13" s="138"/>
      <c r="L13" s="138"/>
      <c r="M13" s="138"/>
      <c r="N13" s="556">
        <f>SUM(H13:M13)</f>
        <v>0</v>
      </c>
      <c r="O13" s="46"/>
    </row>
    <row r="14" spans="1:202" ht="13.5" thickBot="1">
      <c r="A14" s="128" t="s">
        <v>209</v>
      </c>
      <c r="B14" s="48" t="s">
        <v>142</v>
      </c>
      <c r="C14" s="371"/>
      <c r="D14" s="356"/>
      <c r="E14" s="356"/>
      <c r="F14" s="372"/>
      <c r="H14" s="141"/>
      <c r="I14" s="142"/>
      <c r="J14" s="142"/>
      <c r="K14" s="142"/>
      <c r="L14" s="142"/>
      <c r="M14" s="142"/>
      <c r="N14" s="558">
        <f>SUM(H14:M14)</f>
        <v>0</v>
      </c>
      <c r="O14" s="46"/>
    </row>
    <row r="15" spans="1:202" ht="14.5" thickBot="1">
      <c r="C15" s="45"/>
      <c r="N15" s="358"/>
      <c r="O15" s="46"/>
    </row>
    <row r="16" spans="1:202" ht="16" thickBot="1">
      <c r="A16" s="144"/>
      <c r="B16" s="131"/>
      <c r="C16" s="145" t="s">
        <v>210</v>
      </c>
      <c r="D16" s="131"/>
      <c r="E16" s="131"/>
      <c r="F16" s="133"/>
      <c r="O16" s="46"/>
    </row>
    <row r="17" spans="1:21" ht="13">
      <c r="A17" s="143" t="s">
        <v>211</v>
      </c>
      <c r="B17" s="363" t="s">
        <v>142</v>
      </c>
      <c r="C17" s="364"/>
      <c r="D17" s="365"/>
      <c r="E17" s="365"/>
      <c r="F17" s="366"/>
      <c r="H17" s="134"/>
      <c r="I17" s="135"/>
      <c r="J17" s="135"/>
      <c r="K17" s="135"/>
      <c r="L17" s="135"/>
      <c r="M17" s="135"/>
      <c r="N17" s="555">
        <f>SUM(H17:M17)</f>
        <v>0</v>
      </c>
      <c r="O17" s="46"/>
    </row>
    <row r="18" spans="1:21" ht="13">
      <c r="A18" s="127" t="s">
        <v>212</v>
      </c>
      <c r="B18" s="367" t="s">
        <v>142</v>
      </c>
      <c r="C18" s="368"/>
      <c r="D18" s="353"/>
      <c r="E18" s="353"/>
      <c r="F18" s="369"/>
      <c r="H18" s="137"/>
      <c r="I18" s="139"/>
      <c r="J18" s="138"/>
      <c r="K18" s="138"/>
      <c r="L18" s="138"/>
      <c r="M18" s="138"/>
      <c r="N18" s="556">
        <f>SUM(H18:M18)</f>
        <v>0</v>
      </c>
      <c r="O18" s="46"/>
    </row>
    <row r="19" spans="1:21" ht="13">
      <c r="A19" s="127" t="s">
        <v>213</v>
      </c>
      <c r="B19" s="367" t="s">
        <v>142</v>
      </c>
      <c r="C19" s="370"/>
      <c r="D19" s="353"/>
      <c r="E19" s="353"/>
      <c r="F19" s="369"/>
      <c r="H19" s="137"/>
      <c r="I19" s="138"/>
      <c r="J19" s="138"/>
      <c r="K19" s="138"/>
      <c r="L19" s="138"/>
      <c r="M19" s="138"/>
      <c r="N19" s="557">
        <f>SUM(H19:M19)</f>
        <v>0</v>
      </c>
      <c r="O19" s="46"/>
    </row>
    <row r="20" spans="1:21" ht="13">
      <c r="A20" s="127" t="s">
        <v>214</v>
      </c>
      <c r="B20" s="367" t="s">
        <v>142</v>
      </c>
      <c r="C20" s="368"/>
      <c r="D20" s="353"/>
      <c r="E20" s="353"/>
      <c r="F20" s="369"/>
      <c r="H20" s="137"/>
      <c r="I20" s="138"/>
      <c r="J20" s="138"/>
      <c r="K20" s="138"/>
      <c r="L20" s="138"/>
      <c r="M20" s="138"/>
      <c r="N20" s="556">
        <f>SUM(H20:M20)</f>
        <v>0</v>
      </c>
      <c r="O20" s="46"/>
    </row>
    <row r="21" spans="1:21" ht="13.5" thickBot="1">
      <c r="A21" s="128" t="s">
        <v>215</v>
      </c>
      <c r="B21" s="48" t="s">
        <v>142</v>
      </c>
      <c r="C21" s="371"/>
      <c r="D21" s="356"/>
      <c r="E21" s="356"/>
      <c r="F21" s="372"/>
      <c r="H21" s="141"/>
      <c r="I21" s="142"/>
      <c r="J21" s="142"/>
      <c r="K21" s="142"/>
      <c r="L21" s="142"/>
      <c r="M21" s="142"/>
      <c r="N21" s="558">
        <f>SUM(H21:M21)</f>
        <v>0</v>
      </c>
      <c r="O21" s="46"/>
    </row>
    <row r="22" spans="1:21" ht="14.5" thickBot="1">
      <c r="C22" s="45"/>
      <c r="N22" s="358"/>
      <c r="O22" s="46"/>
    </row>
    <row r="23" spans="1:21" s="35" customFormat="1" ht="16" thickBot="1">
      <c r="A23" s="146"/>
      <c r="B23" s="546"/>
      <c r="C23" s="132" t="s">
        <v>427</v>
      </c>
      <c r="D23" s="294" t="s">
        <v>3</v>
      </c>
      <c r="H23" s="52"/>
      <c r="I23" s="52"/>
      <c r="J23" s="52"/>
      <c r="K23" s="52"/>
      <c r="L23" s="52"/>
      <c r="M23" s="52"/>
      <c r="N23" s="53"/>
    </row>
    <row r="24" spans="1:21" s="550" customFormat="1" ht="15.5">
      <c r="A24" s="130" t="s">
        <v>216</v>
      </c>
      <c r="B24" s="547" t="s">
        <v>142</v>
      </c>
      <c r="C24" s="548" t="s">
        <v>217</v>
      </c>
      <c r="D24" s="549" t="s">
        <v>20</v>
      </c>
      <c r="H24" s="551"/>
      <c r="I24" s="552"/>
      <c r="J24" s="553"/>
      <c r="K24" s="553"/>
      <c r="L24" s="554"/>
      <c r="M24" s="553"/>
      <c r="N24" s="559">
        <f>SUM(H24:M24)</f>
        <v>0</v>
      </c>
      <c r="O24" s="35"/>
      <c r="P24" s="35"/>
      <c r="Q24" s="35"/>
      <c r="R24" s="35"/>
      <c r="S24" s="35"/>
      <c r="T24" s="35"/>
      <c r="U24" s="35"/>
    </row>
    <row r="25" spans="1:21" ht="16" thickBot="1">
      <c r="A25" s="128" t="s">
        <v>219</v>
      </c>
      <c r="B25" s="48" t="s">
        <v>142</v>
      </c>
      <c r="C25" s="295" t="s">
        <v>220</v>
      </c>
      <c r="D25" s="49" t="s">
        <v>20</v>
      </c>
      <c r="H25" s="373"/>
      <c r="I25" s="374"/>
      <c r="J25" s="375"/>
      <c r="K25" s="375"/>
      <c r="L25" s="376"/>
      <c r="M25" s="375"/>
      <c r="N25" s="558">
        <f>SUM(H25:M25)</f>
        <v>0</v>
      </c>
      <c r="O25" s="35"/>
      <c r="P25" s="35"/>
      <c r="Q25" s="35"/>
      <c r="R25" s="35"/>
      <c r="S25" s="35"/>
      <c r="T25" s="35"/>
      <c r="U25" s="35"/>
    </row>
    <row r="26" spans="1:21" ht="15.5">
      <c r="A26" s="37"/>
      <c r="B26" s="37"/>
      <c r="D26" s="54"/>
      <c r="E26" s="54"/>
      <c r="F26" s="54"/>
      <c r="G26" s="54"/>
      <c r="I26" s="359"/>
      <c r="J26" s="359"/>
      <c r="K26" s="359"/>
      <c r="L26" s="359"/>
      <c r="M26" s="359"/>
      <c r="N26" s="53"/>
      <c r="O26" s="35"/>
      <c r="P26" s="35"/>
      <c r="Q26" s="35"/>
      <c r="R26" s="35"/>
      <c r="S26" s="35"/>
      <c r="T26" s="35"/>
      <c r="U26" s="35"/>
    </row>
    <row r="27" spans="1:21" ht="13" thickBot="1">
      <c r="C27" s="377"/>
    </row>
    <row r="28" spans="1:21">
      <c r="A28" s="327"/>
      <c r="B28" s="328"/>
      <c r="C28" s="328"/>
      <c r="D28" s="328"/>
      <c r="E28" s="328"/>
      <c r="F28" s="328"/>
      <c r="G28" s="328"/>
      <c r="H28" s="329"/>
    </row>
    <row r="29" spans="1:21">
      <c r="A29" s="330" t="s">
        <v>45</v>
      </c>
      <c r="B29" s="333"/>
      <c r="C29" s="332"/>
      <c r="D29" s="332"/>
      <c r="E29" s="332"/>
      <c r="F29" s="332"/>
      <c r="G29" s="333" t="s">
        <v>46</v>
      </c>
      <c r="H29" s="334"/>
    </row>
    <row r="30" spans="1:21">
      <c r="A30" s="335"/>
      <c r="B30" s="332"/>
      <c r="C30" s="332"/>
      <c r="D30" s="332"/>
      <c r="E30" s="332"/>
      <c r="F30" s="332"/>
      <c r="G30" s="332"/>
      <c r="H30" s="334"/>
    </row>
    <row r="31" spans="1:21">
      <c r="A31" s="330" t="s">
        <v>47</v>
      </c>
      <c r="B31" s="333"/>
      <c r="C31" s="332"/>
      <c r="D31" s="332"/>
      <c r="E31" s="332"/>
      <c r="F31" s="332"/>
      <c r="G31" s="333" t="s">
        <v>46</v>
      </c>
      <c r="H31" s="334"/>
    </row>
    <row r="32" spans="1:21">
      <c r="A32" s="335"/>
      <c r="B32" s="332"/>
      <c r="C32" s="332"/>
      <c r="D32" s="332"/>
      <c r="E32" s="332"/>
      <c r="F32" s="332"/>
      <c r="G32" s="332"/>
      <c r="H32" s="334"/>
    </row>
    <row r="33" spans="1:8">
      <c r="A33" s="330" t="s">
        <v>48</v>
      </c>
      <c r="B33" s="333"/>
      <c r="C33" s="332"/>
      <c r="D33" s="332"/>
      <c r="E33" s="332"/>
      <c r="F33" s="332"/>
      <c r="G33" s="333"/>
      <c r="H33" s="334"/>
    </row>
    <row r="34" spans="1:8" ht="13" thickBot="1">
      <c r="A34" s="336"/>
      <c r="B34" s="337"/>
      <c r="C34" s="337"/>
      <c r="D34" s="337"/>
      <c r="E34" s="337"/>
      <c r="F34" s="337"/>
      <c r="G34" s="337"/>
      <c r="H34" s="338"/>
    </row>
    <row r="50" spans="9:10">
      <c r="I50" s="55"/>
      <c r="J50" s="55"/>
    </row>
  </sheetData>
  <pageMargins left="0.55118110236220474" right="0.55118110236220474" top="0.74803149606299213" bottom="0.70866141732283472" header="0.51181102362204722" footer="0.51181102362204722"/>
  <pageSetup paperSize="8" scale="67" orientation="landscape" r:id="rId1"/>
  <headerFooter alignWithMargins="0">
    <oddFooter>&amp;L&amp;1#&amp;"Arial"&amp;11&amp;K000000SW Public Published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F79A-6E23-4FA4-8844-F2FE1D834896}">
  <dimension ref="A1:Z484"/>
  <sheetViews>
    <sheetView showWhiteSpace="0" topLeftCell="C1" zoomScaleNormal="100" workbookViewId="0">
      <selection activeCell="I6" sqref="I6:K6"/>
    </sheetView>
  </sheetViews>
  <sheetFormatPr defaultColWidth="8.7265625" defaultRowHeight="14" outlineLevelRow="1"/>
  <cols>
    <col min="1" max="26" width="23" style="156" customWidth="1"/>
    <col min="27" max="16384" width="8.7265625" style="156"/>
  </cols>
  <sheetData>
    <row r="1" spans="1:26" ht="20">
      <c r="A1" s="5" t="s">
        <v>0</v>
      </c>
      <c r="B1" s="29"/>
      <c r="C1" s="30"/>
      <c r="D1" s="30"/>
      <c r="E1" s="30"/>
      <c r="F1" s="30"/>
      <c r="G1" s="30"/>
      <c r="H1" s="30"/>
      <c r="I1" s="30"/>
      <c r="J1" s="30"/>
      <c r="K1" s="27"/>
      <c r="L1" s="27"/>
      <c r="N1" s="28"/>
    </row>
    <row r="2" spans="1:26" ht="16" thickBot="1">
      <c r="A2" s="31"/>
      <c r="B2" s="31"/>
      <c r="C2" s="32"/>
      <c r="D2" s="32"/>
      <c r="E2" s="32"/>
      <c r="F2" s="32"/>
      <c r="G2" s="32"/>
      <c r="H2" s="32"/>
      <c r="I2" s="32"/>
      <c r="J2" s="32"/>
      <c r="K2" s="28"/>
      <c r="L2" s="28"/>
      <c r="N2" s="28"/>
    </row>
    <row r="3" spans="1:26" ht="20">
      <c r="A3" s="38" t="s">
        <v>221</v>
      </c>
      <c r="B3" s="105"/>
      <c r="C3" s="39"/>
      <c r="D3" s="39"/>
      <c r="E3" s="39"/>
      <c r="F3" s="39"/>
      <c r="G3" s="39"/>
      <c r="H3" s="39"/>
      <c r="I3" s="39"/>
      <c r="J3" s="39"/>
      <c r="K3" s="39"/>
      <c r="L3" s="40"/>
      <c r="N3" s="28"/>
    </row>
    <row r="4" spans="1:26" ht="20.5" thickBot="1">
      <c r="A4" s="41"/>
      <c r="B4" s="106"/>
      <c r="C4" s="33"/>
      <c r="D4" s="33"/>
      <c r="E4" s="33"/>
      <c r="F4" s="33"/>
      <c r="G4" s="33"/>
      <c r="H4" s="33"/>
      <c r="I4" s="33"/>
      <c r="J4" s="33"/>
      <c r="K4" s="33"/>
      <c r="L4" s="34"/>
      <c r="N4" s="28"/>
    </row>
    <row r="5" spans="1:26" ht="14.5" thickBot="1"/>
    <row r="6" spans="1:26" ht="24" customHeight="1" thickBot="1">
      <c r="A6" s="879" t="s">
        <v>140</v>
      </c>
      <c r="B6" s="880"/>
      <c r="C6" s="880"/>
      <c r="D6" s="880"/>
      <c r="E6" s="880"/>
      <c r="F6" s="880"/>
      <c r="G6" s="880"/>
      <c r="H6" s="881"/>
      <c r="I6" s="841" t="s">
        <v>8</v>
      </c>
      <c r="J6" s="839"/>
      <c r="K6" s="839"/>
      <c r="L6" s="846" t="s">
        <v>9</v>
      </c>
      <c r="M6" s="846"/>
      <c r="N6" s="846"/>
      <c r="O6" s="846" t="s">
        <v>10</v>
      </c>
      <c r="P6" s="846"/>
      <c r="Q6" s="846"/>
      <c r="R6" s="846" t="s">
        <v>11</v>
      </c>
      <c r="S6" s="846"/>
      <c r="T6" s="846"/>
      <c r="U6" s="846" t="s">
        <v>12</v>
      </c>
      <c r="V6" s="846"/>
      <c r="W6" s="846"/>
      <c r="X6" s="846" t="s">
        <v>13</v>
      </c>
      <c r="Y6" s="846"/>
      <c r="Z6" s="846"/>
    </row>
    <row r="7" spans="1:26" ht="24" customHeight="1">
      <c r="A7" s="896"/>
      <c r="B7" s="897"/>
      <c r="C7" s="897"/>
      <c r="D7" s="897"/>
      <c r="E7" s="897"/>
      <c r="F7" s="897"/>
      <c r="G7" s="897"/>
      <c r="H7" s="898"/>
      <c r="I7" s="895" t="s">
        <v>500</v>
      </c>
      <c r="J7" s="891" t="s">
        <v>139</v>
      </c>
      <c r="K7" s="891"/>
      <c r="L7" s="890" t="s">
        <v>500</v>
      </c>
      <c r="M7" s="891" t="s">
        <v>139</v>
      </c>
      <c r="N7" s="891"/>
      <c r="O7" s="890" t="s">
        <v>500</v>
      </c>
      <c r="P7" s="891" t="s">
        <v>139</v>
      </c>
      <c r="Q7" s="891"/>
      <c r="R7" s="890" t="s">
        <v>500</v>
      </c>
      <c r="S7" s="891" t="s">
        <v>139</v>
      </c>
      <c r="T7" s="891"/>
      <c r="U7" s="890" t="s">
        <v>500</v>
      </c>
      <c r="V7" s="891" t="s">
        <v>139</v>
      </c>
      <c r="W7" s="891"/>
      <c r="X7" s="890" t="s">
        <v>500</v>
      </c>
      <c r="Y7" s="891" t="s">
        <v>139</v>
      </c>
      <c r="Z7" s="891"/>
    </row>
    <row r="8" spans="1:26" ht="46.5">
      <c r="A8" s="516" t="s">
        <v>128</v>
      </c>
      <c r="B8" s="811" t="s">
        <v>222</v>
      </c>
      <c r="C8" s="811" t="s">
        <v>68</v>
      </c>
      <c r="D8" s="811" t="s">
        <v>130</v>
      </c>
      <c r="E8" s="811" t="s">
        <v>202</v>
      </c>
      <c r="F8" s="812" t="s">
        <v>131</v>
      </c>
      <c r="G8" s="811" t="s">
        <v>7</v>
      </c>
      <c r="H8" s="669" t="s">
        <v>223</v>
      </c>
      <c r="I8" s="895"/>
      <c r="J8" s="613" t="s">
        <v>482</v>
      </c>
      <c r="K8" s="702" t="s">
        <v>434</v>
      </c>
      <c r="L8" s="890"/>
      <c r="M8" s="613" t="s">
        <v>482</v>
      </c>
      <c r="N8" s="671" t="s">
        <v>434</v>
      </c>
      <c r="O8" s="890"/>
      <c r="P8" s="613" t="s">
        <v>482</v>
      </c>
      <c r="Q8" s="671" t="s">
        <v>434</v>
      </c>
      <c r="R8" s="890"/>
      <c r="S8" s="613" t="s">
        <v>482</v>
      </c>
      <c r="T8" s="671" t="s">
        <v>434</v>
      </c>
      <c r="U8" s="890"/>
      <c r="V8" s="613" t="s">
        <v>482</v>
      </c>
      <c r="W8" s="671" t="s">
        <v>434</v>
      </c>
      <c r="X8" s="890"/>
      <c r="Y8" s="613" t="s">
        <v>482</v>
      </c>
      <c r="Z8" s="671" t="s">
        <v>434</v>
      </c>
    </row>
    <row r="9" spans="1:26" s="541" customFormat="1" ht="17" customHeight="1" thickBot="1">
      <c r="A9" s="755"/>
      <c r="B9" s="756"/>
      <c r="C9" s="757">
        <v>1</v>
      </c>
      <c r="D9" s="757">
        <v>2</v>
      </c>
      <c r="E9" s="757">
        <v>3</v>
      </c>
      <c r="F9" s="757">
        <v>4</v>
      </c>
      <c r="G9" s="757">
        <v>5</v>
      </c>
      <c r="H9" s="758">
        <v>6</v>
      </c>
      <c r="I9" s="810">
        <v>7</v>
      </c>
      <c r="J9" s="757">
        <v>8</v>
      </c>
      <c r="K9" s="763">
        <v>9</v>
      </c>
      <c r="L9" s="764">
        <v>10</v>
      </c>
      <c r="M9" s="757">
        <v>11</v>
      </c>
      <c r="N9" s="758">
        <v>12</v>
      </c>
      <c r="O9" s="762">
        <v>13</v>
      </c>
      <c r="P9" s="757">
        <v>14</v>
      </c>
      <c r="Q9" s="758">
        <v>15</v>
      </c>
      <c r="R9" s="762">
        <v>16</v>
      </c>
      <c r="S9" s="757">
        <v>17</v>
      </c>
      <c r="T9" s="758">
        <v>18</v>
      </c>
      <c r="U9" s="762">
        <v>19</v>
      </c>
      <c r="V9" s="757">
        <v>20</v>
      </c>
      <c r="W9" s="758">
        <v>21</v>
      </c>
      <c r="X9" s="762">
        <v>22</v>
      </c>
      <c r="Y9" s="757">
        <v>23</v>
      </c>
      <c r="Z9" s="758">
        <v>24</v>
      </c>
    </row>
    <row r="10" spans="1:26" ht="14.5" outlineLevel="1" thickBot="1">
      <c r="A10" s="107" t="s">
        <v>224</v>
      </c>
      <c r="B10" s="323" t="s">
        <v>16</v>
      </c>
      <c r="C10" s="858"/>
      <c r="D10" s="856"/>
      <c r="E10" s="856"/>
      <c r="F10" s="854"/>
      <c r="G10" s="851" t="s">
        <v>499</v>
      </c>
      <c r="H10" s="319" t="s">
        <v>226</v>
      </c>
      <c r="I10" s="753"/>
      <c r="J10" s="321"/>
      <c r="K10" s="321"/>
      <c r="L10" s="320"/>
      <c r="M10" s="321"/>
      <c r="N10" s="321"/>
      <c r="O10" s="320"/>
      <c r="P10" s="321"/>
      <c r="Q10" s="321"/>
      <c r="R10" s="320"/>
      <c r="S10" s="321"/>
      <c r="T10" s="321"/>
      <c r="U10" s="320"/>
      <c r="V10" s="321"/>
      <c r="W10" s="321"/>
      <c r="X10" s="320"/>
      <c r="Y10" s="321"/>
      <c r="Z10" s="322"/>
    </row>
    <row r="11" spans="1:26" ht="14.5" outlineLevel="1" thickBot="1">
      <c r="A11" s="98">
        <v>5.1999999999999993</v>
      </c>
      <c r="B11" s="213" t="s">
        <v>16</v>
      </c>
      <c r="C11" s="858"/>
      <c r="D11" s="856"/>
      <c r="E11" s="856"/>
      <c r="F11" s="854"/>
      <c r="G11" s="851"/>
      <c r="H11" s="315" t="s">
        <v>227</v>
      </c>
      <c r="I11" s="754"/>
      <c r="J11" s="317"/>
      <c r="K11" s="317"/>
      <c r="L11" s="316"/>
      <c r="M11" s="317"/>
      <c r="N11" s="317"/>
      <c r="O11" s="316"/>
      <c r="P11" s="317"/>
      <c r="Q11" s="317"/>
      <c r="R11" s="316"/>
      <c r="S11" s="317"/>
      <c r="T11" s="317"/>
      <c r="U11" s="316"/>
      <c r="V11" s="317"/>
      <c r="W11" s="317"/>
      <c r="X11" s="316"/>
      <c r="Y11" s="317"/>
      <c r="Z11" s="318"/>
    </row>
    <row r="12" spans="1:26" ht="14.5" outlineLevel="1" thickBot="1">
      <c r="A12" s="98">
        <v>5.2999999999999989</v>
      </c>
      <c r="B12" s="213" t="s">
        <v>16</v>
      </c>
      <c r="C12" s="858"/>
      <c r="D12" s="856"/>
      <c r="E12" s="856"/>
      <c r="F12" s="854"/>
      <c r="G12" s="851"/>
      <c r="H12" s="315" t="s">
        <v>228</v>
      </c>
      <c r="I12" s="754"/>
      <c r="J12" s="317"/>
      <c r="K12" s="317"/>
      <c r="L12" s="316"/>
      <c r="M12" s="317"/>
      <c r="N12" s="317"/>
      <c r="O12" s="316"/>
      <c r="P12" s="317"/>
      <c r="Q12" s="317"/>
      <c r="R12" s="316"/>
      <c r="S12" s="317"/>
      <c r="T12" s="317"/>
      <c r="U12" s="316"/>
      <c r="V12" s="317"/>
      <c r="W12" s="317"/>
      <c r="X12" s="316"/>
      <c r="Y12" s="317"/>
      <c r="Z12" s="318"/>
    </row>
    <row r="13" spans="1:26" ht="14.5" outlineLevel="1" thickBot="1">
      <c r="A13" s="98">
        <v>5.3999999999999986</v>
      </c>
      <c r="B13" s="213" t="s">
        <v>16</v>
      </c>
      <c r="C13" s="858"/>
      <c r="D13" s="856"/>
      <c r="E13" s="856"/>
      <c r="F13" s="854"/>
      <c r="G13" s="852" t="s">
        <v>230</v>
      </c>
      <c r="H13" s="319" t="s">
        <v>226</v>
      </c>
      <c r="I13" s="753"/>
      <c r="J13" s="321"/>
      <c r="K13" s="321"/>
      <c r="L13" s="320"/>
      <c r="M13" s="321"/>
      <c r="N13" s="321"/>
      <c r="O13" s="320"/>
      <c r="P13" s="321"/>
      <c r="Q13" s="321"/>
      <c r="R13" s="320"/>
      <c r="S13" s="321"/>
      <c r="T13" s="321"/>
      <c r="U13" s="320"/>
      <c r="V13" s="321"/>
      <c r="W13" s="321"/>
      <c r="X13" s="320"/>
      <c r="Y13" s="321"/>
      <c r="Z13" s="322"/>
    </row>
    <row r="14" spans="1:26" ht="14.5" outlineLevel="1" thickBot="1">
      <c r="A14" s="98">
        <v>5.4999999999999982</v>
      </c>
      <c r="B14" s="213" t="s">
        <v>16</v>
      </c>
      <c r="C14" s="858"/>
      <c r="D14" s="856"/>
      <c r="E14" s="856"/>
      <c r="F14" s="854"/>
      <c r="G14" s="852"/>
      <c r="H14" s="315" t="s">
        <v>227</v>
      </c>
      <c r="I14" s="754"/>
      <c r="J14" s="317"/>
      <c r="K14" s="317"/>
      <c r="L14" s="316"/>
      <c r="M14" s="317"/>
      <c r="N14" s="317"/>
      <c r="O14" s="316"/>
      <c r="P14" s="317"/>
      <c r="Q14" s="317"/>
      <c r="R14" s="316"/>
      <c r="S14" s="317"/>
      <c r="T14" s="317"/>
      <c r="U14" s="316"/>
      <c r="V14" s="317"/>
      <c r="W14" s="317"/>
      <c r="X14" s="316"/>
      <c r="Y14" s="317"/>
      <c r="Z14" s="318"/>
    </row>
    <row r="15" spans="1:26" ht="14.5" outlineLevel="1" thickBot="1">
      <c r="A15" s="298">
        <v>5.5999999999999979</v>
      </c>
      <c r="B15" s="772" t="s">
        <v>16</v>
      </c>
      <c r="C15" s="859"/>
      <c r="D15" s="857"/>
      <c r="E15" s="857"/>
      <c r="F15" s="855"/>
      <c r="G15" s="853"/>
      <c r="H15" s="813" t="s">
        <v>228</v>
      </c>
      <c r="I15" s="754"/>
      <c r="J15" s="317"/>
      <c r="K15" s="317"/>
      <c r="L15" s="316"/>
      <c r="M15" s="317"/>
      <c r="N15" s="317"/>
      <c r="O15" s="316"/>
      <c r="P15" s="317"/>
      <c r="Q15" s="317"/>
      <c r="R15" s="316"/>
      <c r="S15" s="317"/>
      <c r="T15" s="317"/>
      <c r="U15" s="316"/>
      <c r="V15" s="317"/>
      <c r="W15" s="317"/>
      <c r="X15" s="316"/>
      <c r="Y15" s="317"/>
      <c r="Z15" s="318"/>
    </row>
    <row r="16" spans="1:26" ht="14.5" outlineLevel="1" thickBot="1">
      <c r="A16" s="107">
        <v>5.6999999999999975</v>
      </c>
      <c r="B16" s="323" t="s">
        <v>16</v>
      </c>
      <c r="C16" s="858"/>
      <c r="D16" s="857"/>
      <c r="E16" s="857"/>
      <c r="F16" s="857"/>
      <c r="G16" s="851" t="s">
        <v>499</v>
      </c>
      <c r="H16" s="319" t="s">
        <v>226</v>
      </c>
      <c r="I16" s="753"/>
      <c r="J16" s="321"/>
      <c r="K16" s="321"/>
      <c r="L16" s="320"/>
      <c r="M16" s="321"/>
      <c r="N16" s="321"/>
      <c r="O16" s="320"/>
      <c r="P16" s="321"/>
      <c r="Q16" s="321"/>
      <c r="R16" s="320"/>
      <c r="S16" s="321"/>
      <c r="T16" s="321"/>
      <c r="U16" s="320"/>
      <c r="V16" s="321"/>
      <c r="W16" s="321"/>
      <c r="X16" s="320"/>
      <c r="Y16" s="321"/>
      <c r="Z16" s="322"/>
    </row>
    <row r="17" spans="1:26" ht="14.5" outlineLevel="1" thickBot="1">
      <c r="A17" s="98">
        <v>5.7999999999999972</v>
      </c>
      <c r="B17" s="213" t="s">
        <v>16</v>
      </c>
      <c r="C17" s="863"/>
      <c r="D17" s="861"/>
      <c r="E17" s="861"/>
      <c r="F17" s="861"/>
      <c r="G17" s="851"/>
      <c r="H17" s="315" t="s">
        <v>227</v>
      </c>
      <c r="I17" s="754"/>
      <c r="J17" s="317"/>
      <c r="K17" s="317"/>
      <c r="L17" s="316"/>
      <c r="M17" s="317"/>
      <c r="N17" s="317"/>
      <c r="O17" s="316"/>
      <c r="P17" s="317"/>
      <c r="Q17" s="317"/>
      <c r="R17" s="316"/>
      <c r="S17" s="317"/>
      <c r="T17" s="317"/>
      <c r="U17" s="316"/>
      <c r="V17" s="317"/>
      <c r="W17" s="317"/>
      <c r="X17" s="316"/>
      <c r="Y17" s="317"/>
      <c r="Z17" s="318"/>
    </row>
    <row r="18" spans="1:26" ht="14.5" outlineLevel="1" thickBot="1">
      <c r="A18" s="98">
        <v>5.8999999999999968</v>
      </c>
      <c r="B18" s="213" t="s">
        <v>16</v>
      </c>
      <c r="C18" s="863"/>
      <c r="D18" s="861"/>
      <c r="E18" s="861"/>
      <c r="F18" s="861"/>
      <c r="G18" s="851"/>
      <c r="H18" s="315" t="s">
        <v>228</v>
      </c>
      <c r="I18" s="754"/>
      <c r="J18" s="317"/>
      <c r="K18" s="317"/>
      <c r="L18" s="316"/>
      <c r="M18" s="317"/>
      <c r="N18" s="317"/>
      <c r="O18" s="316"/>
      <c r="P18" s="317"/>
      <c r="Q18" s="317"/>
      <c r="R18" s="316"/>
      <c r="S18" s="317"/>
      <c r="T18" s="317"/>
      <c r="U18" s="316"/>
      <c r="V18" s="317"/>
      <c r="W18" s="317"/>
      <c r="X18" s="316"/>
      <c r="Y18" s="317"/>
      <c r="Z18" s="318"/>
    </row>
    <row r="19" spans="1:26" ht="14.5" outlineLevel="1" thickBot="1">
      <c r="A19" s="187">
        <v>5.0999999999999996</v>
      </c>
      <c r="B19" s="213" t="s">
        <v>16</v>
      </c>
      <c r="C19" s="863"/>
      <c r="D19" s="861"/>
      <c r="E19" s="861"/>
      <c r="F19" s="861"/>
      <c r="G19" s="851" t="s">
        <v>230</v>
      </c>
      <c r="H19" s="319" t="s">
        <v>226</v>
      </c>
      <c r="I19" s="753"/>
      <c r="J19" s="321"/>
      <c r="K19" s="321"/>
      <c r="L19" s="320"/>
      <c r="M19" s="321"/>
      <c r="N19" s="321"/>
      <c r="O19" s="320"/>
      <c r="P19" s="321"/>
      <c r="Q19" s="321"/>
      <c r="R19" s="320"/>
      <c r="S19" s="321"/>
      <c r="T19" s="321"/>
      <c r="U19" s="320"/>
      <c r="V19" s="321"/>
      <c r="W19" s="321"/>
      <c r="X19" s="320"/>
      <c r="Y19" s="321"/>
      <c r="Z19" s="322"/>
    </row>
    <row r="20" spans="1:26" ht="14.5" outlineLevel="1" thickBot="1">
      <c r="A20" s="187">
        <v>5.1099999999999994</v>
      </c>
      <c r="B20" s="213" t="s">
        <v>16</v>
      </c>
      <c r="C20" s="863"/>
      <c r="D20" s="861"/>
      <c r="E20" s="861"/>
      <c r="F20" s="861"/>
      <c r="G20" s="851"/>
      <c r="H20" s="315" t="s">
        <v>227</v>
      </c>
      <c r="I20" s="754"/>
      <c r="J20" s="317"/>
      <c r="K20" s="317"/>
      <c r="L20" s="316"/>
      <c r="M20" s="317"/>
      <c r="N20" s="317"/>
      <c r="O20" s="316"/>
      <c r="P20" s="317"/>
      <c r="Q20" s="317"/>
      <c r="R20" s="316"/>
      <c r="S20" s="317"/>
      <c r="T20" s="317"/>
      <c r="U20" s="316"/>
      <c r="V20" s="317"/>
      <c r="W20" s="317"/>
      <c r="X20" s="316"/>
      <c r="Y20" s="317"/>
      <c r="Z20" s="318"/>
    </row>
    <row r="21" spans="1:26" ht="14.5" outlineLevel="1" thickBot="1">
      <c r="A21" s="147">
        <v>5.1199999999999992</v>
      </c>
      <c r="B21" s="326" t="s">
        <v>16</v>
      </c>
      <c r="C21" s="864"/>
      <c r="D21" s="862"/>
      <c r="E21" s="862"/>
      <c r="F21" s="862"/>
      <c r="G21" s="860"/>
      <c r="H21" s="759" t="s">
        <v>228</v>
      </c>
      <c r="I21" s="754"/>
      <c r="J21" s="317"/>
      <c r="K21" s="317"/>
      <c r="L21" s="316"/>
      <c r="M21" s="317"/>
      <c r="N21" s="317"/>
      <c r="O21" s="316"/>
      <c r="P21" s="317"/>
      <c r="Q21" s="317"/>
      <c r="R21" s="316"/>
      <c r="S21" s="317"/>
      <c r="T21" s="317"/>
      <c r="U21" s="316"/>
      <c r="V21" s="317"/>
      <c r="W21" s="317"/>
      <c r="X21" s="316"/>
      <c r="Y21" s="317"/>
      <c r="Z21" s="318"/>
    </row>
    <row r="22" spans="1:26" ht="14.5" outlineLevel="1" thickBot="1">
      <c r="A22" s="107">
        <v>5.129999999999999</v>
      </c>
      <c r="B22" s="323" t="s">
        <v>16</v>
      </c>
      <c r="C22" s="858"/>
      <c r="D22" s="857"/>
      <c r="E22" s="857"/>
      <c r="F22" s="857"/>
      <c r="G22" s="851" t="s">
        <v>499</v>
      </c>
      <c r="H22" s="319" t="s">
        <v>226</v>
      </c>
      <c r="I22" s="753"/>
      <c r="J22" s="321"/>
      <c r="K22" s="321"/>
      <c r="L22" s="320"/>
      <c r="M22" s="321"/>
      <c r="N22" s="321"/>
      <c r="O22" s="320"/>
      <c r="P22" s="321"/>
      <c r="Q22" s="321"/>
      <c r="R22" s="320"/>
      <c r="S22" s="321"/>
      <c r="T22" s="321"/>
      <c r="U22" s="320"/>
      <c r="V22" s="321"/>
      <c r="W22" s="321"/>
      <c r="X22" s="320"/>
      <c r="Y22" s="321"/>
      <c r="Z22" s="322"/>
    </row>
    <row r="23" spans="1:26" ht="14.5" outlineLevel="1" thickBot="1">
      <c r="A23" s="98">
        <v>5.1399999999999988</v>
      </c>
      <c r="B23" s="213" t="s">
        <v>16</v>
      </c>
      <c r="C23" s="858"/>
      <c r="D23" s="857"/>
      <c r="E23" s="857"/>
      <c r="F23" s="857"/>
      <c r="G23" s="851"/>
      <c r="H23" s="315" t="s">
        <v>227</v>
      </c>
      <c r="I23" s="754"/>
      <c r="J23" s="317"/>
      <c r="K23" s="317"/>
      <c r="L23" s="316"/>
      <c r="M23" s="317"/>
      <c r="N23" s="317"/>
      <c r="O23" s="316"/>
      <c r="P23" s="317"/>
      <c r="Q23" s="317"/>
      <c r="R23" s="316"/>
      <c r="S23" s="317"/>
      <c r="T23" s="317"/>
      <c r="U23" s="316"/>
      <c r="V23" s="317"/>
      <c r="W23" s="317"/>
      <c r="X23" s="316"/>
      <c r="Y23" s="317"/>
      <c r="Z23" s="318"/>
    </row>
    <row r="24" spans="1:26" ht="14.5" outlineLevel="1" thickBot="1">
      <c r="A24" s="98">
        <v>5.1499999999999986</v>
      </c>
      <c r="B24" s="213" t="s">
        <v>16</v>
      </c>
      <c r="C24" s="858"/>
      <c r="D24" s="857"/>
      <c r="E24" s="857"/>
      <c r="F24" s="857"/>
      <c r="G24" s="851"/>
      <c r="H24" s="315" t="s">
        <v>228</v>
      </c>
      <c r="I24" s="754"/>
      <c r="J24" s="317"/>
      <c r="K24" s="317"/>
      <c r="L24" s="316"/>
      <c r="M24" s="317"/>
      <c r="N24" s="317"/>
      <c r="O24" s="316"/>
      <c r="P24" s="317"/>
      <c r="Q24" s="317"/>
      <c r="R24" s="316"/>
      <c r="S24" s="317"/>
      <c r="T24" s="317"/>
      <c r="U24" s="316"/>
      <c r="V24" s="317"/>
      <c r="W24" s="317"/>
      <c r="X24" s="316"/>
      <c r="Y24" s="317"/>
      <c r="Z24" s="318"/>
    </row>
    <row r="25" spans="1:26" ht="14.5" outlineLevel="1" thickBot="1">
      <c r="A25" s="98">
        <v>5.1599999999999984</v>
      </c>
      <c r="B25" s="213" t="s">
        <v>16</v>
      </c>
      <c r="C25" s="858"/>
      <c r="D25" s="857"/>
      <c r="E25" s="857"/>
      <c r="F25" s="857"/>
      <c r="G25" s="851" t="s">
        <v>230</v>
      </c>
      <c r="H25" s="319" t="s">
        <v>226</v>
      </c>
      <c r="I25" s="753"/>
      <c r="J25" s="321"/>
      <c r="K25" s="321"/>
      <c r="L25" s="320"/>
      <c r="M25" s="321"/>
      <c r="N25" s="321"/>
      <c r="O25" s="320"/>
      <c r="P25" s="321"/>
      <c r="Q25" s="321"/>
      <c r="R25" s="320"/>
      <c r="S25" s="321"/>
      <c r="T25" s="321"/>
      <c r="U25" s="320"/>
      <c r="V25" s="321"/>
      <c r="W25" s="321"/>
      <c r="X25" s="320"/>
      <c r="Y25" s="321"/>
      <c r="Z25" s="322"/>
    </row>
    <row r="26" spans="1:26" ht="14.5" outlineLevel="1" thickBot="1">
      <c r="A26" s="98">
        <v>5.1699999999999982</v>
      </c>
      <c r="B26" s="213" t="s">
        <v>16</v>
      </c>
      <c r="C26" s="858"/>
      <c r="D26" s="857"/>
      <c r="E26" s="857"/>
      <c r="F26" s="857"/>
      <c r="G26" s="851"/>
      <c r="H26" s="315" t="s">
        <v>227</v>
      </c>
      <c r="I26" s="754"/>
      <c r="J26" s="317"/>
      <c r="K26" s="317"/>
      <c r="L26" s="316"/>
      <c r="M26" s="317"/>
      <c r="N26" s="317"/>
      <c r="O26" s="316"/>
      <c r="P26" s="317"/>
      <c r="Q26" s="317"/>
      <c r="R26" s="316"/>
      <c r="S26" s="317"/>
      <c r="T26" s="317"/>
      <c r="U26" s="316"/>
      <c r="V26" s="317"/>
      <c r="W26" s="317"/>
      <c r="X26" s="316"/>
      <c r="Y26" s="317"/>
      <c r="Z26" s="318"/>
    </row>
    <row r="27" spans="1:26" ht="14.5" outlineLevel="1" thickBot="1">
      <c r="A27" s="98">
        <v>5.1799999999999979</v>
      </c>
      <c r="B27" s="213" t="s">
        <v>16</v>
      </c>
      <c r="C27" s="858"/>
      <c r="D27" s="857"/>
      <c r="E27" s="857"/>
      <c r="F27" s="857"/>
      <c r="G27" s="851"/>
      <c r="H27" s="315" t="s">
        <v>228</v>
      </c>
      <c r="I27" s="754"/>
      <c r="J27" s="317"/>
      <c r="K27" s="317"/>
      <c r="L27" s="316"/>
      <c r="M27" s="317"/>
      <c r="N27" s="317"/>
      <c r="O27" s="316"/>
      <c r="P27" s="317"/>
      <c r="Q27" s="317"/>
      <c r="R27" s="316"/>
      <c r="S27" s="317"/>
      <c r="T27" s="317"/>
      <c r="U27" s="316"/>
      <c r="V27" s="317"/>
      <c r="W27" s="317"/>
      <c r="X27" s="316"/>
      <c r="Y27" s="317"/>
      <c r="Z27" s="318"/>
    </row>
    <row r="28" spans="1:26" ht="14.5" outlineLevel="1" thickBot="1">
      <c r="A28" s="107">
        <v>5.1899999999999977</v>
      </c>
      <c r="B28" s="323" t="s">
        <v>16</v>
      </c>
      <c r="C28" s="858"/>
      <c r="D28" s="857"/>
      <c r="E28" s="857"/>
      <c r="F28" s="857"/>
      <c r="G28" s="851" t="s">
        <v>499</v>
      </c>
      <c r="H28" s="319" t="s">
        <v>226</v>
      </c>
      <c r="I28" s="753"/>
      <c r="J28" s="321"/>
      <c r="K28" s="321"/>
      <c r="L28" s="320"/>
      <c r="M28" s="321"/>
      <c r="N28" s="321"/>
      <c r="O28" s="320"/>
      <c r="P28" s="321"/>
      <c r="Q28" s="321"/>
      <c r="R28" s="320"/>
      <c r="S28" s="321"/>
      <c r="T28" s="321"/>
      <c r="U28" s="320"/>
      <c r="V28" s="321"/>
      <c r="W28" s="321"/>
      <c r="X28" s="320"/>
      <c r="Y28" s="321"/>
      <c r="Z28" s="322"/>
    </row>
    <row r="29" spans="1:26" ht="14.5" outlineLevel="1" thickBot="1">
      <c r="A29" s="187">
        <v>5.1999999999999975</v>
      </c>
      <c r="B29" s="213" t="s">
        <v>16</v>
      </c>
      <c r="C29" s="858"/>
      <c r="D29" s="857"/>
      <c r="E29" s="857"/>
      <c r="F29" s="857"/>
      <c r="G29" s="851"/>
      <c r="H29" s="315" t="s">
        <v>227</v>
      </c>
      <c r="I29" s="754"/>
      <c r="J29" s="317"/>
      <c r="K29" s="317"/>
      <c r="L29" s="316"/>
      <c r="M29" s="317"/>
      <c r="N29" s="317"/>
      <c r="O29" s="316"/>
      <c r="P29" s="317"/>
      <c r="Q29" s="317"/>
      <c r="R29" s="316"/>
      <c r="S29" s="317"/>
      <c r="T29" s="317"/>
      <c r="U29" s="316"/>
      <c r="V29" s="317"/>
      <c r="W29" s="317"/>
      <c r="X29" s="316"/>
      <c r="Y29" s="317"/>
      <c r="Z29" s="318"/>
    </row>
    <row r="30" spans="1:26" ht="14.5" outlineLevel="1" thickBot="1">
      <c r="A30" s="98">
        <v>5.2099999999999973</v>
      </c>
      <c r="B30" s="213" t="s">
        <v>16</v>
      </c>
      <c r="C30" s="858"/>
      <c r="D30" s="857"/>
      <c r="E30" s="857"/>
      <c r="F30" s="857"/>
      <c r="G30" s="851"/>
      <c r="H30" s="315" t="s">
        <v>228</v>
      </c>
      <c r="I30" s="754"/>
      <c r="J30" s="317"/>
      <c r="K30" s="317"/>
      <c r="L30" s="316"/>
      <c r="M30" s="317"/>
      <c r="N30" s="317"/>
      <c r="O30" s="316"/>
      <c r="P30" s="317"/>
      <c r="Q30" s="317"/>
      <c r="R30" s="316"/>
      <c r="S30" s="317"/>
      <c r="T30" s="317"/>
      <c r="U30" s="316"/>
      <c r="V30" s="317"/>
      <c r="W30" s="317"/>
      <c r="X30" s="316"/>
      <c r="Y30" s="317"/>
      <c r="Z30" s="318"/>
    </row>
    <row r="31" spans="1:26" ht="14.5" outlineLevel="1" thickBot="1">
      <c r="A31" s="98">
        <v>5.2199999999999971</v>
      </c>
      <c r="B31" s="213" t="s">
        <v>16</v>
      </c>
      <c r="C31" s="858"/>
      <c r="D31" s="857"/>
      <c r="E31" s="857"/>
      <c r="F31" s="857"/>
      <c r="G31" s="851" t="s">
        <v>230</v>
      </c>
      <c r="H31" s="319" t="s">
        <v>226</v>
      </c>
      <c r="I31" s="753"/>
      <c r="J31" s="321"/>
      <c r="K31" s="321"/>
      <c r="L31" s="320"/>
      <c r="M31" s="321"/>
      <c r="N31" s="321"/>
      <c r="O31" s="320"/>
      <c r="P31" s="321"/>
      <c r="Q31" s="321"/>
      <c r="R31" s="320"/>
      <c r="S31" s="321"/>
      <c r="T31" s="321"/>
      <c r="U31" s="320"/>
      <c r="V31" s="321"/>
      <c r="W31" s="321"/>
      <c r="X31" s="320"/>
      <c r="Y31" s="321"/>
      <c r="Z31" s="322"/>
    </row>
    <row r="32" spans="1:26" ht="14.5" outlineLevel="1" thickBot="1">
      <c r="A32" s="98">
        <v>5.2299999999999969</v>
      </c>
      <c r="B32" s="213" t="s">
        <v>16</v>
      </c>
      <c r="C32" s="858"/>
      <c r="D32" s="857"/>
      <c r="E32" s="857"/>
      <c r="F32" s="857"/>
      <c r="G32" s="851"/>
      <c r="H32" s="315" t="s">
        <v>227</v>
      </c>
      <c r="I32" s="754"/>
      <c r="J32" s="317"/>
      <c r="K32" s="317"/>
      <c r="L32" s="316"/>
      <c r="M32" s="317"/>
      <c r="N32" s="317"/>
      <c r="O32" s="316"/>
      <c r="P32" s="317"/>
      <c r="Q32" s="317"/>
      <c r="R32" s="316"/>
      <c r="S32" s="317"/>
      <c r="T32" s="317"/>
      <c r="U32" s="316"/>
      <c r="V32" s="317"/>
      <c r="W32" s="317"/>
      <c r="X32" s="316"/>
      <c r="Y32" s="317"/>
      <c r="Z32" s="318"/>
    </row>
    <row r="33" spans="1:26" ht="14.5" outlineLevel="1" thickBot="1">
      <c r="A33" s="98">
        <v>5.2399999999999967</v>
      </c>
      <c r="B33" s="213" t="s">
        <v>16</v>
      </c>
      <c r="C33" s="858"/>
      <c r="D33" s="857"/>
      <c r="E33" s="857"/>
      <c r="F33" s="857"/>
      <c r="G33" s="851"/>
      <c r="H33" s="315" t="s">
        <v>228</v>
      </c>
      <c r="I33" s="754"/>
      <c r="J33" s="317"/>
      <c r="K33" s="317"/>
      <c r="L33" s="316"/>
      <c r="M33" s="317"/>
      <c r="N33" s="317"/>
      <c r="O33" s="316"/>
      <c r="P33" s="317"/>
      <c r="Q33" s="317"/>
      <c r="R33" s="316"/>
      <c r="S33" s="317"/>
      <c r="T33" s="317"/>
      <c r="U33" s="316"/>
      <c r="V33" s="317"/>
      <c r="W33" s="317"/>
      <c r="X33" s="316"/>
      <c r="Y33" s="317"/>
      <c r="Z33" s="318"/>
    </row>
    <row r="34" spans="1:26" ht="14.5" outlineLevel="1" thickBot="1">
      <c r="A34" s="107">
        <v>5.2499999999999964</v>
      </c>
      <c r="B34" s="323" t="s">
        <v>16</v>
      </c>
      <c r="C34" s="858"/>
      <c r="D34" s="857"/>
      <c r="E34" s="857"/>
      <c r="F34" s="870"/>
      <c r="G34" s="851" t="s">
        <v>499</v>
      </c>
      <c r="H34" s="319" t="s">
        <v>226</v>
      </c>
      <c r="I34" s="753"/>
      <c r="J34" s="321"/>
      <c r="K34" s="321"/>
      <c r="L34" s="320"/>
      <c r="M34" s="321"/>
      <c r="N34" s="321"/>
      <c r="O34" s="320"/>
      <c r="P34" s="321"/>
      <c r="Q34" s="321"/>
      <c r="R34" s="320"/>
      <c r="S34" s="321"/>
      <c r="T34" s="321"/>
      <c r="U34" s="320"/>
      <c r="V34" s="321"/>
      <c r="W34" s="321"/>
      <c r="X34" s="320"/>
      <c r="Y34" s="321"/>
      <c r="Z34" s="322"/>
    </row>
    <row r="35" spans="1:26" ht="14.5" outlineLevel="1" thickBot="1">
      <c r="A35" s="98">
        <v>5.2599999999999962</v>
      </c>
      <c r="B35" s="213" t="s">
        <v>16</v>
      </c>
      <c r="C35" s="858"/>
      <c r="D35" s="857"/>
      <c r="E35" s="857"/>
      <c r="F35" s="870"/>
      <c r="G35" s="851"/>
      <c r="H35" s="315" t="s">
        <v>227</v>
      </c>
      <c r="I35" s="754"/>
      <c r="J35" s="317"/>
      <c r="K35" s="317"/>
      <c r="L35" s="316"/>
      <c r="M35" s="317"/>
      <c r="N35" s="317"/>
      <c r="O35" s="316"/>
      <c r="P35" s="317"/>
      <c r="Q35" s="317"/>
      <c r="R35" s="316"/>
      <c r="S35" s="317"/>
      <c r="T35" s="317"/>
      <c r="U35" s="316"/>
      <c r="V35" s="317"/>
      <c r="W35" s="317"/>
      <c r="X35" s="316"/>
      <c r="Y35" s="317"/>
      <c r="Z35" s="318"/>
    </row>
    <row r="36" spans="1:26" ht="14.5" outlineLevel="1" thickBot="1">
      <c r="A36" s="98">
        <v>5.269999999999996</v>
      </c>
      <c r="B36" s="213" t="s">
        <v>16</v>
      </c>
      <c r="C36" s="858"/>
      <c r="D36" s="857"/>
      <c r="E36" s="857"/>
      <c r="F36" s="870"/>
      <c r="G36" s="851"/>
      <c r="H36" s="315" t="s">
        <v>228</v>
      </c>
      <c r="I36" s="754"/>
      <c r="J36" s="317"/>
      <c r="K36" s="317"/>
      <c r="L36" s="316"/>
      <c r="M36" s="317"/>
      <c r="N36" s="317"/>
      <c r="O36" s="316"/>
      <c r="P36" s="317"/>
      <c r="Q36" s="317"/>
      <c r="R36" s="316"/>
      <c r="S36" s="317"/>
      <c r="T36" s="317"/>
      <c r="U36" s="316"/>
      <c r="V36" s="317"/>
      <c r="W36" s="317"/>
      <c r="X36" s="316"/>
      <c r="Y36" s="317"/>
      <c r="Z36" s="318"/>
    </row>
    <row r="37" spans="1:26" ht="14.5" outlineLevel="1" thickBot="1">
      <c r="A37" s="98">
        <v>5.2799999999999958</v>
      </c>
      <c r="B37" s="213" t="s">
        <v>16</v>
      </c>
      <c r="C37" s="858"/>
      <c r="D37" s="857"/>
      <c r="E37" s="857"/>
      <c r="F37" s="870"/>
      <c r="G37" s="851" t="s">
        <v>230</v>
      </c>
      <c r="H37" s="319" t="s">
        <v>226</v>
      </c>
      <c r="I37" s="753"/>
      <c r="J37" s="321"/>
      <c r="K37" s="321"/>
      <c r="L37" s="320"/>
      <c r="M37" s="321"/>
      <c r="N37" s="321"/>
      <c r="O37" s="320"/>
      <c r="P37" s="321"/>
      <c r="Q37" s="321"/>
      <c r="R37" s="320"/>
      <c r="S37" s="321"/>
      <c r="T37" s="321"/>
      <c r="U37" s="320"/>
      <c r="V37" s="321"/>
      <c r="W37" s="321"/>
      <c r="X37" s="320"/>
      <c r="Y37" s="321"/>
      <c r="Z37" s="322"/>
    </row>
    <row r="38" spans="1:26" ht="14.5" outlineLevel="1" thickBot="1">
      <c r="A38" s="98">
        <v>5.2899999999999956</v>
      </c>
      <c r="B38" s="213" t="s">
        <v>16</v>
      </c>
      <c r="C38" s="858"/>
      <c r="D38" s="857"/>
      <c r="E38" s="857"/>
      <c r="F38" s="870"/>
      <c r="G38" s="851"/>
      <c r="H38" s="315" t="s">
        <v>227</v>
      </c>
      <c r="I38" s="754"/>
      <c r="J38" s="317"/>
      <c r="K38" s="317"/>
      <c r="L38" s="316"/>
      <c r="M38" s="317"/>
      <c r="N38" s="317"/>
      <c r="O38" s="316"/>
      <c r="P38" s="317"/>
      <c r="Q38" s="317"/>
      <c r="R38" s="316"/>
      <c r="S38" s="317"/>
      <c r="T38" s="317"/>
      <c r="U38" s="316"/>
      <c r="V38" s="317"/>
      <c r="W38" s="317"/>
      <c r="X38" s="316"/>
      <c r="Y38" s="317"/>
      <c r="Z38" s="318"/>
    </row>
    <row r="39" spans="1:26" ht="14.5" outlineLevel="1" thickBot="1">
      <c r="A39" s="188">
        <v>5.2999999999999954</v>
      </c>
      <c r="B39" s="326" t="s">
        <v>16</v>
      </c>
      <c r="C39" s="875"/>
      <c r="D39" s="874"/>
      <c r="E39" s="874"/>
      <c r="F39" s="873"/>
      <c r="G39" s="860"/>
      <c r="H39" s="759" t="s">
        <v>228</v>
      </c>
      <c r="I39" s="773"/>
      <c r="J39" s="766"/>
      <c r="K39" s="766"/>
      <c r="L39" s="765"/>
      <c r="M39" s="766"/>
      <c r="N39" s="766"/>
      <c r="O39" s="765"/>
      <c r="P39" s="766"/>
      <c r="Q39" s="766"/>
      <c r="R39" s="765"/>
      <c r="S39" s="766"/>
      <c r="T39" s="766"/>
      <c r="U39" s="765"/>
      <c r="V39" s="766"/>
      <c r="W39" s="766"/>
      <c r="X39" s="765"/>
      <c r="Y39" s="766"/>
      <c r="Z39" s="767"/>
    </row>
    <row r="41" spans="1:26" ht="14.5" thickBot="1">
      <c r="B41" s="156" t="s">
        <v>413</v>
      </c>
    </row>
    <row r="42" spans="1:26" ht="24" customHeight="1">
      <c r="A42" s="879" t="s">
        <v>147</v>
      </c>
      <c r="B42" s="880"/>
      <c r="C42" s="880"/>
      <c r="D42" s="880"/>
      <c r="E42" s="880"/>
      <c r="F42" s="880"/>
      <c r="G42" s="880"/>
      <c r="H42" s="881"/>
      <c r="I42" s="839" t="s">
        <v>8</v>
      </c>
      <c r="J42" s="841"/>
      <c r="K42" s="841"/>
      <c r="L42" s="846" t="s">
        <v>9</v>
      </c>
      <c r="M42" s="892"/>
      <c r="N42" s="892"/>
      <c r="O42" s="846" t="s">
        <v>10</v>
      </c>
      <c r="P42" s="892"/>
      <c r="Q42" s="892"/>
      <c r="R42" s="846" t="s">
        <v>11</v>
      </c>
      <c r="S42" s="892"/>
      <c r="T42" s="892"/>
      <c r="U42" s="846" t="s">
        <v>12</v>
      </c>
      <c r="V42" s="892"/>
      <c r="W42" s="892"/>
      <c r="X42" s="846" t="s">
        <v>13</v>
      </c>
      <c r="Y42" s="892"/>
      <c r="Z42" s="847"/>
    </row>
    <row r="43" spans="1:26" ht="24" customHeight="1">
      <c r="A43" s="882"/>
      <c r="B43" s="883"/>
      <c r="C43" s="883"/>
      <c r="D43" s="883"/>
      <c r="E43" s="883"/>
      <c r="F43" s="883"/>
      <c r="G43" s="883"/>
      <c r="H43" s="884"/>
      <c r="I43" s="890" t="s">
        <v>500</v>
      </c>
      <c r="J43" s="891" t="s">
        <v>139</v>
      </c>
      <c r="K43" s="891"/>
      <c r="L43" s="890" t="s">
        <v>500</v>
      </c>
      <c r="M43" s="891" t="s">
        <v>139</v>
      </c>
      <c r="N43" s="891"/>
      <c r="O43" s="890" t="s">
        <v>500</v>
      </c>
      <c r="P43" s="891" t="s">
        <v>139</v>
      </c>
      <c r="Q43" s="891"/>
      <c r="R43" s="890" t="s">
        <v>500</v>
      </c>
      <c r="S43" s="891" t="s">
        <v>139</v>
      </c>
      <c r="T43" s="891"/>
      <c r="U43" s="890" t="s">
        <v>500</v>
      </c>
      <c r="V43" s="891" t="s">
        <v>139</v>
      </c>
      <c r="W43" s="891"/>
      <c r="X43" s="890" t="s">
        <v>500</v>
      </c>
      <c r="Y43" s="891" t="s">
        <v>139</v>
      </c>
      <c r="Z43" s="894"/>
    </row>
    <row r="44" spans="1:26" ht="47" thickBot="1">
      <c r="A44" s="517" t="s">
        <v>128</v>
      </c>
      <c r="B44" s="518" t="s">
        <v>222</v>
      </c>
      <c r="C44" s="518" t="s">
        <v>68</v>
      </c>
      <c r="D44" s="518" t="s">
        <v>130</v>
      </c>
      <c r="E44" s="518" t="s">
        <v>202</v>
      </c>
      <c r="F44" s="519" t="s">
        <v>131</v>
      </c>
      <c r="G44" s="518" t="s">
        <v>7</v>
      </c>
      <c r="H44" s="540" t="s">
        <v>223</v>
      </c>
      <c r="I44" s="893"/>
      <c r="J44" s="490" t="s">
        <v>482</v>
      </c>
      <c r="K44" s="490" t="s">
        <v>434</v>
      </c>
      <c r="L44" s="893"/>
      <c r="M44" s="490" t="s">
        <v>482</v>
      </c>
      <c r="N44" s="490" t="s">
        <v>434</v>
      </c>
      <c r="O44" s="893"/>
      <c r="P44" s="490" t="s">
        <v>482</v>
      </c>
      <c r="Q44" s="490" t="s">
        <v>434</v>
      </c>
      <c r="R44" s="893"/>
      <c r="S44" s="490" t="s">
        <v>482</v>
      </c>
      <c r="T44" s="490" t="s">
        <v>434</v>
      </c>
      <c r="U44" s="893"/>
      <c r="V44" s="490" t="s">
        <v>482</v>
      </c>
      <c r="W44" s="490" t="s">
        <v>434</v>
      </c>
      <c r="X44" s="893"/>
      <c r="Y44" s="490" t="s">
        <v>482</v>
      </c>
      <c r="Z44" s="491" t="s">
        <v>434</v>
      </c>
    </row>
    <row r="45" spans="1:26" s="541" customFormat="1" ht="15.5">
      <c r="A45" s="768"/>
      <c r="B45" s="769"/>
      <c r="C45" s="763">
        <v>1</v>
      </c>
      <c r="D45" s="763">
        <v>2</v>
      </c>
      <c r="E45" s="763">
        <v>3</v>
      </c>
      <c r="F45" s="763">
        <v>4</v>
      </c>
      <c r="G45" s="763">
        <v>5</v>
      </c>
      <c r="H45" s="770">
        <v>6</v>
      </c>
      <c r="I45" s="764">
        <v>7</v>
      </c>
      <c r="J45" s="763">
        <v>8</v>
      </c>
      <c r="K45" s="771">
        <v>9</v>
      </c>
      <c r="L45" s="764">
        <v>10</v>
      </c>
      <c r="M45" s="763">
        <v>11</v>
      </c>
      <c r="N45" s="770">
        <v>12</v>
      </c>
      <c r="O45" s="764">
        <v>13</v>
      </c>
      <c r="P45" s="763">
        <v>14</v>
      </c>
      <c r="Q45" s="770">
        <v>15</v>
      </c>
      <c r="R45" s="764">
        <v>16</v>
      </c>
      <c r="S45" s="763">
        <v>17</v>
      </c>
      <c r="T45" s="770">
        <v>18</v>
      </c>
      <c r="U45" s="764">
        <v>19</v>
      </c>
      <c r="V45" s="763">
        <v>20</v>
      </c>
      <c r="W45" s="770">
        <v>21</v>
      </c>
      <c r="X45" s="764">
        <v>22</v>
      </c>
      <c r="Y45" s="763">
        <v>23</v>
      </c>
      <c r="Z45" s="770">
        <v>24</v>
      </c>
    </row>
    <row r="46" spans="1:26" ht="21" hidden="1" customHeight="1" outlineLevel="1">
      <c r="A46" s="795">
        <v>5.3099999999999952</v>
      </c>
      <c r="B46" s="698" t="s">
        <v>16</v>
      </c>
      <c r="C46" s="865"/>
      <c r="D46" s="867"/>
      <c r="E46" s="857"/>
      <c r="F46" s="870"/>
      <c r="G46" s="851" t="s">
        <v>225</v>
      </c>
      <c r="H46" s="760" t="s">
        <v>226</v>
      </c>
      <c r="I46" s="320"/>
      <c r="J46" s="321"/>
      <c r="K46" s="321"/>
      <c r="L46" s="320"/>
      <c r="M46" s="321"/>
      <c r="N46" s="321"/>
      <c r="O46" s="320"/>
      <c r="P46" s="321"/>
      <c r="Q46" s="321"/>
      <c r="R46" s="320"/>
      <c r="S46" s="321"/>
      <c r="T46" s="321"/>
      <c r="U46" s="320"/>
      <c r="V46" s="321"/>
      <c r="W46" s="321"/>
      <c r="X46" s="320"/>
      <c r="Y46" s="321"/>
      <c r="Z46" s="322"/>
    </row>
    <row r="47" spans="1:26" ht="21" hidden="1" customHeight="1" outlineLevel="1">
      <c r="A47" s="187">
        <v>5.319999999999995</v>
      </c>
      <c r="B47" s="213" t="s">
        <v>16</v>
      </c>
      <c r="C47" s="866"/>
      <c r="D47" s="868"/>
      <c r="E47" s="869"/>
      <c r="F47" s="871"/>
      <c r="G47" s="872"/>
      <c r="H47" s="602" t="s">
        <v>227</v>
      </c>
      <c r="I47" s="316"/>
      <c r="J47" s="317"/>
      <c r="K47" s="317"/>
      <c r="L47" s="316"/>
      <c r="M47" s="317"/>
      <c r="N47" s="317"/>
      <c r="O47" s="316"/>
      <c r="P47" s="317"/>
      <c r="Q47" s="317"/>
      <c r="R47" s="316"/>
      <c r="S47" s="317"/>
      <c r="T47" s="317"/>
      <c r="U47" s="316"/>
      <c r="V47" s="317"/>
      <c r="W47" s="317"/>
      <c r="X47" s="316"/>
      <c r="Y47" s="317"/>
      <c r="Z47" s="318"/>
    </row>
    <row r="48" spans="1:26" ht="21" hidden="1" customHeight="1" outlineLevel="1" thickBot="1">
      <c r="A48" s="187">
        <v>5.3299999999999947</v>
      </c>
      <c r="B48" s="213" t="s">
        <v>16</v>
      </c>
      <c r="C48" s="866"/>
      <c r="D48" s="868"/>
      <c r="E48" s="869"/>
      <c r="F48" s="871"/>
      <c r="G48" s="872"/>
      <c r="H48" s="602" t="s">
        <v>228</v>
      </c>
      <c r="I48" s="316"/>
      <c r="J48" s="317"/>
      <c r="K48" s="317"/>
      <c r="L48" s="316"/>
      <c r="M48" s="317"/>
      <c r="N48" s="317"/>
      <c r="O48" s="316"/>
      <c r="P48" s="317"/>
      <c r="Q48" s="317"/>
      <c r="R48" s="316"/>
      <c r="S48" s="317"/>
      <c r="T48" s="317"/>
      <c r="U48" s="316"/>
      <c r="V48" s="317"/>
      <c r="W48" s="317"/>
      <c r="X48" s="316"/>
      <c r="Y48" s="317"/>
      <c r="Z48" s="318"/>
    </row>
    <row r="49" spans="1:26" ht="21" hidden="1" customHeight="1" outlineLevel="1">
      <c r="A49" s="187">
        <v>5.3399999999999945</v>
      </c>
      <c r="B49" s="213" t="s">
        <v>16</v>
      </c>
      <c r="C49" s="866"/>
      <c r="D49" s="868"/>
      <c r="E49" s="869"/>
      <c r="F49" s="871"/>
      <c r="G49" s="851" t="s">
        <v>230</v>
      </c>
      <c r="H49" s="760" t="s">
        <v>226</v>
      </c>
      <c r="I49" s="320"/>
      <c r="J49" s="321"/>
      <c r="K49" s="321"/>
      <c r="L49" s="320"/>
      <c r="M49" s="321"/>
      <c r="N49" s="321"/>
      <c r="O49" s="320"/>
      <c r="P49" s="321"/>
      <c r="Q49" s="321"/>
      <c r="R49" s="320"/>
      <c r="S49" s="321"/>
      <c r="T49" s="321"/>
      <c r="U49" s="320"/>
      <c r="V49" s="321"/>
      <c r="W49" s="321"/>
      <c r="X49" s="320"/>
      <c r="Y49" s="321"/>
      <c r="Z49" s="322"/>
    </row>
    <row r="50" spans="1:26" ht="21" hidden="1" customHeight="1" outlineLevel="1">
      <c r="A50" s="187">
        <v>5.3499999999999943</v>
      </c>
      <c r="B50" s="213" t="s">
        <v>16</v>
      </c>
      <c r="C50" s="866"/>
      <c r="D50" s="868"/>
      <c r="E50" s="869"/>
      <c r="F50" s="871"/>
      <c r="G50" s="872"/>
      <c r="H50" s="602" t="s">
        <v>227</v>
      </c>
      <c r="I50" s="316"/>
      <c r="J50" s="317"/>
      <c r="K50" s="317"/>
      <c r="L50" s="316"/>
      <c r="M50" s="317"/>
      <c r="N50" s="317"/>
      <c r="O50" s="316"/>
      <c r="P50" s="317"/>
      <c r="Q50" s="317"/>
      <c r="R50" s="316"/>
      <c r="S50" s="317"/>
      <c r="T50" s="317"/>
      <c r="U50" s="316"/>
      <c r="V50" s="317"/>
      <c r="W50" s="317"/>
      <c r="X50" s="316"/>
      <c r="Y50" s="317"/>
      <c r="Z50" s="318"/>
    </row>
    <row r="51" spans="1:26" ht="21.75" hidden="1" customHeight="1" outlineLevel="1">
      <c r="A51" s="187">
        <v>5.3599999999999941</v>
      </c>
      <c r="B51" s="213" t="s">
        <v>16</v>
      </c>
      <c r="C51" s="866"/>
      <c r="D51" s="868"/>
      <c r="E51" s="869"/>
      <c r="F51" s="871"/>
      <c r="G51" s="872"/>
      <c r="H51" s="602" t="s">
        <v>228</v>
      </c>
      <c r="I51" s="316"/>
      <c r="J51" s="317"/>
      <c r="K51" s="317"/>
      <c r="L51" s="316"/>
      <c r="M51" s="317"/>
      <c r="N51" s="317"/>
      <c r="O51" s="316"/>
      <c r="P51" s="317"/>
      <c r="Q51" s="317"/>
      <c r="R51" s="316"/>
      <c r="S51" s="317"/>
      <c r="T51" s="317"/>
      <c r="U51" s="316"/>
      <c r="V51" s="317"/>
      <c r="W51" s="317"/>
      <c r="X51" s="316"/>
      <c r="Y51" s="317"/>
      <c r="Z51" s="318"/>
    </row>
    <row r="52" spans="1:26" ht="21" hidden="1" customHeight="1" outlineLevel="1">
      <c r="A52" s="795">
        <v>5.3699999999999939</v>
      </c>
      <c r="B52" s="323" t="s">
        <v>16</v>
      </c>
      <c r="C52" s="858"/>
      <c r="D52" s="857"/>
      <c r="E52" s="857"/>
      <c r="F52" s="857"/>
      <c r="G52" s="851" t="s">
        <v>225</v>
      </c>
      <c r="H52" s="760" t="s">
        <v>226</v>
      </c>
      <c r="I52" s="320"/>
      <c r="J52" s="321"/>
      <c r="K52" s="321"/>
      <c r="L52" s="320"/>
      <c r="M52" s="321"/>
      <c r="N52" s="321"/>
      <c r="O52" s="320"/>
      <c r="P52" s="321"/>
      <c r="Q52" s="321"/>
      <c r="R52" s="320"/>
      <c r="S52" s="321"/>
      <c r="T52" s="321"/>
      <c r="U52" s="320"/>
      <c r="V52" s="321"/>
      <c r="W52" s="321"/>
      <c r="X52" s="320"/>
      <c r="Y52" s="321"/>
      <c r="Z52" s="322"/>
    </row>
    <row r="53" spans="1:26" ht="21" hidden="1" customHeight="1" outlineLevel="1">
      <c r="A53" s="187">
        <v>5.3799999999999937</v>
      </c>
      <c r="B53" s="213" t="s">
        <v>16</v>
      </c>
      <c r="C53" s="876"/>
      <c r="D53" s="869"/>
      <c r="E53" s="869"/>
      <c r="F53" s="869"/>
      <c r="G53" s="872"/>
      <c r="H53" s="602" t="s">
        <v>227</v>
      </c>
      <c r="I53" s="316"/>
      <c r="J53" s="317"/>
      <c r="K53" s="317"/>
      <c r="L53" s="316"/>
      <c r="M53" s="317"/>
      <c r="N53" s="317"/>
      <c r="O53" s="316"/>
      <c r="P53" s="317"/>
      <c r="Q53" s="317"/>
      <c r="R53" s="316"/>
      <c r="S53" s="317"/>
      <c r="T53" s="317"/>
      <c r="U53" s="316"/>
      <c r="V53" s="317"/>
      <c r="W53" s="317"/>
      <c r="X53" s="316"/>
      <c r="Y53" s="317"/>
      <c r="Z53" s="318"/>
    </row>
    <row r="54" spans="1:26" ht="21" hidden="1" customHeight="1" outlineLevel="1" thickBot="1">
      <c r="A54" s="187">
        <v>5.3899999999999935</v>
      </c>
      <c r="B54" s="213" t="s">
        <v>16</v>
      </c>
      <c r="C54" s="876"/>
      <c r="D54" s="869"/>
      <c r="E54" s="869"/>
      <c r="F54" s="869"/>
      <c r="G54" s="872"/>
      <c r="H54" s="602" t="s">
        <v>228</v>
      </c>
      <c r="I54" s="316"/>
      <c r="J54" s="317"/>
      <c r="K54" s="317"/>
      <c r="L54" s="316"/>
      <c r="M54" s="317"/>
      <c r="N54" s="317"/>
      <c r="O54" s="316"/>
      <c r="P54" s="317"/>
      <c r="Q54" s="317"/>
      <c r="R54" s="316"/>
      <c r="S54" s="317"/>
      <c r="T54" s="317"/>
      <c r="U54" s="316"/>
      <c r="V54" s="317"/>
      <c r="W54" s="317"/>
      <c r="X54" s="316"/>
      <c r="Y54" s="317"/>
      <c r="Z54" s="318"/>
    </row>
    <row r="55" spans="1:26" ht="21" hidden="1" customHeight="1" outlineLevel="1">
      <c r="A55" s="187">
        <v>5.3999999999999932</v>
      </c>
      <c r="B55" s="213" t="s">
        <v>16</v>
      </c>
      <c r="C55" s="876"/>
      <c r="D55" s="869"/>
      <c r="E55" s="869"/>
      <c r="F55" s="869"/>
      <c r="G55" s="851" t="s">
        <v>230</v>
      </c>
      <c r="H55" s="760" t="s">
        <v>226</v>
      </c>
      <c r="I55" s="320"/>
      <c r="J55" s="321"/>
      <c r="K55" s="321"/>
      <c r="L55" s="320"/>
      <c r="M55" s="321"/>
      <c r="N55" s="321"/>
      <c r="O55" s="320"/>
      <c r="P55" s="321"/>
      <c r="Q55" s="321"/>
      <c r="R55" s="320"/>
      <c r="S55" s="321"/>
      <c r="T55" s="321"/>
      <c r="U55" s="320"/>
      <c r="V55" s="321"/>
      <c r="W55" s="321"/>
      <c r="X55" s="320"/>
      <c r="Y55" s="321"/>
      <c r="Z55" s="322"/>
    </row>
    <row r="56" spans="1:26" ht="21" hidden="1" customHeight="1" outlineLevel="1">
      <c r="A56" s="187">
        <v>5.409999999999993</v>
      </c>
      <c r="B56" s="213" t="s">
        <v>16</v>
      </c>
      <c r="C56" s="876"/>
      <c r="D56" s="869"/>
      <c r="E56" s="869"/>
      <c r="F56" s="869"/>
      <c r="G56" s="872"/>
      <c r="H56" s="602" t="s">
        <v>227</v>
      </c>
      <c r="I56" s="316"/>
      <c r="J56" s="317"/>
      <c r="K56" s="317"/>
      <c r="L56" s="316"/>
      <c r="M56" s="317"/>
      <c r="N56" s="317"/>
      <c r="O56" s="316"/>
      <c r="P56" s="317"/>
      <c r="Q56" s="317"/>
      <c r="R56" s="316"/>
      <c r="S56" s="317"/>
      <c r="T56" s="317"/>
      <c r="U56" s="316"/>
      <c r="V56" s="317"/>
      <c r="W56" s="317"/>
      <c r="X56" s="316"/>
      <c r="Y56" s="317"/>
      <c r="Z56" s="318"/>
    </row>
    <row r="57" spans="1:26" ht="21.75" hidden="1" customHeight="1" outlineLevel="1">
      <c r="A57" s="187">
        <v>5.4199999999999928</v>
      </c>
      <c r="B57" s="213" t="s">
        <v>16</v>
      </c>
      <c r="C57" s="876"/>
      <c r="D57" s="869"/>
      <c r="E57" s="869"/>
      <c r="F57" s="869"/>
      <c r="G57" s="872"/>
      <c r="H57" s="602" t="s">
        <v>228</v>
      </c>
      <c r="I57" s="316"/>
      <c r="J57" s="317"/>
      <c r="K57" s="317"/>
      <c r="L57" s="316"/>
      <c r="M57" s="317"/>
      <c r="N57" s="317"/>
      <c r="O57" s="316"/>
      <c r="P57" s="317"/>
      <c r="Q57" s="317"/>
      <c r="R57" s="316"/>
      <c r="S57" s="317"/>
      <c r="T57" s="317"/>
      <c r="U57" s="316"/>
      <c r="V57" s="317"/>
      <c r="W57" s="317"/>
      <c r="X57" s="316"/>
      <c r="Y57" s="317"/>
      <c r="Z57" s="318"/>
    </row>
    <row r="58" spans="1:26" ht="21" hidden="1" customHeight="1" outlineLevel="1">
      <c r="A58" s="795">
        <v>5.4299999999999926</v>
      </c>
      <c r="B58" s="323" t="s">
        <v>16</v>
      </c>
      <c r="C58" s="858"/>
      <c r="D58" s="857"/>
      <c r="E58" s="857"/>
      <c r="F58" s="857"/>
      <c r="G58" s="851" t="s">
        <v>225</v>
      </c>
      <c r="H58" s="760" t="s">
        <v>226</v>
      </c>
      <c r="I58" s="320"/>
      <c r="J58" s="321"/>
      <c r="K58" s="321"/>
      <c r="L58" s="320"/>
      <c r="M58" s="321"/>
      <c r="N58" s="321"/>
      <c r="O58" s="320"/>
      <c r="P58" s="321"/>
      <c r="Q58" s="321"/>
      <c r="R58" s="320"/>
      <c r="S58" s="321"/>
      <c r="T58" s="321"/>
      <c r="U58" s="320"/>
      <c r="V58" s="321"/>
      <c r="W58" s="321"/>
      <c r="X58" s="320"/>
      <c r="Y58" s="321"/>
      <c r="Z58" s="322"/>
    </row>
    <row r="59" spans="1:26" ht="21" hidden="1" customHeight="1" outlineLevel="1">
      <c r="A59" s="187">
        <v>5.4399999999999924</v>
      </c>
      <c r="B59" s="213" t="s">
        <v>16</v>
      </c>
      <c r="C59" s="876"/>
      <c r="D59" s="869"/>
      <c r="E59" s="869"/>
      <c r="F59" s="869"/>
      <c r="G59" s="872"/>
      <c r="H59" s="602" t="s">
        <v>227</v>
      </c>
      <c r="I59" s="316"/>
      <c r="J59" s="317"/>
      <c r="K59" s="317"/>
      <c r="L59" s="316"/>
      <c r="M59" s="317"/>
      <c r="N59" s="317"/>
      <c r="O59" s="316"/>
      <c r="P59" s="317"/>
      <c r="Q59" s="317"/>
      <c r="R59" s="316"/>
      <c r="S59" s="317"/>
      <c r="T59" s="317"/>
      <c r="U59" s="316"/>
      <c r="V59" s="317"/>
      <c r="W59" s="317"/>
      <c r="X59" s="316"/>
      <c r="Y59" s="317"/>
      <c r="Z59" s="318"/>
    </row>
    <row r="60" spans="1:26" ht="21" hidden="1" customHeight="1" outlineLevel="1" thickBot="1">
      <c r="A60" s="187">
        <v>5.4499999999999922</v>
      </c>
      <c r="B60" s="213" t="s">
        <v>16</v>
      </c>
      <c r="C60" s="876"/>
      <c r="D60" s="869"/>
      <c r="E60" s="869"/>
      <c r="F60" s="869"/>
      <c r="G60" s="872"/>
      <c r="H60" s="602" t="s">
        <v>228</v>
      </c>
      <c r="I60" s="316"/>
      <c r="J60" s="317"/>
      <c r="K60" s="317"/>
      <c r="L60" s="316"/>
      <c r="M60" s="317"/>
      <c r="N60" s="317"/>
      <c r="O60" s="316"/>
      <c r="P60" s="317"/>
      <c r="Q60" s="317"/>
      <c r="R60" s="316"/>
      <c r="S60" s="317"/>
      <c r="T60" s="317"/>
      <c r="U60" s="316"/>
      <c r="V60" s="317"/>
      <c r="W60" s="317"/>
      <c r="X60" s="316"/>
      <c r="Y60" s="317"/>
      <c r="Z60" s="318"/>
    </row>
    <row r="61" spans="1:26" ht="21" hidden="1" customHeight="1" outlineLevel="1">
      <c r="A61" s="187">
        <v>5.459999999999992</v>
      </c>
      <c r="B61" s="213" t="s">
        <v>16</v>
      </c>
      <c r="C61" s="876"/>
      <c r="D61" s="869"/>
      <c r="E61" s="869"/>
      <c r="F61" s="869"/>
      <c r="G61" s="851" t="s">
        <v>230</v>
      </c>
      <c r="H61" s="760" t="s">
        <v>226</v>
      </c>
      <c r="I61" s="320"/>
      <c r="J61" s="321"/>
      <c r="K61" s="321"/>
      <c r="L61" s="320"/>
      <c r="M61" s="321"/>
      <c r="N61" s="321"/>
      <c r="O61" s="320"/>
      <c r="P61" s="321"/>
      <c r="Q61" s="321"/>
      <c r="R61" s="320"/>
      <c r="S61" s="321"/>
      <c r="T61" s="321"/>
      <c r="U61" s="320"/>
      <c r="V61" s="321"/>
      <c r="W61" s="321"/>
      <c r="X61" s="320"/>
      <c r="Y61" s="321"/>
      <c r="Z61" s="322"/>
    </row>
    <row r="62" spans="1:26" ht="21" hidden="1" customHeight="1" outlineLevel="1">
      <c r="A62" s="187">
        <v>5.4699999999999918</v>
      </c>
      <c r="B62" s="213" t="s">
        <v>16</v>
      </c>
      <c r="C62" s="876"/>
      <c r="D62" s="869"/>
      <c r="E62" s="869"/>
      <c r="F62" s="869"/>
      <c r="G62" s="872"/>
      <c r="H62" s="602" t="s">
        <v>227</v>
      </c>
      <c r="I62" s="316"/>
      <c r="J62" s="317"/>
      <c r="K62" s="317"/>
      <c r="L62" s="316"/>
      <c r="M62" s="317"/>
      <c r="N62" s="317"/>
      <c r="O62" s="316"/>
      <c r="P62" s="317"/>
      <c r="Q62" s="317"/>
      <c r="R62" s="316"/>
      <c r="S62" s="317"/>
      <c r="T62" s="317"/>
      <c r="U62" s="316"/>
      <c r="V62" s="317"/>
      <c r="W62" s="317"/>
      <c r="X62" s="316"/>
      <c r="Y62" s="317"/>
      <c r="Z62" s="318"/>
    </row>
    <row r="63" spans="1:26" ht="21.75" hidden="1" customHeight="1" outlineLevel="1">
      <c r="A63" s="187">
        <v>5.4799999999999915</v>
      </c>
      <c r="B63" s="213" t="s">
        <v>16</v>
      </c>
      <c r="C63" s="876"/>
      <c r="D63" s="869"/>
      <c r="E63" s="869"/>
      <c r="F63" s="869"/>
      <c r="G63" s="872"/>
      <c r="H63" s="602" t="s">
        <v>228</v>
      </c>
      <c r="I63" s="316"/>
      <c r="J63" s="317"/>
      <c r="K63" s="317"/>
      <c r="L63" s="316"/>
      <c r="M63" s="317"/>
      <c r="N63" s="317"/>
      <c r="O63" s="316"/>
      <c r="P63" s="317"/>
      <c r="Q63" s="317"/>
      <c r="R63" s="316"/>
      <c r="S63" s="317"/>
      <c r="T63" s="317"/>
      <c r="U63" s="316"/>
      <c r="V63" s="317"/>
      <c r="W63" s="317"/>
      <c r="X63" s="316"/>
      <c r="Y63" s="317"/>
      <c r="Z63" s="318"/>
    </row>
    <row r="64" spans="1:26" ht="21" hidden="1" customHeight="1" outlineLevel="1">
      <c r="A64" s="795">
        <v>5.4899999999999913</v>
      </c>
      <c r="B64" s="323" t="s">
        <v>16</v>
      </c>
      <c r="C64" s="858"/>
      <c r="D64" s="857"/>
      <c r="E64" s="857"/>
      <c r="F64" s="857"/>
      <c r="G64" s="851" t="s">
        <v>225</v>
      </c>
      <c r="H64" s="760" t="s">
        <v>226</v>
      </c>
      <c r="I64" s="320"/>
      <c r="J64" s="321"/>
      <c r="K64" s="321"/>
      <c r="L64" s="320"/>
      <c r="M64" s="321"/>
      <c r="N64" s="321"/>
      <c r="O64" s="320"/>
      <c r="P64" s="321"/>
      <c r="Q64" s="321"/>
      <c r="R64" s="320"/>
      <c r="S64" s="321"/>
      <c r="T64" s="321"/>
      <c r="U64" s="320"/>
      <c r="V64" s="321"/>
      <c r="W64" s="321"/>
      <c r="X64" s="320"/>
      <c r="Y64" s="321"/>
      <c r="Z64" s="322"/>
    </row>
    <row r="65" spans="1:26" ht="21" hidden="1" customHeight="1" outlineLevel="1">
      <c r="A65" s="187">
        <v>5.4999999999999911</v>
      </c>
      <c r="B65" s="213" t="s">
        <v>16</v>
      </c>
      <c r="C65" s="876"/>
      <c r="D65" s="869"/>
      <c r="E65" s="869"/>
      <c r="F65" s="869"/>
      <c r="G65" s="872"/>
      <c r="H65" s="602" t="s">
        <v>227</v>
      </c>
      <c r="I65" s="316"/>
      <c r="J65" s="317"/>
      <c r="K65" s="317"/>
      <c r="L65" s="316"/>
      <c r="M65" s="317"/>
      <c r="N65" s="317"/>
      <c r="O65" s="316"/>
      <c r="P65" s="317"/>
      <c r="Q65" s="317"/>
      <c r="R65" s="316"/>
      <c r="S65" s="317"/>
      <c r="T65" s="317"/>
      <c r="U65" s="316"/>
      <c r="V65" s="317"/>
      <c r="W65" s="317"/>
      <c r="X65" s="316"/>
      <c r="Y65" s="317"/>
      <c r="Z65" s="318"/>
    </row>
    <row r="66" spans="1:26" ht="21" hidden="1" customHeight="1" outlineLevel="1" thickBot="1">
      <c r="A66" s="187">
        <v>5.5099999999999909</v>
      </c>
      <c r="B66" s="213" t="s">
        <v>16</v>
      </c>
      <c r="C66" s="876"/>
      <c r="D66" s="869"/>
      <c r="E66" s="869"/>
      <c r="F66" s="869"/>
      <c r="G66" s="872"/>
      <c r="H66" s="602" t="s">
        <v>228</v>
      </c>
      <c r="I66" s="316"/>
      <c r="J66" s="317"/>
      <c r="K66" s="317"/>
      <c r="L66" s="316"/>
      <c r="M66" s="317"/>
      <c r="N66" s="317"/>
      <c r="O66" s="316"/>
      <c r="P66" s="317"/>
      <c r="Q66" s="317"/>
      <c r="R66" s="316"/>
      <c r="S66" s="317"/>
      <c r="T66" s="317"/>
      <c r="U66" s="316"/>
      <c r="V66" s="317"/>
      <c r="W66" s="317"/>
      <c r="X66" s="316"/>
      <c r="Y66" s="317"/>
      <c r="Z66" s="318"/>
    </row>
    <row r="67" spans="1:26" ht="21" hidden="1" customHeight="1" outlineLevel="1">
      <c r="A67" s="187">
        <v>5.5199999999999907</v>
      </c>
      <c r="B67" s="213" t="s">
        <v>16</v>
      </c>
      <c r="C67" s="876"/>
      <c r="D67" s="869"/>
      <c r="E67" s="869"/>
      <c r="F67" s="869"/>
      <c r="G67" s="851" t="s">
        <v>230</v>
      </c>
      <c r="H67" s="760" t="s">
        <v>226</v>
      </c>
      <c r="I67" s="320"/>
      <c r="J67" s="321"/>
      <c r="K67" s="321"/>
      <c r="L67" s="320"/>
      <c r="M67" s="321"/>
      <c r="N67" s="321"/>
      <c r="O67" s="320"/>
      <c r="P67" s="321"/>
      <c r="Q67" s="321"/>
      <c r="R67" s="320"/>
      <c r="S67" s="321"/>
      <c r="T67" s="321"/>
      <c r="U67" s="320"/>
      <c r="V67" s="321"/>
      <c r="W67" s="321"/>
      <c r="X67" s="320"/>
      <c r="Y67" s="321"/>
      <c r="Z67" s="322"/>
    </row>
    <row r="68" spans="1:26" ht="21" hidden="1" customHeight="1" outlineLevel="1">
      <c r="A68" s="187">
        <v>5.5299999999999905</v>
      </c>
      <c r="B68" s="213" t="s">
        <v>16</v>
      </c>
      <c r="C68" s="876"/>
      <c r="D68" s="869"/>
      <c r="E68" s="869"/>
      <c r="F68" s="869"/>
      <c r="G68" s="872"/>
      <c r="H68" s="602" t="s">
        <v>227</v>
      </c>
      <c r="I68" s="316"/>
      <c r="J68" s="317"/>
      <c r="K68" s="317"/>
      <c r="L68" s="316"/>
      <c r="M68" s="317"/>
      <c r="N68" s="317"/>
      <c r="O68" s="316"/>
      <c r="P68" s="317"/>
      <c r="Q68" s="317"/>
      <c r="R68" s="316"/>
      <c r="S68" s="317"/>
      <c r="T68" s="317"/>
      <c r="U68" s="316"/>
      <c r="V68" s="317"/>
      <c r="W68" s="317"/>
      <c r="X68" s="316"/>
      <c r="Y68" s="317"/>
      <c r="Z68" s="318"/>
    </row>
    <row r="69" spans="1:26" ht="21.75" hidden="1" customHeight="1" outlineLevel="1">
      <c r="A69" s="187">
        <v>5.5399999999999903</v>
      </c>
      <c r="B69" s="213" t="s">
        <v>16</v>
      </c>
      <c r="C69" s="876"/>
      <c r="D69" s="869"/>
      <c r="E69" s="869"/>
      <c r="F69" s="869"/>
      <c r="G69" s="872"/>
      <c r="H69" s="602" t="s">
        <v>228</v>
      </c>
      <c r="I69" s="316"/>
      <c r="J69" s="317"/>
      <c r="K69" s="317"/>
      <c r="L69" s="316"/>
      <c r="M69" s="317"/>
      <c r="N69" s="317"/>
      <c r="O69" s="316"/>
      <c r="P69" s="317"/>
      <c r="Q69" s="317"/>
      <c r="R69" s="316"/>
      <c r="S69" s="317"/>
      <c r="T69" s="317"/>
      <c r="U69" s="316"/>
      <c r="V69" s="317"/>
      <c r="W69" s="317"/>
      <c r="X69" s="316"/>
      <c r="Y69" s="317"/>
      <c r="Z69" s="318"/>
    </row>
    <row r="70" spans="1:26" ht="21" hidden="1" customHeight="1" outlineLevel="1">
      <c r="A70" s="795">
        <v>5.5499999999999901</v>
      </c>
      <c r="B70" s="323" t="s">
        <v>16</v>
      </c>
      <c r="C70" s="858"/>
      <c r="D70" s="857"/>
      <c r="E70" s="857"/>
      <c r="F70" s="857"/>
      <c r="G70" s="851" t="s">
        <v>225</v>
      </c>
      <c r="H70" s="760" t="s">
        <v>226</v>
      </c>
      <c r="I70" s="320"/>
      <c r="J70" s="321"/>
      <c r="K70" s="321"/>
      <c r="L70" s="320"/>
      <c r="M70" s="321"/>
      <c r="N70" s="321"/>
      <c r="O70" s="320"/>
      <c r="P70" s="321"/>
      <c r="Q70" s="321"/>
      <c r="R70" s="320"/>
      <c r="S70" s="321"/>
      <c r="T70" s="321"/>
      <c r="U70" s="320"/>
      <c r="V70" s="321"/>
      <c r="W70" s="321"/>
      <c r="X70" s="320"/>
      <c r="Y70" s="321"/>
      <c r="Z70" s="322"/>
    </row>
    <row r="71" spans="1:26" ht="21" hidden="1" customHeight="1" outlineLevel="1">
      <c r="A71" s="187">
        <v>5.5599999999999898</v>
      </c>
      <c r="B71" s="213" t="s">
        <v>16</v>
      </c>
      <c r="C71" s="876"/>
      <c r="D71" s="869"/>
      <c r="E71" s="869"/>
      <c r="F71" s="869"/>
      <c r="G71" s="872"/>
      <c r="H71" s="602" t="s">
        <v>227</v>
      </c>
      <c r="I71" s="316"/>
      <c r="J71" s="317"/>
      <c r="K71" s="317"/>
      <c r="L71" s="316"/>
      <c r="M71" s="317"/>
      <c r="N71" s="317"/>
      <c r="O71" s="316"/>
      <c r="P71" s="317"/>
      <c r="Q71" s="317"/>
      <c r="R71" s="316"/>
      <c r="S71" s="317"/>
      <c r="T71" s="317"/>
      <c r="U71" s="316"/>
      <c r="V71" s="317"/>
      <c r="W71" s="317"/>
      <c r="X71" s="316"/>
      <c r="Y71" s="317"/>
      <c r="Z71" s="318"/>
    </row>
    <row r="72" spans="1:26" ht="21" hidden="1" customHeight="1" outlineLevel="1" thickBot="1">
      <c r="A72" s="187">
        <v>5.5699999999999896</v>
      </c>
      <c r="B72" s="213" t="s">
        <v>16</v>
      </c>
      <c r="C72" s="876"/>
      <c r="D72" s="869"/>
      <c r="E72" s="869"/>
      <c r="F72" s="869"/>
      <c r="G72" s="872"/>
      <c r="H72" s="602" t="s">
        <v>228</v>
      </c>
      <c r="I72" s="316"/>
      <c r="J72" s="317"/>
      <c r="K72" s="317"/>
      <c r="L72" s="316"/>
      <c r="M72" s="317"/>
      <c r="N72" s="317"/>
      <c r="O72" s="316"/>
      <c r="P72" s="317"/>
      <c r="Q72" s="317"/>
      <c r="R72" s="316"/>
      <c r="S72" s="317"/>
      <c r="T72" s="317"/>
      <c r="U72" s="316"/>
      <c r="V72" s="317"/>
      <c r="W72" s="317"/>
      <c r="X72" s="316"/>
      <c r="Y72" s="317"/>
      <c r="Z72" s="318"/>
    </row>
    <row r="73" spans="1:26" ht="21" hidden="1" customHeight="1" outlineLevel="1">
      <c r="A73" s="187">
        <v>5.5799999999999894</v>
      </c>
      <c r="B73" s="213" t="s">
        <v>16</v>
      </c>
      <c r="C73" s="876"/>
      <c r="D73" s="869"/>
      <c r="E73" s="869"/>
      <c r="F73" s="869"/>
      <c r="G73" s="851" t="s">
        <v>230</v>
      </c>
      <c r="H73" s="760" t="s">
        <v>226</v>
      </c>
      <c r="I73" s="320"/>
      <c r="J73" s="321"/>
      <c r="K73" s="321"/>
      <c r="L73" s="320"/>
      <c r="M73" s="321"/>
      <c r="N73" s="321"/>
      <c r="O73" s="320"/>
      <c r="P73" s="321"/>
      <c r="Q73" s="321"/>
      <c r="R73" s="320"/>
      <c r="S73" s="321"/>
      <c r="T73" s="321"/>
      <c r="U73" s="320"/>
      <c r="V73" s="321"/>
      <c r="W73" s="321"/>
      <c r="X73" s="320"/>
      <c r="Y73" s="321"/>
      <c r="Z73" s="322"/>
    </row>
    <row r="74" spans="1:26" ht="21" hidden="1" customHeight="1" outlineLevel="1">
      <c r="A74" s="187">
        <v>5.5899999999999892</v>
      </c>
      <c r="B74" s="213" t="s">
        <v>16</v>
      </c>
      <c r="C74" s="876"/>
      <c r="D74" s="869"/>
      <c r="E74" s="869"/>
      <c r="F74" s="869"/>
      <c r="G74" s="872"/>
      <c r="H74" s="602" t="s">
        <v>227</v>
      </c>
      <c r="I74" s="316"/>
      <c r="J74" s="317"/>
      <c r="K74" s="317"/>
      <c r="L74" s="316"/>
      <c r="M74" s="317"/>
      <c r="N74" s="317"/>
      <c r="O74" s="316"/>
      <c r="P74" s="317"/>
      <c r="Q74" s="317"/>
      <c r="R74" s="316"/>
      <c r="S74" s="317"/>
      <c r="T74" s="317"/>
      <c r="U74" s="316"/>
      <c r="V74" s="317"/>
      <c r="W74" s="317"/>
      <c r="X74" s="316"/>
      <c r="Y74" s="317"/>
      <c r="Z74" s="318"/>
    </row>
    <row r="75" spans="1:26" ht="21" hidden="1" customHeight="1" outlineLevel="1" thickBot="1">
      <c r="A75" s="188">
        <v>5.599999999999989</v>
      </c>
      <c r="B75" s="326" t="s">
        <v>16</v>
      </c>
      <c r="C75" s="877"/>
      <c r="D75" s="862"/>
      <c r="E75" s="862"/>
      <c r="F75" s="862"/>
      <c r="G75" s="878"/>
      <c r="H75" s="761" t="s">
        <v>228</v>
      </c>
      <c r="I75" s="765"/>
      <c r="J75" s="766"/>
      <c r="K75" s="766"/>
      <c r="L75" s="765"/>
      <c r="M75" s="766"/>
      <c r="N75" s="766"/>
      <c r="O75" s="765"/>
      <c r="P75" s="766"/>
      <c r="Q75" s="766"/>
      <c r="R75" s="765"/>
      <c r="S75" s="766"/>
      <c r="T75" s="766"/>
      <c r="U75" s="765"/>
      <c r="V75" s="766"/>
      <c r="W75" s="766"/>
      <c r="X75" s="765"/>
      <c r="Y75" s="766"/>
      <c r="Z75" s="767"/>
    </row>
    <row r="76" spans="1:26" collapsed="1"/>
    <row r="77" spans="1:26" ht="21.75" customHeight="1" thickBot="1"/>
    <row r="78" spans="1:26" ht="24" customHeight="1">
      <c r="A78" s="879" t="s">
        <v>153</v>
      </c>
      <c r="B78" s="880"/>
      <c r="C78" s="880"/>
      <c r="D78" s="880"/>
      <c r="E78" s="880"/>
      <c r="F78" s="880"/>
      <c r="G78" s="880"/>
      <c r="H78" s="881"/>
      <c r="I78" s="839" t="s">
        <v>8</v>
      </c>
      <c r="J78" s="841"/>
      <c r="K78" s="841"/>
      <c r="L78" s="846" t="s">
        <v>9</v>
      </c>
      <c r="M78" s="892"/>
      <c r="N78" s="892"/>
      <c r="O78" s="846" t="s">
        <v>10</v>
      </c>
      <c r="P78" s="892"/>
      <c r="Q78" s="892"/>
      <c r="R78" s="846" t="s">
        <v>11</v>
      </c>
      <c r="S78" s="892"/>
      <c r="T78" s="892"/>
      <c r="U78" s="846" t="s">
        <v>12</v>
      </c>
      <c r="V78" s="892"/>
      <c r="W78" s="892"/>
      <c r="X78" s="846" t="s">
        <v>13</v>
      </c>
      <c r="Y78" s="892"/>
      <c r="Z78" s="847"/>
    </row>
    <row r="79" spans="1:26" ht="24" customHeight="1">
      <c r="A79" s="882"/>
      <c r="B79" s="883"/>
      <c r="C79" s="883"/>
      <c r="D79" s="883"/>
      <c r="E79" s="883"/>
      <c r="F79" s="883"/>
      <c r="G79" s="883"/>
      <c r="H79" s="884"/>
      <c r="I79" s="890" t="s">
        <v>500</v>
      </c>
      <c r="J79" s="891" t="s">
        <v>139</v>
      </c>
      <c r="K79" s="891"/>
      <c r="L79" s="890" t="s">
        <v>500</v>
      </c>
      <c r="M79" s="891" t="s">
        <v>139</v>
      </c>
      <c r="N79" s="891"/>
      <c r="O79" s="890" t="s">
        <v>500</v>
      </c>
      <c r="P79" s="891" t="s">
        <v>139</v>
      </c>
      <c r="Q79" s="891"/>
      <c r="R79" s="890" t="s">
        <v>500</v>
      </c>
      <c r="S79" s="891" t="s">
        <v>139</v>
      </c>
      <c r="T79" s="891"/>
      <c r="U79" s="890" t="s">
        <v>500</v>
      </c>
      <c r="V79" s="891" t="s">
        <v>139</v>
      </c>
      <c r="W79" s="891"/>
      <c r="X79" s="890" t="s">
        <v>500</v>
      </c>
      <c r="Y79" s="891" t="s">
        <v>139</v>
      </c>
      <c r="Z79" s="894"/>
    </row>
    <row r="80" spans="1:26" ht="47" thickBot="1">
      <c r="A80" s="517" t="s">
        <v>128</v>
      </c>
      <c r="B80" s="518" t="s">
        <v>222</v>
      </c>
      <c r="C80" s="518" t="s">
        <v>68</v>
      </c>
      <c r="D80" s="518" t="s">
        <v>130</v>
      </c>
      <c r="E80" s="518" t="s">
        <v>202</v>
      </c>
      <c r="F80" s="519" t="s">
        <v>131</v>
      </c>
      <c r="G80" s="518" t="s">
        <v>7</v>
      </c>
      <c r="H80" s="540" t="s">
        <v>223</v>
      </c>
      <c r="I80" s="893"/>
      <c r="J80" s="490" t="s">
        <v>482</v>
      </c>
      <c r="K80" s="490" t="s">
        <v>434</v>
      </c>
      <c r="L80" s="893"/>
      <c r="M80" s="490" t="s">
        <v>482</v>
      </c>
      <c r="N80" s="490" t="s">
        <v>434</v>
      </c>
      <c r="O80" s="893"/>
      <c r="P80" s="490" t="s">
        <v>482</v>
      </c>
      <c r="Q80" s="490" t="s">
        <v>434</v>
      </c>
      <c r="R80" s="893"/>
      <c r="S80" s="490" t="s">
        <v>482</v>
      </c>
      <c r="T80" s="490" t="s">
        <v>434</v>
      </c>
      <c r="U80" s="893"/>
      <c r="V80" s="490" t="s">
        <v>482</v>
      </c>
      <c r="W80" s="490" t="s">
        <v>434</v>
      </c>
      <c r="X80" s="893"/>
      <c r="Y80" s="490" t="s">
        <v>482</v>
      </c>
      <c r="Z80" s="491" t="s">
        <v>434</v>
      </c>
    </row>
    <row r="81" spans="1:26" s="541" customFormat="1" ht="16" thickBot="1">
      <c r="A81" s="729"/>
      <c r="B81" s="730"/>
      <c r="C81" s="727">
        <v>1</v>
      </c>
      <c r="D81" s="727">
        <v>2</v>
      </c>
      <c r="E81" s="727">
        <v>3</v>
      </c>
      <c r="F81" s="727">
        <v>4</v>
      </c>
      <c r="G81" s="727">
        <v>5</v>
      </c>
      <c r="H81" s="731">
        <v>6</v>
      </c>
      <c r="I81" s="728">
        <v>7</v>
      </c>
      <c r="J81" s="727">
        <v>8</v>
      </c>
      <c r="K81" s="732">
        <v>9</v>
      </c>
      <c r="L81" s="728">
        <v>10</v>
      </c>
      <c r="M81" s="727">
        <v>11</v>
      </c>
      <c r="N81" s="731">
        <v>12</v>
      </c>
      <c r="O81" s="728">
        <v>13</v>
      </c>
      <c r="P81" s="727">
        <v>14</v>
      </c>
      <c r="Q81" s="731">
        <v>15</v>
      </c>
      <c r="R81" s="728">
        <v>16</v>
      </c>
      <c r="S81" s="727">
        <v>17</v>
      </c>
      <c r="T81" s="731">
        <v>18</v>
      </c>
      <c r="U81" s="728">
        <v>19</v>
      </c>
      <c r="V81" s="727">
        <v>20</v>
      </c>
      <c r="W81" s="731">
        <v>21</v>
      </c>
      <c r="X81" s="728">
        <v>22</v>
      </c>
      <c r="Y81" s="727">
        <v>23</v>
      </c>
      <c r="Z81" s="731">
        <v>24</v>
      </c>
    </row>
    <row r="82" spans="1:26" ht="21" hidden="1" customHeight="1" outlineLevel="1">
      <c r="A82" s="795">
        <v>5.6099999999999888</v>
      </c>
      <c r="B82" s="323" t="s">
        <v>16</v>
      </c>
      <c r="C82" s="858"/>
      <c r="D82" s="857"/>
      <c r="E82" s="857"/>
      <c r="F82" s="870"/>
      <c r="G82" s="851" t="s">
        <v>225</v>
      </c>
      <c r="H82" s="319" t="s">
        <v>226</v>
      </c>
      <c r="I82" s="320"/>
      <c r="J82" s="321"/>
      <c r="K82" s="321"/>
      <c r="L82" s="320"/>
      <c r="M82" s="321"/>
      <c r="N82" s="321"/>
      <c r="O82" s="320"/>
      <c r="P82" s="321"/>
      <c r="Q82" s="321"/>
      <c r="R82" s="320"/>
      <c r="S82" s="321"/>
      <c r="T82" s="321"/>
      <c r="U82" s="320"/>
      <c r="V82" s="321"/>
      <c r="W82" s="321"/>
      <c r="X82" s="320"/>
      <c r="Y82" s="321"/>
      <c r="Z82" s="322"/>
    </row>
    <row r="83" spans="1:26" ht="21" hidden="1" customHeight="1" outlineLevel="1">
      <c r="A83" s="187">
        <v>5.6199999999999886</v>
      </c>
      <c r="B83" s="213" t="s">
        <v>16</v>
      </c>
      <c r="C83" s="876"/>
      <c r="D83" s="861"/>
      <c r="E83" s="861"/>
      <c r="F83" s="871"/>
      <c r="G83" s="872"/>
      <c r="H83" s="315" t="s">
        <v>227</v>
      </c>
      <c r="I83" s="316"/>
      <c r="J83" s="317"/>
      <c r="K83" s="317"/>
      <c r="L83" s="316"/>
      <c r="M83" s="317"/>
      <c r="N83" s="317"/>
      <c r="O83" s="316"/>
      <c r="P83" s="317"/>
      <c r="Q83" s="317"/>
      <c r="R83" s="316"/>
      <c r="S83" s="317"/>
      <c r="T83" s="317"/>
      <c r="U83" s="316"/>
      <c r="V83" s="317"/>
      <c r="W83" s="317"/>
      <c r="X83" s="316"/>
      <c r="Y83" s="317"/>
      <c r="Z83" s="318"/>
    </row>
    <row r="84" spans="1:26" ht="21" hidden="1" customHeight="1" outlineLevel="1" thickBot="1">
      <c r="A84" s="187">
        <v>5.6299999999999883</v>
      </c>
      <c r="B84" s="213" t="s">
        <v>16</v>
      </c>
      <c r="C84" s="876"/>
      <c r="D84" s="861"/>
      <c r="E84" s="861"/>
      <c r="F84" s="871"/>
      <c r="G84" s="872"/>
      <c r="H84" s="315" t="s">
        <v>228</v>
      </c>
      <c r="I84" s="316"/>
      <c r="J84" s="317"/>
      <c r="K84" s="317"/>
      <c r="L84" s="316"/>
      <c r="M84" s="317"/>
      <c r="N84" s="317"/>
      <c r="O84" s="316"/>
      <c r="P84" s="317"/>
      <c r="Q84" s="317"/>
      <c r="R84" s="316"/>
      <c r="S84" s="317"/>
      <c r="T84" s="317"/>
      <c r="U84" s="316"/>
      <c r="V84" s="317"/>
      <c r="W84" s="317"/>
      <c r="X84" s="316"/>
      <c r="Y84" s="317"/>
      <c r="Z84" s="318"/>
    </row>
    <row r="85" spans="1:26" ht="21.75" hidden="1" customHeight="1" outlineLevel="1" thickBot="1">
      <c r="A85" s="187">
        <v>5.6399999999999881</v>
      </c>
      <c r="B85" s="213" t="s">
        <v>16</v>
      </c>
      <c r="C85" s="876"/>
      <c r="D85" s="861"/>
      <c r="E85" s="861"/>
      <c r="F85" s="871"/>
      <c r="G85" s="851" t="s">
        <v>230</v>
      </c>
      <c r="H85" s="319" t="s">
        <v>226</v>
      </c>
      <c r="I85" s="320"/>
      <c r="J85" s="321"/>
      <c r="K85" s="321"/>
      <c r="L85" s="320"/>
      <c r="M85" s="321"/>
      <c r="N85" s="321"/>
      <c r="O85" s="320"/>
      <c r="P85" s="321"/>
      <c r="Q85" s="321"/>
      <c r="R85" s="320"/>
      <c r="S85" s="321"/>
      <c r="T85" s="321"/>
      <c r="U85" s="320"/>
      <c r="V85" s="321"/>
      <c r="W85" s="321"/>
      <c r="X85" s="320"/>
      <c r="Y85" s="321"/>
      <c r="Z85" s="322"/>
    </row>
    <row r="86" spans="1:26" ht="21" hidden="1" customHeight="1" outlineLevel="1">
      <c r="A86" s="187">
        <v>5.6499999999999879</v>
      </c>
      <c r="B86" s="213" t="s">
        <v>16</v>
      </c>
      <c r="C86" s="876"/>
      <c r="D86" s="861"/>
      <c r="E86" s="861"/>
      <c r="F86" s="871"/>
      <c r="G86" s="872"/>
      <c r="H86" s="315" t="s">
        <v>227</v>
      </c>
      <c r="I86" s="316"/>
      <c r="J86" s="317"/>
      <c r="K86" s="317"/>
      <c r="L86" s="316"/>
      <c r="M86" s="317"/>
      <c r="N86" s="317"/>
      <c r="O86" s="316"/>
      <c r="P86" s="317"/>
      <c r="Q86" s="317"/>
      <c r="R86" s="316"/>
      <c r="S86" s="317"/>
      <c r="T86" s="317"/>
      <c r="U86" s="316"/>
      <c r="V86" s="317"/>
      <c r="W86" s="317"/>
      <c r="X86" s="316"/>
      <c r="Y86" s="317"/>
      <c r="Z86" s="318"/>
    </row>
    <row r="87" spans="1:26" ht="21" hidden="1" customHeight="1" outlineLevel="1" thickBot="1">
      <c r="A87" s="187">
        <v>5.6599999999999877</v>
      </c>
      <c r="B87" s="213" t="s">
        <v>16</v>
      </c>
      <c r="C87" s="876"/>
      <c r="D87" s="861"/>
      <c r="E87" s="861"/>
      <c r="F87" s="871"/>
      <c r="G87" s="872"/>
      <c r="H87" s="315" t="s">
        <v>228</v>
      </c>
      <c r="I87" s="316"/>
      <c r="J87" s="317"/>
      <c r="K87" s="317"/>
      <c r="L87" s="316"/>
      <c r="M87" s="317"/>
      <c r="N87" s="317"/>
      <c r="O87" s="316"/>
      <c r="P87" s="317"/>
      <c r="Q87" s="317"/>
      <c r="R87" s="316"/>
      <c r="S87" s="317"/>
      <c r="T87" s="317"/>
      <c r="U87" s="316"/>
      <c r="V87" s="317"/>
      <c r="W87" s="317"/>
      <c r="X87" s="316"/>
      <c r="Y87" s="317"/>
      <c r="Z87" s="318"/>
    </row>
    <row r="88" spans="1:26" ht="21" hidden="1" customHeight="1" outlineLevel="1">
      <c r="A88" s="795">
        <v>5.6699999999999875</v>
      </c>
      <c r="B88" s="323" t="s">
        <v>16</v>
      </c>
      <c r="C88" s="858"/>
      <c r="D88" s="857"/>
      <c r="E88" s="857"/>
      <c r="F88" s="857"/>
      <c r="G88" s="851" t="s">
        <v>225</v>
      </c>
      <c r="H88" s="319" t="s">
        <v>226</v>
      </c>
      <c r="I88" s="320"/>
      <c r="J88" s="321"/>
      <c r="K88" s="321"/>
      <c r="L88" s="320"/>
      <c r="M88" s="321"/>
      <c r="N88" s="321"/>
      <c r="O88" s="320"/>
      <c r="P88" s="321"/>
      <c r="Q88" s="321"/>
      <c r="R88" s="320"/>
      <c r="S88" s="321"/>
      <c r="T88" s="321"/>
      <c r="U88" s="320"/>
      <c r="V88" s="321"/>
      <c r="W88" s="321"/>
      <c r="X88" s="320"/>
      <c r="Y88" s="321"/>
      <c r="Z88" s="322"/>
    </row>
    <row r="89" spans="1:26" ht="21" hidden="1" customHeight="1" outlineLevel="1">
      <c r="A89" s="187">
        <v>5.6799999999999873</v>
      </c>
      <c r="B89" s="213" t="s">
        <v>16</v>
      </c>
      <c r="C89" s="876"/>
      <c r="D89" s="861"/>
      <c r="E89" s="861"/>
      <c r="F89" s="861"/>
      <c r="G89" s="872"/>
      <c r="H89" s="315" t="s">
        <v>227</v>
      </c>
      <c r="I89" s="316"/>
      <c r="J89" s="317"/>
      <c r="K89" s="317"/>
      <c r="L89" s="316"/>
      <c r="M89" s="317"/>
      <c r="N89" s="317"/>
      <c r="O89" s="316"/>
      <c r="P89" s="317"/>
      <c r="Q89" s="317"/>
      <c r="R89" s="316"/>
      <c r="S89" s="317"/>
      <c r="T89" s="317"/>
      <c r="U89" s="316"/>
      <c r="V89" s="317"/>
      <c r="W89" s="317"/>
      <c r="X89" s="316"/>
      <c r="Y89" s="317"/>
      <c r="Z89" s="318"/>
    </row>
    <row r="90" spans="1:26" ht="21" hidden="1" customHeight="1" outlineLevel="1" thickBot="1">
      <c r="A90" s="187">
        <v>5.6899999999999871</v>
      </c>
      <c r="B90" s="213" t="s">
        <v>16</v>
      </c>
      <c r="C90" s="876"/>
      <c r="D90" s="861"/>
      <c r="E90" s="861"/>
      <c r="F90" s="861"/>
      <c r="G90" s="872"/>
      <c r="H90" s="315" t="s">
        <v>228</v>
      </c>
      <c r="I90" s="316"/>
      <c r="J90" s="317"/>
      <c r="K90" s="317"/>
      <c r="L90" s="316"/>
      <c r="M90" s="317"/>
      <c r="N90" s="317"/>
      <c r="O90" s="316"/>
      <c r="P90" s="317"/>
      <c r="Q90" s="317"/>
      <c r="R90" s="316"/>
      <c r="S90" s="317"/>
      <c r="T90" s="317"/>
      <c r="U90" s="316"/>
      <c r="V90" s="317"/>
      <c r="W90" s="317"/>
      <c r="X90" s="316"/>
      <c r="Y90" s="317"/>
      <c r="Z90" s="318"/>
    </row>
    <row r="91" spans="1:26" ht="21.75" hidden="1" customHeight="1" outlineLevel="1" thickBot="1">
      <c r="A91" s="187">
        <v>5.6999999999999869</v>
      </c>
      <c r="B91" s="213" t="s">
        <v>16</v>
      </c>
      <c r="C91" s="876"/>
      <c r="D91" s="861"/>
      <c r="E91" s="861"/>
      <c r="F91" s="861"/>
      <c r="G91" s="851" t="s">
        <v>230</v>
      </c>
      <c r="H91" s="319" t="s">
        <v>226</v>
      </c>
      <c r="I91" s="320"/>
      <c r="J91" s="321"/>
      <c r="K91" s="321"/>
      <c r="L91" s="320"/>
      <c r="M91" s="321"/>
      <c r="N91" s="321"/>
      <c r="O91" s="320"/>
      <c r="P91" s="321"/>
      <c r="Q91" s="321"/>
      <c r="R91" s="320"/>
      <c r="S91" s="321"/>
      <c r="T91" s="321"/>
      <c r="U91" s="320"/>
      <c r="V91" s="321"/>
      <c r="W91" s="321"/>
      <c r="X91" s="320"/>
      <c r="Y91" s="321"/>
      <c r="Z91" s="322"/>
    </row>
    <row r="92" spans="1:26" ht="21" hidden="1" customHeight="1" outlineLevel="1">
      <c r="A92" s="187">
        <v>5.7099999999999866</v>
      </c>
      <c r="B92" s="213" t="s">
        <v>16</v>
      </c>
      <c r="C92" s="876"/>
      <c r="D92" s="861"/>
      <c r="E92" s="861"/>
      <c r="F92" s="861"/>
      <c r="G92" s="872"/>
      <c r="H92" s="315" t="s">
        <v>227</v>
      </c>
      <c r="I92" s="316"/>
      <c r="J92" s="317"/>
      <c r="K92" s="317"/>
      <c r="L92" s="316"/>
      <c r="M92" s="317"/>
      <c r="N92" s="317"/>
      <c r="O92" s="316"/>
      <c r="P92" s="317"/>
      <c r="Q92" s="317"/>
      <c r="R92" s="316"/>
      <c r="S92" s="317"/>
      <c r="T92" s="317"/>
      <c r="U92" s="316"/>
      <c r="V92" s="317"/>
      <c r="W92" s="317"/>
      <c r="X92" s="316"/>
      <c r="Y92" s="317"/>
      <c r="Z92" s="318"/>
    </row>
    <row r="93" spans="1:26" ht="21" hidden="1" customHeight="1" outlineLevel="1" thickBot="1">
      <c r="A93" s="187">
        <v>5.7199999999999864</v>
      </c>
      <c r="B93" s="213" t="s">
        <v>16</v>
      </c>
      <c r="C93" s="876"/>
      <c r="D93" s="861"/>
      <c r="E93" s="861"/>
      <c r="F93" s="861"/>
      <c r="G93" s="872"/>
      <c r="H93" s="315" t="s">
        <v>228</v>
      </c>
      <c r="I93" s="316"/>
      <c r="J93" s="317"/>
      <c r="K93" s="317"/>
      <c r="L93" s="316"/>
      <c r="M93" s="317"/>
      <c r="N93" s="317"/>
      <c r="O93" s="316"/>
      <c r="P93" s="317"/>
      <c r="Q93" s="317"/>
      <c r="R93" s="316"/>
      <c r="S93" s="317"/>
      <c r="T93" s="317"/>
      <c r="U93" s="316"/>
      <c r="V93" s="317"/>
      <c r="W93" s="317"/>
      <c r="X93" s="316"/>
      <c r="Y93" s="317"/>
      <c r="Z93" s="318"/>
    </row>
    <row r="94" spans="1:26" ht="21" hidden="1" customHeight="1" outlineLevel="1">
      <c r="A94" s="795">
        <v>5.7299999999999862</v>
      </c>
      <c r="B94" s="323" t="s">
        <v>16</v>
      </c>
      <c r="C94" s="858"/>
      <c r="D94" s="857"/>
      <c r="E94" s="857"/>
      <c r="F94" s="857"/>
      <c r="G94" s="851" t="s">
        <v>225</v>
      </c>
      <c r="H94" s="319" t="s">
        <v>226</v>
      </c>
      <c r="I94" s="320"/>
      <c r="J94" s="321"/>
      <c r="K94" s="321"/>
      <c r="L94" s="320"/>
      <c r="M94" s="321"/>
      <c r="N94" s="321"/>
      <c r="O94" s="320"/>
      <c r="P94" s="321"/>
      <c r="Q94" s="321"/>
      <c r="R94" s="320"/>
      <c r="S94" s="321"/>
      <c r="T94" s="321"/>
      <c r="U94" s="320"/>
      <c r="V94" s="321"/>
      <c r="W94" s="321"/>
      <c r="X94" s="320"/>
      <c r="Y94" s="321"/>
      <c r="Z94" s="322"/>
    </row>
    <row r="95" spans="1:26" ht="21" hidden="1" customHeight="1" outlineLevel="1">
      <c r="A95" s="187">
        <v>5.739999999999986</v>
      </c>
      <c r="B95" s="213" t="s">
        <v>16</v>
      </c>
      <c r="C95" s="876"/>
      <c r="D95" s="861"/>
      <c r="E95" s="861"/>
      <c r="F95" s="861"/>
      <c r="G95" s="872"/>
      <c r="H95" s="315" t="s">
        <v>227</v>
      </c>
      <c r="I95" s="316"/>
      <c r="J95" s="317"/>
      <c r="K95" s="317"/>
      <c r="L95" s="316"/>
      <c r="M95" s="317"/>
      <c r="N95" s="317"/>
      <c r="O95" s="316"/>
      <c r="P95" s="317"/>
      <c r="Q95" s="317"/>
      <c r="R95" s="316"/>
      <c r="S95" s="317"/>
      <c r="T95" s="317"/>
      <c r="U95" s="316"/>
      <c r="V95" s="317"/>
      <c r="W95" s="317"/>
      <c r="X95" s="316"/>
      <c r="Y95" s="317"/>
      <c r="Z95" s="318"/>
    </row>
    <row r="96" spans="1:26" ht="21" hidden="1" customHeight="1" outlineLevel="1" thickBot="1">
      <c r="A96" s="187">
        <v>5.7499999999999858</v>
      </c>
      <c r="B96" s="213" t="s">
        <v>16</v>
      </c>
      <c r="C96" s="876"/>
      <c r="D96" s="861"/>
      <c r="E96" s="861"/>
      <c r="F96" s="861"/>
      <c r="G96" s="872"/>
      <c r="H96" s="315" t="s">
        <v>228</v>
      </c>
      <c r="I96" s="316"/>
      <c r="J96" s="317"/>
      <c r="K96" s="317"/>
      <c r="L96" s="316"/>
      <c r="M96" s="317"/>
      <c r="N96" s="317"/>
      <c r="O96" s="316"/>
      <c r="P96" s="317"/>
      <c r="Q96" s="317"/>
      <c r="R96" s="316"/>
      <c r="S96" s="317"/>
      <c r="T96" s="317"/>
      <c r="U96" s="316"/>
      <c r="V96" s="317"/>
      <c r="W96" s="317"/>
      <c r="X96" s="316"/>
      <c r="Y96" s="317"/>
      <c r="Z96" s="318"/>
    </row>
    <row r="97" spans="1:26" ht="21.75" hidden="1" customHeight="1" outlineLevel="1" thickBot="1">
      <c r="A97" s="187">
        <v>5.7599999999999856</v>
      </c>
      <c r="B97" s="213" t="s">
        <v>16</v>
      </c>
      <c r="C97" s="876"/>
      <c r="D97" s="861"/>
      <c r="E97" s="861"/>
      <c r="F97" s="861"/>
      <c r="G97" s="851" t="s">
        <v>230</v>
      </c>
      <c r="H97" s="319" t="s">
        <v>226</v>
      </c>
      <c r="I97" s="320"/>
      <c r="J97" s="321"/>
      <c r="K97" s="321"/>
      <c r="L97" s="320"/>
      <c r="M97" s="321"/>
      <c r="N97" s="321"/>
      <c r="O97" s="320"/>
      <c r="P97" s="321"/>
      <c r="Q97" s="321"/>
      <c r="R97" s="320"/>
      <c r="S97" s="321"/>
      <c r="T97" s="321"/>
      <c r="U97" s="320"/>
      <c r="V97" s="321"/>
      <c r="W97" s="321"/>
      <c r="X97" s="320"/>
      <c r="Y97" s="321"/>
      <c r="Z97" s="322"/>
    </row>
    <row r="98" spans="1:26" ht="21" hidden="1" customHeight="1" outlineLevel="1">
      <c r="A98" s="187">
        <v>5.7699999999999854</v>
      </c>
      <c r="B98" s="213" t="s">
        <v>16</v>
      </c>
      <c r="C98" s="876"/>
      <c r="D98" s="861"/>
      <c r="E98" s="861"/>
      <c r="F98" s="861"/>
      <c r="G98" s="872"/>
      <c r="H98" s="315" t="s">
        <v>227</v>
      </c>
      <c r="I98" s="316"/>
      <c r="J98" s="317"/>
      <c r="K98" s="317"/>
      <c r="L98" s="316"/>
      <c r="M98" s="317"/>
      <c r="N98" s="317"/>
      <c r="O98" s="316"/>
      <c r="P98" s="317"/>
      <c r="Q98" s="317"/>
      <c r="R98" s="316"/>
      <c r="S98" s="317"/>
      <c r="T98" s="317"/>
      <c r="U98" s="316"/>
      <c r="V98" s="317"/>
      <c r="W98" s="317"/>
      <c r="X98" s="316"/>
      <c r="Y98" s="317"/>
      <c r="Z98" s="318"/>
    </row>
    <row r="99" spans="1:26" ht="21" hidden="1" customHeight="1" outlineLevel="1" thickBot="1">
      <c r="A99" s="187">
        <v>5.7799999999999851</v>
      </c>
      <c r="B99" s="213" t="s">
        <v>16</v>
      </c>
      <c r="C99" s="876"/>
      <c r="D99" s="861"/>
      <c r="E99" s="861"/>
      <c r="F99" s="861"/>
      <c r="G99" s="872"/>
      <c r="H99" s="315" t="s">
        <v>228</v>
      </c>
      <c r="I99" s="316"/>
      <c r="J99" s="317"/>
      <c r="K99" s="317"/>
      <c r="L99" s="316"/>
      <c r="M99" s="317"/>
      <c r="N99" s="317"/>
      <c r="O99" s="316"/>
      <c r="P99" s="317"/>
      <c r="Q99" s="317"/>
      <c r="R99" s="316"/>
      <c r="S99" s="317"/>
      <c r="T99" s="317"/>
      <c r="U99" s="316"/>
      <c r="V99" s="317"/>
      <c r="W99" s="317"/>
      <c r="X99" s="316"/>
      <c r="Y99" s="317"/>
      <c r="Z99" s="318"/>
    </row>
    <row r="100" spans="1:26" ht="21" hidden="1" customHeight="1" outlineLevel="1">
      <c r="A100" s="795">
        <v>5.7899999999999849</v>
      </c>
      <c r="B100" s="323" t="s">
        <v>16</v>
      </c>
      <c r="C100" s="858"/>
      <c r="D100" s="857"/>
      <c r="E100" s="857"/>
      <c r="F100" s="857"/>
      <c r="G100" s="851" t="s">
        <v>225</v>
      </c>
      <c r="H100" s="319" t="s">
        <v>226</v>
      </c>
      <c r="I100" s="320"/>
      <c r="J100" s="321"/>
      <c r="K100" s="321"/>
      <c r="L100" s="320"/>
      <c r="M100" s="321"/>
      <c r="N100" s="321"/>
      <c r="O100" s="320"/>
      <c r="P100" s="321"/>
      <c r="Q100" s="321"/>
      <c r="R100" s="320"/>
      <c r="S100" s="321"/>
      <c r="T100" s="321"/>
      <c r="U100" s="320"/>
      <c r="V100" s="321"/>
      <c r="W100" s="321"/>
      <c r="X100" s="320"/>
      <c r="Y100" s="321"/>
      <c r="Z100" s="322"/>
    </row>
    <row r="101" spans="1:26" ht="21" hidden="1" customHeight="1" outlineLevel="1">
      <c r="A101" s="187">
        <v>5.7999999999999847</v>
      </c>
      <c r="B101" s="213" t="s">
        <v>16</v>
      </c>
      <c r="C101" s="876"/>
      <c r="D101" s="861"/>
      <c r="E101" s="861"/>
      <c r="F101" s="861"/>
      <c r="G101" s="872"/>
      <c r="H101" s="315" t="s">
        <v>227</v>
      </c>
      <c r="I101" s="316"/>
      <c r="J101" s="317"/>
      <c r="K101" s="317"/>
      <c r="L101" s="316"/>
      <c r="M101" s="317"/>
      <c r="N101" s="317"/>
      <c r="O101" s="316"/>
      <c r="P101" s="317"/>
      <c r="Q101" s="317"/>
      <c r="R101" s="316"/>
      <c r="S101" s="317"/>
      <c r="T101" s="317"/>
      <c r="U101" s="316"/>
      <c r="V101" s="317"/>
      <c r="W101" s="317"/>
      <c r="X101" s="316"/>
      <c r="Y101" s="317"/>
      <c r="Z101" s="318"/>
    </row>
    <row r="102" spans="1:26" ht="21" hidden="1" customHeight="1" outlineLevel="1" thickBot="1">
      <c r="A102" s="187">
        <v>5.8099999999999845</v>
      </c>
      <c r="B102" s="213" t="s">
        <v>16</v>
      </c>
      <c r="C102" s="876"/>
      <c r="D102" s="861"/>
      <c r="E102" s="861"/>
      <c r="F102" s="861"/>
      <c r="G102" s="872"/>
      <c r="H102" s="315" t="s">
        <v>228</v>
      </c>
      <c r="I102" s="316"/>
      <c r="J102" s="317"/>
      <c r="K102" s="317"/>
      <c r="L102" s="316"/>
      <c r="M102" s="317"/>
      <c r="N102" s="317"/>
      <c r="O102" s="316"/>
      <c r="P102" s="317"/>
      <c r="Q102" s="317"/>
      <c r="R102" s="316"/>
      <c r="S102" s="317"/>
      <c r="T102" s="317"/>
      <c r="U102" s="316"/>
      <c r="V102" s="317"/>
      <c r="W102" s="317"/>
      <c r="X102" s="316"/>
      <c r="Y102" s="317"/>
      <c r="Z102" s="318"/>
    </row>
    <row r="103" spans="1:26" ht="21.75" hidden="1" customHeight="1" outlineLevel="1">
      <c r="A103" s="187">
        <v>5.8199999999999843</v>
      </c>
      <c r="B103" s="213" t="s">
        <v>16</v>
      </c>
      <c r="C103" s="876"/>
      <c r="D103" s="861"/>
      <c r="E103" s="861"/>
      <c r="F103" s="861"/>
      <c r="G103" s="851" t="s">
        <v>230</v>
      </c>
      <c r="H103" s="319" t="s">
        <v>226</v>
      </c>
      <c r="I103" s="320"/>
      <c r="J103" s="321"/>
      <c r="K103" s="321"/>
      <c r="L103" s="320"/>
      <c r="M103" s="321"/>
      <c r="N103" s="321"/>
      <c r="O103" s="320"/>
      <c r="P103" s="321"/>
      <c r="Q103" s="321"/>
      <c r="R103" s="320"/>
      <c r="S103" s="321"/>
      <c r="T103" s="321"/>
      <c r="U103" s="320"/>
      <c r="V103" s="321"/>
      <c r="W103" s="321"/>
      <c r="X103" s="320"/>
      <c r="Y103" s="321"/>
      <c r="Z103" s="322"/>
    </row>
    <row r="104" spans="1:26" ht="21" hidden="1" customHeight="1" outlineLevel="1">
      <c r="A104" s="187">
        <v>5.8299999999999841</v>
      </c>
      <c r="B104" s="213" t="s">
        <v>16</v>
      </c>
      <c r="C104" s="876"/>
      <c r="D104" s="861"/>
      <c r="E104" s="861"/>
      <c r="F104" s="861"/>
      <c r="G104" s="872"/>
      <c r="H104" s="315" t="s">
        <v>227</v>
      </c>
      <c r="I104" s="316"/>
      <c r="J104" s="317"/>
      <c r="K104" s="317"/>
      <c r="L104" s="316"/>
      <c r="M104" s="317"/>
      <c r="N104" s="317"/>
      <c r="O104" s="316"/>
      <c r="P104" s="317"/>
      <c r="Q104" s="317"/>
      <c r="R104" s="316"/>
      <c r="S104" s="317"/>
      <c r="T104" s="317"/>
      <c r="U104" s="316"/>
      <c r="V104" s="317"/>
      <c r="W104" s="317"/>
      <c r="X104" s="316"/>
      <c r="Y104" s="317"/>
      <c r="Z104" s="318"/>
    </row>
    <row r="105" spans="1:26" ht="21" hidden="1" customHeight="1" outlineLevel="1" thickBot="1">
      <c r="A105" s="187">
        <v>5.8399999999999839</v>
      </c>
      <c r="B105" s="213" t="s">
        <v>16</v>
      </c>
      <c r="C105" s="876"/>
      <c r="D105" s="861"/>
      <c r="E105" s="861"/>
      <c r="F105" s="861"/>
      <c r="G105" s="872"/>
      <c r="H105" s="315" t="s">
        <v>228</v>
      </c>
      <c r="I105" s="316"/>
      <c r="J105" s="317"/>
      <c r="K105" s="317"/>
      <c r="L105" s="316"/>
      <c r="M105" s="317"/>
      <c r="N105" s="317"/>
      <c r="O105" s="316"/>
      <c r="P105" s="317"/>
      <c r="Q105" s="317"/>
      <c r="R105" s="316"/>
      <c r="S105" s="317"/>
      <c r="T105" s="317"/>
      <c r="U105" s="316"/>
      <c r="V105" s="317"/>
      <c r="W105" s="317"/>
      <c r="X105" s="316"/>
      <c r="Y105" s="317"/>
      <c r="Z105" s="318"/>
    </row>
    <row r="106" spans="1:26" ht="21" hidden="1" customHeight="1" outlineLevel="1">
      <c r="A106" s="795">
        <v>5.8499999999999837</v>
      </c>
      <c r="B106" s="323" t="s">
        <v>16</v>
      </c>
      <c r="C106" s="858"/>
      <c r="D106" s="857"/>
      <c r="E106" s="857"/>
      <c r="F106" s="857"/>
      <c r="G106" s="851" t="s">
        <v>225</v>
      </c>
      <c r="H106" s="319" t="s">
        <v>226</v>
      </c>
      <c r="I106" s="320"/>
      <c r="J106" s="321"/>
      <c r="K106" s="321"/>
      <c r="L106" s="320"/>
      <c r="M106" s="321"/>
      <c r="N106" s="321"/>
      <c r="O106" s="320"/>
      <c r="P106" s="321"/>
      <c r="Q106" s="321"/>
      <c r="R106" s="320"/>
      <c r="S106" s="321"/>
      <c r="T106" s="321"/>
      <c r="U106" s="320"/>
      <c r="V106" s="321"/>
      <c r="W106" s="321"/>
      <c r="X106" s="320"/>
      <c r="Y106" s="321"/>
      <c r="Z106" s="322"/>
    </row>
    <row r="107" spans="1:26" ht="21" hidden="1" customHeight="1" outlineLevel="1">
      <c r="A107" s="187">
        <v>5.8599999999999834</v>
      </c>
      <c r="B107" s="213" t="s">
        <v>16</v>
      </c>
      <c r="C107" s="876"/>
      <c r="D107" s="861"/>
      <c r="E107" s="861"/>
      <c r="F107" s="861"/>
      <c r="G107" s="872"/>
      <c r="H107" s="315" t="s">
        <v>227</v>
      </c>
      <c r="I107" s="316"/>
      <c r="J107" s="317"/>
      <c r="K107" s="317"/>
      <c r="L107" s="316"/>
      <c r="M107" s="317"/>
      <c r="N107" s="317"/>
      <c r="O107" s="316"/>
      <c r="P107" s="317"/>
      <c r="Q107" s="317"/>
      <c r="R107" s="316"/>
      <c r="S107" s="317"/>
      <c r="T107" s="317"/>
      <c r="U107" s="316"/>
      <c r="V107" s="317"/>
      <c r="W107" s="317"/>
      <c r="X107" s="316"/>
      <c r="Y107" s="317"/>
      <c r="Z107" s="318"/>
    </row>
    <row r="108" spans="1:26" ht="21" hidden="1" customHeight="1" outlineLevel="1" thickBot="1">
      <c r="A108" s="187">
        <v>5.8699999999999832</v>
      </c>
      <c r="B108" s="213" t="s">
        <v>16</v>
      </c>
      <c r="C108" s="876"/>
      <c r="D108" s="861"/>
      <c r="E108" s="861"/>
      <c r="F108" s="861"/>
      <c r="G108" s="872"/>
      <c r="H108" s="315" t="s">
        <v>228</v>
      </c>
      <c r="I108" s="316"/>
      <c r="J108" s="317"/>
      <c r="K108" s="317"/>
      <c r="L108" s="316"/>
      <c r="M108" s="317"/>
      <c r="N108" s="317"/>
      <c r="O108" s="316"/>
      <c r="P108" s="317"/>
      <c r="Q108" s="317"/>
      <c r="R108" s="316"/>
      <c r="S108" s="317"/>
      <c r="T108" s="317"/>
      <c r="U108" s="316"/>
      <c r="V108" s="317"/>
      <c r="W108" s="317"/>
      <c r="X108" s="316"/>
      <c r="Y108" s="317"/>
      <c r="Z108" s="318"/>
    </row>
    <row r="109" spans="1:26" ht="21" hidden="1" customHeight="1" outlineLevel="1">
      <c r="A109" s="187">
        <v>5.879999999999983</v>
      </c>
      <c r="B109" s="213" t="s">
        <v>16</v>
      </c>
      <c r="C109" s="876"/>
      <c r="D109" s="861"/>
      <c r="E109" s="861"/>
      <c r="F109" s="861"/>
      <c r="G109" s="851" t="s">
        <v>230</v>
      </c>
      <c r="H109" s="319" t="s">
        <v>226</v>
      </c>
      <c r="I109" s="320"/>
      <c r="J109" s="321"/>
      <c r="K109" s="321"/>
      <c r="L109" s="320"/>
      <c r="M109" s="321"/>
      <c r="N109" s="321"/>
      <c r="O109" s="320"/>
      <c r="P109" s="321"/>
      <c r="Q109" s="321"/>
      <c r="R109" s="320"/>
      <c r="S109" s="321"/>
      <c r="T109" s="321"/>
      <c r="U109" s="320"/>
      <c r="V109" s="321"/>
      <c r="W109" s="321"/>
      <c r="X109" s="320"/>
      <c r="Y109" s="321"/>
      <c r="Z109" s="322"/>
    </row>
    <row r="110" spans="1:26" ht="21" hidden="1" customHeight="1" outlineLevel="1">
      <c r="A110" s="187">
        <v>5.8899999999999828</v>
      </c>
      <c r="B110" s="213" t="s">
        <v>16</v>
      </c>
      <c r="C110" s="876"/>
      <c r="D110" s="861"/>
      <c r="E110" s="861"/>
      <c r="F110" s="861"/>
      <c r="G110" s="872"/>
      <c r="H110" s="315" t="s">
        <v>227</v>
      </c>
      <c r="I110" s="316"/>
      <c r="J110" s="317"/>
      <c r="K110" s="317"/>
      <c r="L110" s="316"/>
      <c r="M110" s="317"/>
      <c r="N110" s="317"/>
      <c r="O110" s="316"/>
      <c r="P110" s="317"/>
      <c r="Q110" s="317"/>
      <c r="R110" s="316"/>
      <c r="S110" s="317"/>
      <c r="T110" s="317"/>
      <c r="U110" s="316"/>
      <c r="V110" s="317"/>
      <c r="W110" s="317"/>
      <c r="X110" s="316"/>
      <c r="Y110" s="317"/>
      <c r="Z110" s="318"/>
    </row>
    <row r="111" spans="1:26" ht="21" hidden="1" customHeight="1" outlineLevel="1" thickBot="1">
      <c r="A111" s="188">
        <v>5.8999999999999826</v>
      </c>
      <c r="B111" s="326" t="s">
        <v>16</v>
      </c>
      <c r="C111" s="877"/>
      <c r="D111" s="862"/>
      <c r="E111" s="862"/>
      <c r="F111" s="862"/>
      <c r="G111" s="878"/>
      <c r="H111" s="759" t="s">
        <v>228</v>
      </c>
      <c r="I111" s="765"/>
      <c r="J111" s="766"/>
      <c r="K111" s="766"/>
      <c r="L111" s="765"/>
      <c r="M111" s="766"/>
      <c r="N111" s="766"/>
      <c r="O111" s="765"/>
      <c r="P111" s="766"/>
      <c r="Q111" s="766"/>
      <c r="R111" s="765"/>
      <c r="S111" s="766"/>
      <c r="T111" s="766"/>
      <c r="U111" s="765"/>
      <c r="V111" s="766"/>
      <c r="W111" s="766"/>
      <c r="X111" s="765"/>
      <c r="Y111" s="766"/>
      <c r="Z111" s="767"/>
    </row>
    <row r="112" spans="1:26" collapsed="1"/>
    <row r="113" spans="1:26" ht="14.5" thickBot="1"/>
    <row r="114" spans="1:26" ht="24" customHeight="1">
      <c r="A114" s="879" t="s">
        <v>159</v>
      </c>
      <c r="B114" s="880"/>
      <c r="C114" s="880"/>
      <c r="D114" s="880"/>
      <c r="E114" s="880"/>
      <c r="F114" s="880"/>
      <c r="G114" s="880"/>
      <c r="H114" s="881"/>
      <c r="I114" s="839" t="s">
        <v>8</v>
      </c>
      <c r="J114" s="841"/>
      <c r="K114" s="841"/>
      <c r="L114" s="846" t="s">
        <v>9</v>
      </c>
      <c r="M114" s="892"/>
      <c r="N114" s="892"/>
      <c r="O114" s="846" t="s">
        <v>10</v>
      </c>
      <c r="P114" s="892"/>
      <c r="Q114" s="892"/>
      <c r="R114" s="846" t="s">
        <v>11</v>
      </c>
      <c r="S114" s="892"/>
      <c r="T114" s="892"/>
      <c r="U114" s="846" t="s">
        <v>12</v>
      </c>
      <c r="V114" s="892"/>
      <c r="W114" s="892"/>
      <c r="X114" s="846" t="s">
        <v>13</v>
      </c>
      <c r="Y114" s="892"/>
      <c r="Z114" s="847"/>
    </row>
    <row r="115" spans="1:26" ht="24" customHeight="1">
      <c r="A115" s="882"/>
      <c r="B115" s="883"/>
      <c r="C115" s="883"/>
      <c r="D115" s="883"/>
      <c r="E115" s="883"/>
      <c r="F115" s="883"/>
      <c r="G115" s="883"/>
      <c r="H115" s="884"/>
      <c r="I115" s="890" t="s">
        <v>500</v>
      </c>
      <c r="J115" s="891" t="s">
        <v>139</v>
      </c>
      <c r="K115" s="891"/>
      <c r="L115" s="890" t="s">
        <v>500</v>
      </c>
      <c r="M115" s="891" t="s">
        <v>139</v>
      </c>
      <c r="N115" s="891"/>
      <c r="O115" s="890" t="s">
        <v>500</v>
      </c>
      <c r="P115" s="891" t="s">
        <v>139</v>
      </c>
      <c r="Q115" s="891"/>
      <c r="R115" s="890" t="s">
        <v>500</v>
      </c>
      <c r="S115" s="891" t="s">
        <v>139</v>
      </c>
      <c r="T115" s="891"/>
      <c r="U115" s="890" t="s">
        <v>500</v>
      </c>
      <c r="V115" s="891" t="s">
        <v>139</v>
      </c>
      <c r="W115" s="891"/>
      <c r="X115" s="890" t="s">
        <v>500</v>
      </c>
      <c r="Y115" s="891" t="s">
        <v>139</v>
      </c>
      <c r="Z115" s="894"/>
    </row>
    <row r="116" spans="1:26" ht="47" thickBot="1">
      <c r="A116" s="517" t="s">
        <v>128</v>
      </c>
      <c r="B116" s="518" t="s">
        <v>222</v>
      </c>
      <c r="C116" s="518" t="s">
        <v>68</v>
      </c>
      <c r="D116" s="518" t="s">
        <v>130</v>
      </c>
      <c r="E116" s="518" t="s">
        <v>202</v>
      </c>
      <c r="F116" s="519" t="s">
        <v>131</v>
      </c>
      <c r="G116" s="518" t="s">
        <v>7</v>
      </c>
      <c r="H116" s="540" t="s">
        <v>223</v>
      </c>
      <c r="I116" s="893"/>
      <c r="J116" s="490" t="s">
        <v>482</v>
      </c>
      <c r="K116" s="490" t="s">
        <v>434</v>
      </c>
      <c r="L116" s="893"/>
      <c r="M116" s="490" t="s">
        <v>482</v>
      </c>
      <c r="N116" s="490" t="s">
        <v>434</v>
      </c>
      <c r="O116" s="893"/>
      <c r="P116" s="490" t="s">
        <v>482</v>
      </c>
      <c r="Q116" s="490" t="s">
        <v>434</v>
      </c>
      <c r="R116" s="893"/>
      <c r="S116" s="490" t="s">
        <v>482</v>
      </c>
      <c r="T116" s="490" t="s">
        <v>434</v>
      </c>
      <c r="U116" s="893"/>
      <c r="V116" s="490" t="s">
        <v>482</v>
      </c>
      <c r="W116" s="490" t="s">
        <v>434</v>
      </c>
      <c r="X116" s="893"/>
      <c r="Y116" s="490" t="s">
        <v>482</v>
      </c>
      <c r="Z116" s="491" t="s">
        <v>434</v>
      </c>
    </row>
    <row r="117" spans="1:26" s="541" customFormat="1" ht="15.5">
      <c r="A117" s="768"/>
      <c r="B117" s="769"/>
      <c r="C117" s="763">
        <v>1</v>
      </c>
      <c r="D117" s="763">
        <v>2</v>
      </c>
      <c r="E117" s="763">
        <v>3</v>
      </c>
      <c r="F117" s="763">
        <v>4</v>
      </c>
      <c r="G117" s="763">
        <v>5</v>
      </c>
      <c r="H117" s="770">
        <v>6</v>
      </c>
      <c r="I117" s="764">
        <v>7</v>
      </c>
      <c r="J117" s="763">
        <v>8</v>
      </c>
      <c r="K117" s="771">
        <v>9</v>
      </c>
      <c r="L117" s="764">
        <v>10</v>
      </c>
      <c r="M117" s="763">
        <v>11</v>
      </c>
      <c r="N117" s="770">
        <v>12</v>
      </c>
      <c r="O117" s="764">
        <v>13</v>
      </c>
      <c r="P117" s="763">
        <v>14</v>
      </c>
      <c r="Q117" s="770">
        <v>15</v>
      </c>
      <c r="R117" s="764">
        <v>16</v>
      </c>
      <c r="S117" s="763">
        <v>17</v>
      </c>
      <c r="T117" s="770">
        <v>18</v>
      </c>
      <c r="U117" s="764">
        <v>19</v>
      </c>
      <c r="V117" s="763">
        <v>20</v>
      </c>
      <c r="W117" s="770">
        <v>21</v>
      </c>
      <c r="X117" s="764">
        <v>22</v>
      </c>
      <c r="Y117" s="763">
        <v>23</v>
      </c>
      <c r="Z117" s="770">
        <v>24</v>
      </c>
    </row>
    <row r="118" spans="1:26" ht="21" hidden="1" customHeight="1" outlineLevel="1">
      <c r="A118" s="107">
        <v>5.9099999999999824</v>
      </c>
      <c r="B118" s="698" t="s">
        <v>16</v>
      </c>
      <c r="C118" s="858"/>
      <c r="D118" s="857"/>
      <c r="E118" s="857"/>
      <c r="F118" s="870"/>
      <c r="G118" s="851" t="s">
        <v>225</v>
      </c>
      <c r="H118" s="760" t="s">
        <v>226</v>
      </c>
      <c r="I118" s="320"/>
      <c r="J118" s="321"/>
      <c r="K118" s="321"/>
      <c r="L118" s="320"/>
      <c r="M118" s="321"/>
      <c r="N118" s="321"/>
      <c r="O118" s="320"/>
      <c r="P118" s="321"/>
      <c r="Q118" s="321"/>
      <c r="R118" s="320"/>
      <c r="S118" s="321"/>
      <c r="T118" s="321"/>
      <c r="U118" s="320"/>
      <c r="V118" s="321"/>
      <c r="W118" s="321"/>
      <c r="X118" s="320"/>
      <c r="Y118" s="321"/>
      <c r="Z118" s="322"/>
    </row>
    <row r="119" spans="1:26" ht="21" hidden="1" customHeight="1" outlineLevel="1">
      <c r="A119" s="98">
        <v>5.9199999999999822</v>
      </c>
      <c r="B119" s="213" t="s">
        <v>16</v>
      </c>
      <c r="C119" s="876"/>
      <c r="D119" s="869"/>
      <c r="E119" s="869"/>
      <c r="F119" s="871"/>
      <c r="G119" s="872"/>
      <c r="H119" s="602" t="s">
        <v>227</v>
      </c>
      <c r="I119" s="316"/>
      <c r="J119" s="317"/>
      <c r="K119" s="317"/>
      <c r="L119" s="316"/>
      <c r="M119" s="317"/>
      <c r="N119" s="317"/>
      <c r="O119" s="316"/>
      <c r="P119" s="317"/>
      <c r="Q119" s="317"/>
      <c r="R119" s="316"/>
      <c r="S119" s="317"/>
      <c r="T119" s="317"/>
      <c r="U119" s="316"/>
      <c r="V119" s="317"/>
      <c r="W119" s="317"/>
      <c r="X119" s="316"/>
      <c r="Y119" s="317"/>
      <c r="Z119" s="318"/>
    </row>
    <row r="120" spans="1:26" ht="21" hidden="1" customHeight="1" outlineLevel="1" thickBot="1">
      <c r="A120" s="98">
        <v>5.929999999999982</v>
      </c>
      <c r="B120" s="213" t="s">
        <v>16</v>
      </c>
      <c r="C120" s="876"/>
      <c r="D120" s="869"/>
      <c r="E120" s="869"/>
      <c r="F120" s="871"/>
      <c r="G120" s="872"/>
      <c r="H120" s="602" t="s">
        <v>228</v>
      </c>
      <c r="I120" s="316"/>
      <c r="J120" s="317"/>
      <c r="K120" s="317"/>
      <c r="L120" s="316"/>
      <c r="M120" s="317"/>
      <c r="N120" s="317"/>
      <c r="O120" s="316"/>
      <c r="P120" s="317"/>
      <c r="Q120" s="317"/>
      <c r="R120" s="316"/>
      <c r="S120" s="317"/>
      <c r="T120" s="317"/>
      <c r="U120" s="316"/>
      <c r="V120" s="317"/>
      <c r="W120" s="317"/>
      <c r="X120" s="316"/>
      <c r="Y120" s="317"/>
      <c r="Z120" s="318"/>
    </row>
    <row r="121" spans="1:26" ht="21" hidden="1" customHeight="1" outlineLevel="1">
      <c r="A121" s="98">
        <v>5.9399999999999817</v>
      </c>
      <c r="B121" s="213" t="s">
        <v>16</v>
      </c>
      <c r="C121" s="876"/>
      <c r="D121" s="869"/>
      <c r="E121" s="869"/>
      <c r="F121" s="871"/>
      <c r="G121" s="851" t="s">
        <v>230</v>
      </c>
      <c r="H121" s="760" t="s">
        <v>226</v>
      </c>
      <c r="I121" s="320"/>
      <c r="J121" s="321"/>
      <c r="K121" s="321"/>
      <c r="L121" s="320"/>
      <c r="M121" s="321"/>
      <c r="N121" s="321"/>
      <c r="O121" s="320"/>
      <c r="P121" s="321"/>
      <c r="Q121" s="321"/>
      <c r="R121" s="320"/>
      <c r="S121" s="321"/>
      <c r="T121" s="321"/>
      <c r="U121" s="320"/>
      <c r="V121" s="321"/>
      <c r="W121" s="321"/>
      <c r="X121" s="320"/>
      <c r="Y121" s="321"/>
      <c r="Z121" s="322"/>
    </row>
    <row r="122" spans="1:26" ht="21" hidden="1" customHeight="1" outlineLevel="1">
      <c r="A122" s="98">
        <v>5.9499999999999815</v>
      </c>
      <c r="B122" s="213" t="s">
        <v>16</v>
      </c>
      <c r="C122" s="876"/>
      <c r="D122" s="869"/>
      <c r="E122" s="869"/>
      <c r="F122" s="871"/>
      <c r="G122" s="872"/>
      <c r="H122" s="602" t="s">
        <v>227</v>
      </c>
      <c r="I122" s="316"/>
      <c r="J122" s="317"/>
      <c r="K122" s="317"/>
      <c r="L122" s="316"/>
      <c r="M122" s="317"/>
      <c r="N122" s="317"/>
      <c r="O122" s="316"/>
      <c r="P122" s="317"/>
      <c r="Q122" s="317"/>
      <c r="R122" s="316"/>
      <c r="S122" s="317"/>
      <c r="T122" s="317"/>
      <c r="U122" s="316"/>
      <c r="V122" s="317"/>
      <c r="W122" s="317"/>
      <c r="X122" s="316"/>
      <c r="Y122" s="317"/>
      <c r="Z122" s="318"/>
    </row>
    <row r="123" spans="1:26" ht="21" hidden="1" customHeight="1" outlineLevel="1" thickBot="1">
      <c r="A123" s="98">
        <v>5.9599999999999813</v>
      </c>
      <c r="B123" s="213" t="s">
        <v>16</v>
      </c>
      <c r="C123" s="876"/>
      <c r="D123" s="869"/>
      <c r="E123" s="869"/>
      <c r="F123" s="871"/>
      <c r="G123" s="872"/>
      <c r="H123" s="602" t="s">
        <v>228</v>
      </c>
      <c r="I123" s="316"/>
      <c r="J123" s="317"/>
      <c r="K123" s="317"/>
      <c r="L123" s="316"/>
      <c r="M123" s="317"/>
      <c r="N123" s="317"/>
      <c r="O123" s="316"/>
      <c r="P123" s="317"/>
      <c r="Q123" s="317"/>
      <c r="R123" s="316"/>
      <c r="S123" s="317"/>
      <c r="T123" s="317"/>
      <c r="U123" s="316"/>
      <c r="V123" s="317"/>
      <c r="W123" s="317"/>
      <c r="X123" s="316"/>
      <c r="Y123" s="317"/>
      <c r="Z123" s="318"/>
    </row>
    <row r="124" spans="1:26" ht="21" hidden="1" customHeight="1" outlineLevel="1">
      <c r="A124" s="107">
        <v>5.9699999999999811</v>
      </c>
      <c r="B124" s="323" t="s">
        <v>16</v>
      </c>
      <c r="C124" s="858"/>
      <c r="D124" s="857"/>
      <c r="E124" s="857"/>
      <c r="F124" s="857"/>
      <c r="G124" s="851" t="s">
        <v>225</v>
      </c>
      <c r="H124" s="760" t="s">
        <v>226</v>
      </c>
      <c r="I124" s="320"/>
      <c r="J124" s="321"/>
      <c r="K124" s="321"/>
      <c r="L124" s="320"/>
      <c r="M124" s="321"/>
      <c r="N124" s="321"/>
      <c r="O124" s="320"/>
      <c r="P124" s="321"/>
      <c r="Q124" s="321"/>
      <c r="R124" s="320"/>
      <c r="S124" s="321"/>
      <c r="T124" s="321"/>
      <c r="U124" s="320"/>
      <c r="V124" s="321"/>
      <c r="W124" s="321"/>
      <c r="X124" s="320"/>
      <c r="Y124" s="321"/>
      <c r="Z124" s="322"/>
    </row>
    <row r="125" spans="1:26" ht="21" hidden="1" customHeight="1" outlineLevel="1">
      <c r="A125" s="98">
        <v>5.9799999999999809</v>
      </c>
      <c r="B125" s="213" t="s">
        <v>16</v>
      </c>
      <c r="C125" s="876"/>
      <c r="D125" s="869"/>
      <c r="E125" s="869"/>
      <c r="F125" s="869"/>
      <c r="G125" s="872"/>
      <c r="H125" s="602" t="s">
        <v>227</v>
      </c>
      <c r="I125" s="316"/>
      <c r="J125" s="317"/>
      <c r="K125" s="317"/>
      <c r="L125" s="316"/>
      <c r="M125" s="317"/>
      <c r="N125" s="317"/>
      <c r="O125" s="316"/>
      <c r="P125" s="317"/>
      <c r="Q125" s="317"/>
      <c r="R125" s="316"/>
      <c r="S125" s="317"/>
      <c r="T125" s="317"/>
      <c r="U125" s="316"/>
      <c r="V125" s="317"/>
      <c r="W125" s="317"/>
      <c r="X125" s="316"/>
      <c r="Y125" s="317"/>
      <c r="Z125" s="318"/>
    </row>
    <row r="126" spans="1:26" ht="21" hidden="1" customHeight="1" outlineLevel="1" thickBot="1">
      <c r="A126" s="98">
        <v>5.9899999999999807</v>
      </c>
      <c r="B126" s="213" t="s">
        <v>16</v>
      </c>
      <c r="C126" s="876"/>
      <c r="D126" s="869"/>
      <c r="E126" s="869"/>
      <c r="F126" s="869"/>
      <c r="G126" s="872"/>
      <c r="H126" s="602" t="s">
        <v>228</v>
      </c>
      <c r="I126" s="316"/>
      <c r="J126" s="317"/>
      <c r="K126" s="317"/>
      <c r="L126" s="316"/>
      <c r="M126" s="317"/>
      <c r="N126" s="317"/>
      <c r="O126" s="316"/>
      <c r="P126" s="317"/>
      <c r="Q126" s="317"/>
      <c r="R126" s="316"/>
      <c r="S126" s="317"/>
      <c r="T126" s="317"/>
      <c r="U126" s="316"/>
      <c r="V126" s="317"/>
      <c r="W126" s="317"/>
      <c r="X126" s="316"/>
      <c r="Y126" s="317"/>
      <c r="Z126" s="318"/>
    </row>
    <row r="127" spans="1:26" ht="21" hidden="1" customHeight="1" outlineLevel="1">
      <c r="A127" s="603">
        <v>5.0999999999999996</v>
      </c>
      <c r="B127" s="213" t="s">
        <v>16</v>
      </c>
      <c r="C127" s="876"/>
      <c r="D127" s="869"/>
      <c r="E127" s="869"/>
      <c r="F127" s="869"/>
      <c r="G127" s="851" t="s">
        <v>230</v>
      </c>
      <c r="H127" s="760" t="s">
        <v>226</v>
      </c>
      <c r="I127" s="320"/>
      <c r="J127" s="321"/>
      <c r="K127" s="321"/>
      <c r="L127" s="320"/>
      <c r="M127" s="321"/>
      <c r="N127" s="321"/>
      <c r="O127" s="320"/>
      <c r="P127" s="321"/>
      <c r="Q127" s="321"/>
      <c r="R127" s="320"/>
      <c r="S127" s="321"/>
      <c r="T127" s="321"/>
      <c r="U127" s="320"/>
      <c r="V127" s="321"/>
      <c r="W127" s="321"/>
      <c r="X127" s="320"/>
      <c r="Y127" s="321"/>
      <c r="Z127" s="322"/>
    </row>
    <row r="128" spans="1:26" ht="21" hidden="1" customHeight="1" outlineLevel="1">
      <c r="A128" s="603">
        <v>5.101</v>
      </c>
      <c r="B128" s="213" t="s">
        <v>16</v>
      </c>
      <c r="C128" s="876"/>
      <c r="D128" s="869"/>
      <c r="E128" s="869"/>
      <c r="F128" s="869"/>
      <c r="G128" s="872"/>
      <c r="H128" s="602" t="s">
        <v>227</v>
      </c>
      <c r="I128" s="316"/>
      <c r="J128" s="317"/>
      <c r="K128" s="317"/>
      <c r="L128" s="316"/>
      <c r="M128" s="317"/>
      <c r="N128" s="317"/>
      <c r="O128" s="316"/>
      <c r="P128" s="317"/>
      <c r="Q128" s="317"/>
      <c r="R128" s="316"/>
      <c r="S128" s="317"/>
      <c r="T128" s="317"/>
      <c r="U128" s="316"/>
      <c r="V128" s="317"/>
      <c r="W128" s="317"/>
      <c r="X128" s="316"/>
      <c r="Y128" s="317"/>
      <c r="Z128" s="318"/>
    </row>
    <row r="129" spans="1:26" ht="21" hidden="1" customHeight="1" outlineLevel="1" thickBot="1">
      <c r="A129" s="603">
        <v>5.1020000000000003</v>
      </c>
      <c r="B129" s="213" t="s">
        <v>16</v>
      </c>
      <c r="C129" s="876"/>
      <c r="D129" s="869"/>
      <c r="E129" s="869"/>
      <c r="F129" s="869"/>
      <c r="G129" s="872"/>
      <c r="H129" s="602" t="s">
        <v>228</v>
      </c>
      <c r="I129" s="316"/>
      <c r="J129" s="317"/>
      <c r="K129" s="317"/>
      <c r="L129" s="316"/>
      <c r="M129" s="317"/>
      <c r="N129" s="317"/>
      <c r="O129" s="316"/>
      <c r="P129" s="317"/>
      <c r="Q129" s="317"/>
      <c r="R129" s="316"/>
      <c r="S129" s="317"/>
      <c r="T129" s="317"/>
      <c r="U129" s="316"/>
      <c r="V129" s="317"/>
      <c r="W129" s="317"/>
      <c r="X129" s="316"/>
      <c r="Y129" s="317"/>
      <c r="Z129" s="318"/>
    </row>
    <row r="130" spans="1:26" ht="21" hidden="1" customHeight="1" outlineLevel="1">
      <c r="A130" s="601">
        <v>5.1030000000000006</v>
      </c>
      <c r="B130" s="323" t="s">
        <v>16</v>
      </c>
      <c r="C130" s="858"/>
      <c r="D130" s="857"/>
      <c r="E130" s="857"/>
      <c r="F130" s="857"/>
      <c r="G130" s="851" t="s">
        <v>225</v>
      </c>
      <c r="H130" s="760" t="s">
        <v>226</v>
      </c>
      <c r="I130" s="320"/>
      <c r="J130" s="321"/>
      <c r="K130" s="321"/>
      <c r="L130" s="320"/>
      <c r="M130" s="321"/>
      <c r="N130" s="321"/>
      <c r="O130" s="320"/>
      <c r="P130" s="321"/>
      <c r="Q130" s="321"/>
      <c r="R130" s="320"/>
      <c r="S130" s="321"/>
      <c r="T130" s="321"/>
      <c r="U130" s="320"/>
      <c r="V130" s="321"/>
      <c r="W130" s="321"/>
      <c r="X130" s="320"/>
      <c r="Y130" s="321"/>
      <c r="Z130" s="322"/>
    </row>
    <row r="131" spans="1:26" ht="21" hidden="1" customHeight="1" outlineLevel="1">
      <c r="A131" s="603">
        <v>5.104000000000001</v>
      </c>
      <c r="B131" s="213" t="s">
        <v>16</v>
      </c>
      <c r="C131" s="876"/>
      <c r="D131" s="869"/>
      <c r="E131" s="869"/>
      <c r="F131" s="869"/>
      <c r="G131" s="872"/>
      <c r="H131" s="602" t="s">
        <v>227</v>
      </c>
      <c r="I131" s="316"/>
      <c r="J131" s="317"/>
      <c r="K131" s="317"/>
      <c r="L131" s="316"/>
      <c r="M131" s="317"/>
      <c r="N131" s="317"/>
      <c r="O131" s="316"/>
      <c r="P131" s="317"/>
      <c r="Q131" s="317"/>
      <c r="R131" s="316"/>
      <c r="S131" s="317"/>
      <c r="T131" s="317"/>
      <c r="U131" s="316"/>
      <c r="V131" s="317"/>
      <c r="W131" s="317"/>
      <c r="X131" s="316"/>
      <c r="Y131" s="317"/>
      <c r="Z131" s="318"/>
    </row>
    <row r="132" spans="1:26" ht="21" hidden="1" customHeight="1" outlineLevel="1" thickBot="1">
      <c r="A132" s="603">
        <v>5.1050000000000013</v>
      </c>
      <c r="B132" s="213" t="s">
        <v>16</v>
      </c>
      <c r="C132" s="876"/>
      <c r="D132" s="869"/>
      <c r="E132" s="869"/>
      <c r="F132" s="869"/>
      <c r="G132" s="872"/>
      <c r="H132" s="602" t="s">
        <v>228</v>
      </c>
      <c r="I132" s="316"/>
      <c r="J132" s="317"/>
      <c r="K132" s="317"/>
      <c r="L132" s="316"/>
      <c r="M132" s="317"/>
      <c r="N132" s="317"/>
      <c r="O132" s="316"/>
      <c r="P132" s="317"/>
      <c r="Q132" s="317"/>
      <c r="R132" s="316"/>
      <c r="S132" s="317"/>
      <c r="T132" s="317"/>
      <c r="U132" s="316"/>
      <c r="V132" s="317"/>
      <c r="W132" s="317"/>
      <c r="X132" s="316"/>
      <c r="Y132" s="317"/>
      <c r="Z132" s="318"/>
    </row>
    <row r="133" spans="1:26" ht="21" hidden="1" customHeight="1" outlineLevel="1">
      <c r="A133" s="603">
        <v>5.1060000000000016</v>
      </c>
      <c r="B133" s="213" t="s">
        <v>16</v>
      </c>
      <c r="C133" s="876"/>
      <c r="D133" s="869"/>
      <c r="E133" s="869"/>
      <c r="F133" s="869"/>
      <c r="G133" s="851" t="s">
        <v>230</v>
      </c>
      <c r="H133" s="760" t="s">
        <v>226</v>
      </c>
      <c r="I133" s="320"/>
      <c r="J133" s="321"/>
      <c r="K133" s="321"/>
      <c r="L133" s="320"/>
      <c r="M133" s="321"/>
      <c r="N133" s="321"/>
      <c r="O133" s="320"/>
      <c r="P133" s="321"/>
      <c r="Q133" s="321"/>
      <c r="R133" s="320"/>
      <c r="S133" s="321"/>
      <c r="T133" s="321"/>
      <c r="U133" s="320"/>
      <c r="V133" s="321"/>
      <c r="W133" s="321"/>
      <c r="X133" s="320"/>
      <c r="Y133" s="321"/>
      <c r="Z133" s="322"/>
    </row>
    <row r="134" spans="1:26" ht="21" hidden="1" customHeight="1" outlineLevel="1">
      <c r="A134" s="603">
        <v>5.107000000000002</v>
      </c>
      <c r="B134" s="213" t="s">
        <v>16</v>
      </c>
      <c r="C134" s="876"/>
      <c r="D134" s="869"/>
      <c r="E134" s="869"/>
      <c r="F134" s="869"/>
      <c r="G134" s="872"/>
      <c r="H134" s="602" t="s">
        <v>227</v>
      </c>
      <c r="I134" s="316"/>
      <c r="J134" s="317"/>
      <c r="K134" s="317"/>
      <c r="L134" s="316"/>
      <c r="M134" s="317"/>
      <c r="N134" s="317"/>
      <c r="O134" s="316"/>
      <c r="P134" s="317"/>
      <c r="Q134" s="317"/>
      <c r="R134" s="316"/>
      <c r="S134" s="317"/>
      <c r="T134" s="317"/>
      <c r="U134" s="316"/>
      <c r="V134" s="317"/>
      <c r="W134" s="317"/>
      <c r="X134" s="316"/>
      <c r="Y134" s="317"/>
      <c r="Z134" s="318"/>
    </row>
    <row r="135" spans="1:26" ht="21" hidden="1" customHeight="1" outlineLevel="1" thickBot="1">
      <c r="A135" s="603">
        <v>5.1080000000000023</v>
      </c>
      <c r="B135" s="213" t="s">
        <v>16</v>
      </c>
      <c r="C135" s="876"/>
      <c r="D135" s="869"/>
      <c r="E135" s="869"/>
      <c r="F135" s="869"/>
      <c r="G135" s="872"/>
      <c r="H135" s="602" t="s">
        <v>228</v>
      </c>
      <c r="I135" s="316"/>
      <c r="J135" s="317"/>
      <c r="K135" s="317"/>
      <c r="L135" s="316"/>
      <c r="M135" s="317"/>
      <c r="N135" s="317"/>
      <c r="O135" s="316"/>
      <c r="P135" s="317"/>
      <c r="Q135" s="317"/>
      <c r="R135" s="316"/>
      <c r="S135" s="317"/>
      <c r="T135" s="317"/>
      <c r="U135" s="316"/>
      <c r="V135" s="317"/>
      <c r="W135" s="317"/>
      <c r="X135" s="316"/>
      <c r="Y135" s="317"/>
      <c r="Z135" s="318"/>
    </row>
    <row r="136" spans="1:26" ht="21" hidden="1" customHeight="1" outlineLevel="1">
      <c r="A136" s="601">
        <v>5.1090000000000027</v>
      </c>
      <c r="B136" s="323" t="s">
        <v>16</v>
      </c>
      <c r="C136" s="858"/>
      <c r="D136" s="857"/>
      <c r="E136" s="857"/>
      <c r="F136" s="857"/>
      <c r="G136" s="851" t="s">
        <v>225</v>
      </c>
      <c r="H136" s="760" t="s">
        <v>226</v>
      </c>
      <c r="I136" s="320"/>
      <c r="J136" s="321"/>
      <c r="K136" s="321"/>
      <c r="L136" s="320"/>
      <c r="M136" s="321"/>
      <c r="N136" s="321"/>
      <c r="O136" s="320"/>
      <c r="P136" s="321"/>
      <c r="Q136" s="321"/>
      <c r="R136" s="320"/>
      <c r="S136" s="321"/>
      <c r="T136" s="321"/>
      <c r="U136" s="320"/>
      <c r="V136" s="321"/>
      <c r="W136" s="321"/>
      <c r="X136" s="320"/>
      <c r="Y136" s="321"/>
      <c r="Z136" s="322"/>
    </row>
    <row r="137" spans="1:26" ht="21" hidden="1" customHeight="1" outlineLevel="1">
      <c r="A137" s="603">
        <v>5.110000000000003</v>
      </c>
      <c r="B137" s="213" t="s">
        <v>16</v>
      </c>
      <c r="C137" s="876"/>
      <c r="D137" s="869"/>
      <c r="E137" s="869"/>
      <c r="F137" s="869"/>
      <c r="G137" s="872"/>
      <c r="H137" s="602" t="s">
        <v>227</v>
      </c>
      <c r="I137" s="316"/>
      <c r="J137" s="317"/>
      <c r="K137" s="317"/>
      <c r="L137" s="316"/>
      <c r="M137" s="317"/>
      <c r="N137" s="317"/>
      <c r="O137" s="316"/>
      <c r="P137" s="317"/>
      <c r="Q137" s="317"/>
      <c r="R137" s="316"/>
      <c r="S137" s="317"/>
      <c r="T137" s="317"/>
      <c r="U137" s="316"/>
      <c r="V137" s="317"/>
      <c r="W137" s="317"/>
      <c r="X137" s="316"/>
      <c r="Y137" s="317"/>
      <c r="Z137" s="318"/>
    </row>
    <row r="138" spans="1:26" ht="21" hidden="1" customHeight="1" outlineLevel="1" thickBot="1">
      <c r="A138" s="603">
        <v>5.1110000000000033</v>
      </c>
      <c r="B138" s="213" t="s">
        <v>16</v>
      </c>
      <c r="C138" s="876"/>
      <c r="D138" s="869"/>
      <c r="E138" s="869"/>
      <c r="F138" s="869"/>
      <c r="G138" s="872"/>
      <c r="H138" s="602" t="s">
        <v>228</v>
      </c>
      <c r="I138" s="316"/>
      <c r="J138" s="317"/>
      <c r="K138" s="317"/>
      <c r="L138" s="316"/>
      <c r="M138" s="317"/>
      <c r="N138" s="317"/>
      <c r="O138" s="316"/>
      <c r="P138" s="317"/>
      <c r="Q138" s="317"/>
      <c r="R138" s="316"/>
      <c r="S138" s="317"/>
      <c r="T138" s="317"/>
      <c r="U138" s="316"/>
      <c r="V138" s="317"/>
      <c r="W138" s="317"/>
      <c r="X138" s="316"/>
      <c r="Y138" s="317"/>
      <c r="Z138" s="318"/>
    </row>
    <row r="139" spans="1:26" ht="21" hidden="1" customHeight="1" outlineLevel="1">
      <c r="A139" s="603">
        <v>5.1120000000000037</v>
      </c>
      <c r="B139" s="213" t="s">
        <v>16</v>
      </c>
      <c r="C139" s="876"/>
      <c r="D139" s="869"/>
      <c r="E139" s="869"/>
      <c r="F139" s="869"/>
      <c r="G139" s="851" t="s">
        <v>230</v>
      </c>
      <c r="H139" s="760" t="s">
        <v>226</v>
      </c>
      <c r="I139" s="320"/>
      <c r="J139" s="321"/>
      <c r="K139" s="321"/>
      <c r="L139" s="320"/>
      <c r="M139" s="321"/>
      <c r="N139" s="321"/>
      <c r="O139" s="320"/>
      <c r="P139" s="321"/>
      <c r="Q139" s="321"/>
      <c r="R139" s="320"/>
      <c r="S139" s="321"/>
      <c r="T139" s="321"/>
      <c r="U139" s="320"/>
      <c r="V139" s="321"/>
      <c r="W139" s="321"/>
      <c r="X139" s="320"/>
      <c r="Y139" s="321"/>
      <c r="Z139" s="322"/>
    </row>
    <row r="140" spans="1:26" ht="21" hidden="1" customHeight="1" outlineLevel="1">
      <c r="A140" s="603">
        <v>5.113000000000004</v>
      </c>
      <c r="B140" s="213" t="s">
        <v>16</v>
      </c>
      <c r="C140" s="876"/>
      <c r="D140" s="869"/>
      <c r="E140" s="869"/>
      <c r="F140" s="869"/>
      <c r="G140" s="872"/>
      <c r="H140" s="602" t="s">
        <v>227</v>
      </c>
      <c r="I140" s="316"/>
      <c r="J140" s="317"/>
      <c r="K140" s="317"/>
      <c r="L140" s="316"/>
      <c r="M140" s="317"/>
      <c r="N140" s="317"/>
      <c r="O140" s="316"/>
      <c r="P140" s="317"/>
      <c r="Q140" s="317"/>
      <c r="R140" s="316"/>
      <c r="S140" s="317"/>
      <c r="T140" s="317"/>
      <c r="U140" s="316"/>
      <c r="V140" s="317"/>
      <c r="W140" s="317"/>
      <c r="X140" s="316"/>
      <c r="Y140" s="317"/>
      <c r="Z140" s="318"/>
    </row>
    <row r="141" spans="1:26" ht="21" hidden="1" customHeight="1" outlineLevel="1" thickBot="1">
      <c r="A141" s="603">
        <v>5.1140000000000043</v>
      </c>
      <c r="B141" s="213" t="s">
        <v>16</v>
      </c>
      <c r="C141" s="876"/>
      <c r="D141" s="869"/>
      <c r="E141" s="869"/>
      <c r="F141" s="869"/>
      <c r="G141" s="872"/>
      <c r="H141" s="602" t="s">
        <v>228</v>
      </c>
      <c r="I141" s="316"/>
      <c r="J141" s="317"/>
      <c r="K141" s="317"/>
      <c r="L141" s="316"/>
      <c r="M141" s="317"/>
      <c r="N141" s="317"/>
      <c r="O141" s="316"/>
      <c r="P141" s="317"/>
      <c r="Q141" s="317"/>
      <c r="R141" s="316"/>
      <c r="S141" s="317"/>
      <c r="T141" s="317"/>
      <c r="U141" s="316"/>
      <c r="V141" s="317"/>
      <c r="W141" s="317"/>
      <c r="X141" s="316"/>
      <c r="Y141" s="317"/>
      <c r="Z141" s="318"/>
    </row>
    <row r="142" spans="1:26" ht="21" hidden="1" customHeight="1" outlineLevel="1">
      <c r="A142" s="601">
        <v>5.1150000000000047</v>
      </c>
      <c r="B142" s="323" t="s">
        <v>16</v>
      </c>
      <c r="C142" s="858"/>
      <c r="D142" s="857"/>
      <c r="E142" s="857"/>
      <c r="F142" s="857"/>
      <c r="G142" s="851" t="s">
        <v>225</v>
      </c>
      <c r="H142" s="760" t="s">
        <v>226</v>
      </c>
      <c r="I142" s="320"/>
      <c r="J142" s="321"/>
      <c r="K142" s="321"/>
      <c r="L142" s="320"/>
      <c r="M142" s="321"/>
      <c r="N142" s="321"/>
      <c r="O142" s="320"/>
      <c r="P142" s="321"/>
      <c r="Q142" s="321"/>
      <c r="R142" s="320"/>
      <c r="S142" s="321"/>
      <c r="T142" s="321"/>
      <c r="U142" s="320"/>
      <c r="V142" s="321"/>
      <c r="W142" s="321"/>
      <c r="X142" s="320"/>
      <c r="Y142" s="321"/>
      <c r="Z142" s="322"/>
    </row>
    <row r="143" spans="1:26" ht="21" hidden="1" customHeight="1" outlineLevel="1">
      <c r="A143" s="603">
        <v>5.116000000000005</v>
      </c>
      <c r="B143" s="213" t="s">
        <v>16</v>
      </c>
      <c r="C143" s="876"/>
      <c r="D143" s="869"/>
      <c r="E143" s="869"/>
      <c r="F143" s="869"/>
      <c r="G143" s="872"/>
      <c r="H143" s="602" t="s">
        <v>227</v>
      </c>
      <c r="I143" s="316"/>
      <c r="J143" s="317"/>
      <c r="K143" s="317"/>
      <c r="L143" s="316"/>
      <c r="M143" s="317"/>
      <c r="N143" s="317"/>
      <c r="O143" s="316"/>
      <c r="P143" s="317"/>
      <c r="Q143" s="317"/>
      <c r="R143" s="316"/>
      <c r="S143" s="317"/>
      <c r="T143" s="317"/>
      <c r="U143" s="316"/>
      <c r="V143" s="317"/>
      <c r="W143" s="317"/>
      <c r="X143" s="316"/>
      <c r="Y143" s="317"/>
      <c r="Z143" s="318"/>
    </row>
    <row r="144" spans="1:26" ht="21" hidden="1" customHeight="1" outlineLevel="1" thickBot="1">
      <c r="A144" s="603">
        <v>5.1170000000000053</v>
      </c>
      <c r="B144" s="213" t="s">
        <v>16</v>
      </c>
      <c r="C144" s="876"/>
      <c r="D144" s="869"/>
      <c r="E144" s="869"/>
      <c r="F144" s="869"/>
      <c r="G144" s="872"/>
      <c r="H144" s="602" t="s">
        <v>228</v>
      </c>
      <c r="I144" s="316"/>
      <c r="J144" s="317"/>
      <c r="K144" s="317"/>
      <c r="L144" s="316"/>
      <c r="M144" s="317"/>
      <c r="N144" s="317"/>
      <c r="O144" s="316"/>
      <c r="P144" s="317"/>
      <c r="Q144" s="317"/>
      <c r="R144" s="316"/>
      <c r="S144" s="317"/>
      <c r="T144" s="317"/>
      <c r="U144" s="316"/>
      <c r="V144" s="317"/>
      <c r="W144" s="317"/>
      <c r="X144" s="316"/>
      <c r="Y144" s="317"/>
      <c r="Z144" s="318"/>
    </row>
    <row r="145" spans="1:26" ht="21" hidden="1" customHeight="1" outlineLevel="1">
      <c r="A145" s="603">
        <v>5.1180000000000057</v>
      </c>
      <c r="B145" s="213" t="s">
        <v>16</v>
      </c>
      <c r="C145" s="876"/>
      <c r="D145" s="869"/>
      <c r="E145" s="869"/>
      <c r="F145" s="869"/>
      <c r="G145" s="851" t="s">
        <v>230</v>
      </c>
      <c r="H145" s="760" t="s">
        <v>226</v>
      </c>
      <c r="I145" s="320"/>
      <c r="J145" s="321"/>
      <c r="K145" s="321"/>
      <c r="L145" s="320"/>
      <c r="M145" s="321"/>
      <c r="N145" s="321"/>
      <c r="O145" s="320"/>
      <c r="P145" s="321"/>
      <c r="Q145" s="321"/>
      <c r="R145" s="320"/>
      <c r="S145" s="321"/>
      <c r="T145" s="321"/>
      <c r="U145" s="320"/>
      <c r="V145" s="321"/>
      <c r="W145" s="321"/>
      <c r="X145" s="320"/>
      <c r="Y145" s="321"/>
      <c r="Z145" s="322"/>
    </row>
    <row r="146" spans="1:26" ht="21" hidden="1" customHeight="1" outlineLevel="1">
      <c r="A146" s="603">
        <v>5.119000000000006</v>
      </c>
      <c r="B146" s="213" t="s">
        <v>16</v>
      </c>
      <c r="C146" s="876"/>
      <c r="D146" s="869"/>
      <c r="E146" s="869"/>
      <c r="F146" s="869"/>
      <c r="G146" s="872"/>
      <c r="H146" s="602" t="s">
        <v>227</v>
      </c>
      <c r="I146" s="316"/>
      <c r="J146" s="317"/>
      <c r="K146" s="317"/>
      <c r="L146" s="316"/>
      <c r="M146" s="317"/>
      <c r="N146" s="317"/>
      <c r="O146" s="316"/>
      <c r="P146" s="317"/>
      <c r="Q146" s="317"/>
      <c r="R146" s="316"/>
      <c r="S146" s="317"/>
      <c r="T146" s="317"/>
      <c r="U146" s="316"/>
      <c r="V146" s="317"/>
      <c r="W146" s="317"/>
      <c r="X146" s="316"/>
      <c r="Y146" s="317"/>
      <c r="Z146" s="318"/>
    </row>
    <row r="147" spans="1:26" ht="21" hidden="1" customHeight="1" outlineLevel="1" thickBot="1">
      <c r="A147" s="604">
        <v>5.1200000000000063</v>
      </c>
      <c r="B147" s="326" t="s">
        <v>16</v>
      </c>
      <c r="C147" s="877"/>
      <c r="D147" s="862"/>
      <c r="E147" s="862"/>
      <c r="F147" s="862"/>
      <c r="G147" s="878"/>
      <c r="H147" s="761" t="s">
        <v>228</v>
      </c>
      <c r="I147" s="765"/>
      <c r="J147" s="766"/>
      <c r="K147" s="766"/>
      <c r="L147" s="765"/>
      <c r="M147" s="766"/>
      <c r="N147" s="766"/>
      <c r="O147" s="765"/>
      <c r="P147" s="766"/>
      <c r="Q147" s="766"/>
      <c r="R147" s="765"/>
      <c r="S147" s="766"/>
      <c r="T147" s="766"/>
      <c r="U147" s="765"/>
      <c r="V147" s="766"/>
      <c r="W147" s="766"/>
      <c r="X147" s="765"/>
      <c r="Y147" s="766"/>
      <c r="Z147" s="767"/>
    </row>
    <row r="148" spans="1:26" collapsed="1"/>
    <row r="149" spans="1:26" ht="14.5" thickBot="1"/>
    <row r="150" spans="1:26" ht="24" customHeight="1">
      <c r="A150" s="879" t="s">
        <v>165</v>
      </c>
      <c r="B150" s="880"/>
      <c r="C150" s="880"/>
      <c r="D150" s="880"/>
      <c r="E150" s="880"/>
      <c r="F150" s="880"/>
      <c r="G150" s="880"/>
      <c r="H150" s="881"/>
      <c r="I150" s="839" t="s">
        <v>8</v>
      </c>
      <c r="J150" s="841"/>
      <c r="K150" s="841"/>
      <c r="L150" s="846" t="s">
        <v>9</v>
      </c>
      <c r="M150" s="892"/>
      <c r="N150" s="892"/>
      <c r="O150" s="846" t="s">
        <v>10</v>
      </c>
      <c r="P150" s="892"/>
      <c r="Q150" s="892"/>
      <c r="R150" s="846" t="s">
        <v>11</v>
      </c>
      <c r="S150" s="892"/>
      <c r="T150" s="892"/>
      <c r="U150" s="846" t="s">
        <v>12</v>
      </c>
      <c r="V150" s="892"/>
      <c r="W150" s="892"/>
      <c r="X150" s="846" t="s">
        <v>13</v>
      </c>
      <c r="Y150" s="892"/>
      <c r="Z150" s="847"/>
    </row>
    <row r="151" spans="1:26" ht="24" customHeight="1">
      <c r="A151" s="882"/>
      <c r="B151" s="883"/>
      <c r="C151" s="883"/>
      <c r="D151" s="883"/>
      <c r="E151" s="883"/>
      <c r="F151" s="883"/>
      <c r="G151" s="883"/>
      <c r="H151" s="884"/>
      <c r="I151" s="890" t="s">
        <v>500</v>
      </c>
      <c r="J151" s="891" t="s">
        <v>139</v>
      </c>
      <c r="K151" s="891"/>
      <c r="L151" s="890" t="s">
        <v>500</v>
      </c>
      <c r="M151" s="891" t="s">
        <v>139</v>
      </c>
      <c r="N151" s="891"/>
      <c r="O151" s="890" t="s">
        <v>500</v>
      </c>
      <c r="P151" s="891" t="s">
        <v>139</v>
      </c>
      <c r="Q151" s="891"/>
      <c r="R151" s="890" t="s">
        <v>500</v>
      </c>
      <c r="S151" s="891" t="s">
        <v>139</v>
      </c>
      <c r="T151" s="891"/>
      <c r="U151" s="890" t="s">
        <v>500</v>
      </c>
      <c r="V151" s="891" t="s">
        <v>139</v>
      </c>
      <c r="W151" s="891"/>
      <c r="X151" s="890" t="s">
        <v>500</v>
      </c>
      <c r="Y151" s="891" t="s">
        <v>139</v>
      </c>
      <c r="Z151" s="894"/>
    </row>
    <row r="152" spans="1:26" ht="47" thickBot="1">
      <c r="A152" s="517" t="s">
        <v>128</v>
      </c>
      <c r="B152" s="518" t="s">
        <v>222</v>
      </c>
      <c r="C152" s="518" t="s">
        <v>68</v>
      </c>
      <c r="D152" s="518" t="s">
        <v>130</v>
      </c>
      <c r="E152" s="518" t="s">
        <v>202</v>
      </c>
      <c r="F152" s="519" t="s">
        <v>131</v>
      </c>
      <c r="G152" s="518" t="s">
        <v>7</v>
      </c>
      <c r="H152" s="540" t="s">
        <v>223</v>
      </c>
      <c r="I152" s="893"/>
      <c r="J152" s="490" t="s">
        <v>482</v>
      </c>
      <c r="K152" s="490" t="s">
        <v>434</v>
      </c>
      <c r="L152" s="893"/>
      <c r="M152" s="490" t="s">
        <v>482</v>
      </c>
      <c r="N152" s="490" t="s">
        <v>434</v>
      </c>
      <c r="O152" s="893"/>
      <c r="P152" s="490" t="s">
        <v>482</v>
      </c>
      <c r="Q152" s="490" t="s">
        <v>434</v>
      </c>
      <c r="R152" s="893"/>
      <c r="S152" s="490" t="s">
        <v>482</v>
      </c>
      <c r="T152" s="490" t="s">
        <v>434</v>
      </c>
      <c r="U152" s="893"/>
      <c r="V152" s="490" t="s">
        <v>482</v>
      </c>
      <c r="W152" s="490" t="s">
        <v>434</v>
      </c>
      <c r="X152" s="893"/>
      <c r="Y152" s="490" t="s">
        <v>482</v>
      </c>
      <c r="Z152" s="491" t="s">
        <v>434</v>
      </c>
    </row>
    <row r="153" spans="1:26" s="541" customFormat="1" ht="15.5">
      <c r="A153" s="768"/>
      <c r="B153" s="769"/>
      <c r="C153" s="763">
        <v>1</v>
      </c>
      <c r="D153" s="763">
        <v>2</v>
      </c>
      <c r="E153" s="763">
        <v>3</v>
      </c>
      <c r="F153" s="763">
        <v>4</v>
      </c>
      <c r="G153" s="763">
        <v>5</v>
      </c>
      <c r="H153" s="770">
        <v>6</v>
      </c>
      <c r="I153" s="764">
        <v>7</v>
      </c>
      <c r="J153" s="763">
        <v>8</v>
      </c>
      <c r="K153" s="771">
        <v>9</v>
      </c>
      <c r="L153" s="764">
        <v>10</v>
      </c>
      <c r="M153" s="763">
        <v>11</v>
      </c>
      <c r="N153" s="770">
        <v>12</v>
      </c>
      <c r="O153" s="764">
        <v>13</v>
      </c>
      <c r="P153" s="763">
        <v>14</v>
      </c>
      <c r="Q153" s="770">
        <v>15</v>
      </c>
      <c r="R153" s="764">
        <v>16</v>
      </c>
      <c r="S153" s="763">
        <v>17</v>
      </c>
      <c r="T153" s="770">
        <v>18</v>
      </c>
      <c r="U153" s="764">
        <v>19</v>
      </c>
      <c r="V153" s="763">
        <v>20</v>
      </c>
      <c r="W153" s="770">
        <v>21</v>
      </c>
      <c r="X153" s="764">
        <v>22</v>
      </c>
      <c r="Y153" s="763">
        <v>23</v>
      </c>
      <c r="Z153" s="770">
        <v>24</v>
      </c>
    </row>
    <row r="154" spans="1:26" ht="21" hidden="1" customHeight="1" outlineLevel="1">
      <c r="A154" s="601">
        <v>5.1210000000000067</v>
      </c>
      <c r="B154" s="323" t="s">
        <v>16</v>
      </c>
      <c r="C154" s="858"/>
      <c r="D154" s="857"/>
      <c r="E154" s="857"/>
      <c r="F154" s="857"/>
      <c r="G154" s="851" t="s">
        <v>225</v>
      </c>
      <c r="H154" s="760" t="s">
        <v>226</v>
      </c>
      <c r="I154" s="320"/>
      <c r="J154" s="321"/>
      <c r="K154" s="321"/>
      <c r="L154" s="320"/>
      <c r="M154" s="321"/>
      <c r="N154" s="321"/>
      <c r="O154" s="320"/>
      <c r="P154" s="321"/>
      <c r="Q154" s="321"/>
      <c r="R154" s="320"/>
      <c r="S154" s="321"/>
      <c r="T154" s="321"/>
      <c r="U154" s="320"/>
      <c r="V154" s="321"/>
      <c r="W154" s="321"/>
      <c r="X154" s="320"/>
      <c r="Y154" s="321"/>
      <c r="Z154" s="322"/>
    </row>
    <row r="155" spans="1:26" ht="21" hidden="1" customHeight="1" outlineLevel="1">
      <c r="A155" s="98">
        <v>5.122000000000007</v>
      </c>
      <c r="B155" s="213" t="s">
        <v>16</v>
      </c>
      <c r="C155" s="876"/>
      <c r="D155" s="869"/>
      <c r="E155" s="869"/>
      <c r="F155" s="869"/>
      <c r="G155" s="872"/>
      <c r="H155" s="602" t="s">
        <v>227</v>
      </c>
      <c r="I155" s="316"/>
      <c r="J155" s="317"/>
      <c r="K155" s="317"/>
      <c r="L155" s="316"/>
      <c r="M155" s="317"/>
      <c r="N155" s="317"/>
      <c r="O155" s="316"/>
      <c r="P155" s="317"/>
      <c r="Q155" s="317"/>
      <c r="R155" s="316"/>
      <c r="S155" s="317"/>
      <c r="T155" s="317"/>
      <c r="U155" s="316"/>
      <c r="V155" s="317"/>
      <c r="W155" s="317"/>
      <c r="X155" s="316"/>
      <c r="Y155" s="317"/>
      <c r="Z155" s="318"/>
    </row>
    <row r="156" spans="1:26" ht="21" hidden="1" customHeight="1" outlineLevel="1" thickBot="1">
      <c r="A156" s="98">
        <v>5.1230000000000073</v>
      </c>
      <c r="B156" s="213" t="s">
        <v>16</v>
      </c>
      <c r="C156" s="876"/>
      <c r="D156" s="869"/>
      <c r="E156" s="869"/>
      <c r="F156" s="869"/>
      <c r="G156" s="872"/>
      <c r="H156" s="602" t="s">
        <v>228</v>
      </c>
      <c r="I156" s="316"/>
      <c r="J156" s="317"/>
      <c r="K156" s="317"/>
      <c r="L156" s="316"/>
      <c r="M156" s="317"/>
      <c r="N156" s="317"/>
      <c r="O156" s="316"/>
      <c r="P156" s="317"/>
      <c r="Q156" s="317"/>
      <c r="R156" s="316"/>
      <c r="S156" s="317"/>
      <c r="T156" s="317"/>
      <c r="U156" s="316"/>
      <c r="V156" s="317"/>
      <c r="W156" s="317"/>
      <c r="X156" s="316"/>
      <c r="Y156" s="317"/>
      <c r="Z156" s="318"/>
    </row>
    <row r="157" spans="1:26" ht="21" hidden="1" customHeight="1" outlineLevel="1">
      <c r="A157" s="98">
        <v>5.1240000000000077</v>
      </c>
      <c r="B157" s="213" t="s">
        <v>16</v>
      </c>
      <c r="C157" s="876"/>
      <c r="D157" s="869"/>
      <c r="E157" s="869"/>
      <c r="F157" s="869"/>
      <c r="G157" s="851" t="s">
        <v>230</v>
      </c>
      <c r="H157" s="760" t="s">
        <v>226</v>
      </c>
      <c r="I157" s="320"/>
      <c r="J157" s="321"/>
      <c r="K157" s="321"/>
      <c r="L157" s="320"/>
      <c r="M157" s="321"/>
      <c r="N157" s="321"/>
      <c r="O157" s="320"/>
      <c r="P157" s="321"/>
      <c r="Q157" s="321"/>
      <c r="R157" s="320"/>
      <c r="S157" s="321"/>
      <c r="T157" s="321"/>
      <c r="U157" s="320"/>
      <c r="V157" s="321"/>
      <c r="W157" s="321"/>
      <c r="X157" s="320"/>
      <c r="Y157" s="321"/>
      <c r="Z157" s="322"/>
    </row>
    <row r="158" spans="1:26" ht="21" hidden="1" customHeight="1" outlineLevel="1">
      <c r="A158" s="98">
        <v>5.125000000000008</v>
      </c>
      <c r="B158" s="213" t="s">
        <v>16</v>
      </c>
      <c r="C158" s="876"/>
      <c r="D158" s="869"/>
      <c r="E158" s="869"/>
      <c r="F158" s="869"/>
      <c r="G158" s="872"/>
      <c r="H158" s="602" t="s">
        <v>227</v>
      </c>
      <c r="I158" s="316"/>
      <c r="J158" s="317"/>
      <c r="K158" s="317"/>
      <c r="L158" s="316"/>
      <c r="M158" s="317"/>
      <c r="N158" s="317"/>
      <c r="O158" s="316"/>
      <c r="P158" s="317"/>
      <c r="Q158" s="317"/>
      <c r="R158" s="316"/>
      <c r="S158" s="317"/>
      <c r="T158" s="317"/>
      <c r="U158" s="316"/>
      <c r="V158" s="317"/>
      <c r="W158" s="317"/>
      <c r="X158" s="316"/>
      <c r="Y158" s="317"/>
      <c r="Z158" s="318"/>
    </row>
    <row r="159" spans="1:26" ht="21" hidden="1" customHeight="1" outlineLevel="1" thickBot="1">
      <c r="A159" s="98">
        <v>5.1260000000000083</v>
      </c>
      <c r="B159" s="213" t="s">
        <v>16</v>
      </c>
      <c r="C159" s="876"/>
      <c r="D159" s="869"/>
      <c r="E159" s="869"/>
      <c r="F159" s="869"/>
      <c r="G159" s="872"/>
      <c r="H159" s="602" t="s">
        <v>228</v>
      </c>
      <c r="I159" s="316"/>
      <c r="J159" s="317"/>
      <c r="K159" s="317"/>
      <c r="L159" s="316"/>
      <c r="M159" s="317"/>
      <c r="N159" s="317"/>
      <c r="O159" s="316"/>
      <c r="P159" s="317"/>
      <c r="Q159" s="317"/>
      <c r="R159" s="316"/>
      <c r="S159" s="317"/>
      <c r="T159" s="317"/>
      <c r="U159" s="316"/>
      <c r="V159" s="317"/>
      <c r="W159" s="317"/>
      <c r="X159" s="316"/>
      <c r="Y159" s="317"/>
      <c r="Z159" s="318"/>
    </row>
    <row r="160" spans="1:26" ht="21" hidden="1" customHeight="1" outlineLevel="1">
      <c r="A160" s="601">
        <v>5.1270000000000087</v>
      </c>
      <c r="B160" s="323" t="s">
        <v>16</v>
      </c>
      <c r="C160" s="858"/>
      <c r="D160" s="857"/>
      <c r="E160" s="857"/>
      <c r="F160" s="857"/>
      <c r="G160" s="851" t="s">
        <v>225</v>
      </c>
      <c r="H160" s="760" t="s">
        <v>226</v>
      </c>
      <c r="I160" s="320"/>
      <c r="J160" s="321"/>
      <c r="K160" s="321"/>
      <c r="L160" s="320"/>
      <c r="M160" s="321"/>
      <c r="N160" s="321"/>
      <c r="O160" s="320"/>
      <c r="P160" s="321"/>
      <c r="Q160" s="321"/>
      <c r="R160" s="320"/>
      <c r="S160" s="321"/>
      <c r="T160" s="321"/>
      <c r="U160" s="320"/>
      <c r="V160" s="321"/>
      <c r="W160" s="321"/>
      <c r="X160" s="320"/>
      <c r="Y160" s="321"/>
      <c r="Z160" s="322"/>
    </row>
    <row r="161" spans="1:26" ht="21" hidden="1" customHeight="1" outlineLevel="1">
      <c r="A161" s="603">
        <v>5.128000000000009</v>
      </c>
      <c r="B161" s="213" t="s">
        <v>16</v>
      </c>
      <c r="C161" s="876"/>
      <c r="D161" s="869"/>
      <c r="E161" s="869"/>
      <c r="F161" s="869"/>
      <c r="G161" s="872"/>
      <c r="H161" s="602" t="s">
        <v>227</v>
      </c>
      <c r="I161" s="316"/>
      <c r="J161" s="317"/>
      <c r="K161" s="317"/>
      <c r="L161" s="316"/>
      <c r="M161" s="317"/>
      <c r="N161" s="317"/>
      <c r="O161" s="316"/>
      <c r="P161" s="317"/>
      <c r="Q161" s="317"/>
      <c r="R161" s="316"/>
      <c r="S161" s="317"/>
      <c r="T161" s="317"/>
      <c r="U161" s="316"/>
      <c r="V161" s="317"/>
      <c r="W161" s="317"/>
      <c r="X161" s="316"/>
      <c r="Y161" s="317"/>
      <c r="Z161" s="318"/>
    </row>
    <row r="162" spans="1:26" ht="21" hidden="1" customHeight="1" outlineLevel="1" thickBot="1">
      <c r="A162" s="603">
        <v>5.1290000000000093</v>
      </c>
      <c r="B162" s="213" t="s">
        <v>16</v>
      </c>
      <c r="C162" s="876"/>
      <c r="D162" s="869"/>
      <c r="E162" s="869"/>
      <c r="F162" s="869"/>
      <c r="G162" s="872"/>
      <c r="H162" s="602" t="s">
        <v>228</v>
      </c>
      <c r="I162" s="316"/>
      <c r="J162" s="317"/>
      <c r="K162" s="317"/>
      <c r="L162" s="316"/>
      <c r="M162" s="317"/>
      <c r="N162" s="317"/>
      <c r="O162" s="316"/>
      <c r="P162" s="317"/>
      <c r="Q162" s="317"/>
      <c r="R162" s="316"/>
      <c r="S162" s="317"/>
      <c r="T162" s="317"/>
      <c r="U162" s="316"/>
      <c r="V162" s="317"/>
      <c r="W162" s="317"/>
      <c r="X162" s="316"/>
      <c r="Y162" s="317"/>
      <c r="Z162" s="318"/>
    </row>
    <row r="163" spans="1:26" ht="21" hidden="1" customHeight="1" outlineLevel="1">
      <c r="A163" s="603">
        <v>5.1300000000000097</v>
      </c>
      <c r="B163" s="213" t="s">
        <v>16</v>
      </c>
      <c r="C163" s="876"/>
      <c r="D163" s="869"/>
      <c r="E163" s="869"/>
      <c r="F163" s="869"/>
      <c r="G163" s="851" t="s">
        <v>230</v>
      </c>
      <c r="H163" s="760" t="s">
        <v>226</v>
      </c>
      <c r="I163" s="320"/>
      <c r="J163" s="321"/>
      <c r="K163" s="321"/>
      <c r="L163" s="320"/>
      <c r="M163" s="321"/>
      <c r="N163" s="321"/>
      <c r="O163" s="320"/>
      <c r="P163" s="321"/>
      <c r="Q163" s="321"/>
      <c r="R163" s="320"/>
      <c r="S163" s="321"/>
      <c r="T163" s="321"/>
      <c r="U163" s="320"/>
      <c r="V163" s="321"/>
      <c r="W163" s="321"/>
      <c r="X163" s="320"/>
      <c r="Y163" s="321"/>
      <c r="Z163" s="322"/>
    </row>
    <row r="164" spans="1:26" ht="21" hidden="1" customHeight="1" outlineLevel="1">
      <c r="A164" s="603">
        <v>5.13100000000001</v>
      </c>
      <c r="B164" s="213" t="s">
        <v>16</v>
      </c>
      <c r="C164" s="876"/>
      <c r="D164" s="869"/>
      <c r="E164" s="869"/>
      <c r="F164" s="869"/>
      <c r="G164" s="872"/>
      <c r="H164" s="602" t="s">
        <v>227</v>
      </c>
      <c r="I164" s="316"/>
      <c r="J164" s="317"/>
      <c r="K164" s="317"/>
      <c r="L164" s="316"/>
      <c r="M164" s="317"/>
      <c r="N164" s="317"/>
      <c r="O164" s="316"/>
      <c r="P164" s="317"/>
      <c r="Q164" s="317"/>
      <c r="R164" s="316"/>
      <c r="S164" s="317"/>
      <c r="T164" s="317"/>
      <c r="U164" s="316"/>
      <c r="V164" s="317"/>
      <c r="W164" s="317"/>
      <c r="X164" s="316"/>
      <c r="Y164" s="317"/>
      <c r="Z164" s="318"/>
    </row>
    <row r="165" spans="1:26" ht="21" hidden="1" customHeight="1" outlineLevel="1" thickBot="1">
      <c r="A165" s="603">
        <v>5.1320000000000103</v>
      </c>
      <c r="B165" s="213" t="s">
        <v>16</v>
      </c>
      <c r="C165" s="876"/>
      <c r="D165" s="869"/>
      <c r="E165" s="869"/>
      <c r="F165" s="869"/>
      <c r="G165" s="872"/>
      <c r="H165" s="602" t="s">
        <v>228</v>
      </c>
      <c r="I165" s="316"/>
      <c r="J165" s="317"/>
      <c r="K165" s="317"/>
      <c r="L165" s="316"/>
      <c r="M165" s="317"/>
      <c r="N165" s="317"/>
      <c r="O165" s="316"/>
      <c r="P165" s="317"/>
      <c r="Q165" s="317"/>
      <c r="R165" s="316"/>
      <c r="S165" s="317"/>
      <c r="T165" s="317"/>
      <c r="U165" s="316"/>
      <c r="V165" s="317"/>
      <c r="W165" s="317"/>
      <c r="X165" s="316"/>
      <c r="Y165" s="317"/>
      <c r="Z165" s="318"/>
    </row>
    <row r="166" spans="1:26" ht="21" hidden="1" customHeight="1" outlineLevel="1">
      <c r="A166" s="601">
        <v>5.1330000000000107</v>
      </c>
      <c r="B166" s="323" t="s">
        <v>16</v>
      </c>
      <c r="C166" s="858"/>
      <c r="D166" s="857"/>
      <c r="E166" s="857"/>
      <c r="F166" s="857"/>
      <c r="G166" s="851" t="s">
        <v>225</v>
      </c>
      <c r="H166" s="760" t="s">
        <v>226</v>
      </c>
      <c r="I166" s="320"/>
      <c r="J166" s="321"/>
      <c r="K166" s="321"/>
      <c r="L166" s="320"/>
      <c r="M166" s="321"/>
      <c r="N166" s="321"/>
      <c r="O166" s="320"/>
      <c r="P166" s="321"/>
      <c r="Q166" s="321"/>
      <c r="R166" s="320"/>
      <c r="S166" s="321"/>
      <c r="T166" s="321"/>
      <c r="U166" s="320"/>
      <c r="V166" s="321"/>
      <c r="W166" s="321"/>
      <c r="X166" s="320"/>
      <c r="Y166" s="321"/>
      <c r="Z166" s="322"/>
    </row>
    <row r="167" spans="1:26" ht="21" hidden="1" customHeight="1" outlineLevel="1">
      <c r="A167" s="603">
        <v>5.134000000000011</v>
      </c>
      <c r="B167" s="213" t="s">
        <v>16</v>
      </c>
      <c r="C167" s="876"/>
      <c r="D167" s="869"/>
      <c r="E167" s="869"/>
      <c r="F167" s="869"/>
      <c r="G167" s="872"/>
      <c r="H167" s="602" t="s">
        <v>227</v>
      </c>
      <c r="I167" s="316"/>
      <c r="J167" s="317"/>
      <c r="K167" s="317"/>
      <c r="L167" s="316"/>
      <c r="M167" s="317"/>
      <c r="N167" s="317"/>
      <c r="O167" s="316"/>
      <c r="P167" s="317"/>
      <c r="Q167" s="317"/>
      <c r="R167" s="316"/>
      <c r="S167" s="317"/>
      <c r="T167" s="317"/>
      <c r="U167" s="316"/>
      <c r="V167" s="317"/>
      <c r="W167" s="317"/>
      <c r="X167" s="316"/>
      <c r="Y167" s="317"/>
      <c r="Z167" s="318"/>
    </row>
    <row r="168" spans="1:26" ht="21" hidden="1" customHeight="1" outlineLevel="1" thickBot="1">
      <c r="A168" s="603">
        <v>5.1350000000000113</v>
      </c>
      <c r="B168" s="213" t="s">
        <v>16</v>
      </c>
      <c r="C168" s="876"/>
      <c r="D168" s="869"/>
      <c r="E168" s="869"/>
      <c r="F168" s="869"/>
      <c r="G168" s="872"/>
      <c r="H168" s="602" t="s">
        <v>228</v>
      </c>
      <c r="I168" s="316"/>
      <c r="J168" s="317"/>
      <c r="K168" s="317"/>
      <c r="L168" s="316"/>
      <c r="M168" s="317"/>
      <c r="N168" s="317"/>
      <c r="O168" s="316"/>
      <c r="P168" s="317"/>
      <c r="Q168" s="317"/>
      <c r="R168" s="316"/>
      <c r="S168" s="317"/>
      <c r="T168" s="317"/>
      <c r="U168" s="316"/>
      <c r="V168" s="317"/>
      <c r="W168" s="317"/>
      <c r="X168" s="316"/>
      <c r="Y168" s="317"/>
      <c r="Z168" s="318"/>
    </row>
    <row r="169" spans="1:26" ht="21" hidden="1" customHeight="1" outlineLevel="1">
      <c r="A169" s="603">
        <v>5.1360000000000117</v>
      </c>
      <c r="B169" s="213" t="s">
        <v>16</v>
      </c>
      <c r="C169" s="876"/>
      <c r="D169" s="869"/>
      <c r="E169" s="869"/>
      <c r="F169" s="869"/>
      <c r="G169" s="851" t="s">
        <v>230</v>
      </c>
      <c r="H169" s="760" t="s">
        <v>226</v>
      </c>
      <c r="I169" s="320"/>
      <c r="J169" s="321"/>
      <c r="K169" s="321"/>
      <c r="L169" s="320"/>
      <c r="M169" s="321"/>
      <c r="N169" s="321"/>
      <c r="O169" s="320"/>
      <c r="P169" s="321"/>
      <c r="Q169" s="321"/>
      <c r="R169" s="320"/>
      <c r="S169" s="321"/>
      <c r="T169" s="321"/>
      <c r="U169" s="320"/>
      <c r="V169" s="321"/>
      <c r="W169" s="321"/>
      <c r="X169" s="320"/>
      <c r="Y169" s="321"/>
      <c r="Z169" s="322"/>
    </row>
    <row r="170" spans="1:26" ht="21" hidden="1" customHeight="1" outlineLevel="1">
      <c r="A170" s="603">
        <v>5.137000000000012</v>
      </c>
      <c r="B170" s="213" t="s">
        <v>16</v>
      </c>
      <c r="C170" s="876"/>
      <c r="D170" s="869"/>
      <c r="E170" s="869"/>
      <c r="F170" s="869"/>
      <c r="G170" s="872"/>
      <c r="H170" s="602" t="s">
        <v>227</v>
      </c>
      <c r="I170" s="316"/>
      <c r="J170" s="317"/>
      <c r="K170" s="317"/>
      <c r="L170" s="316"/>
      <c r="M170" s="317"/>
      <c r="N170" s="317"/>
      <c r="O170" s="316"/>
      <c r="P170" s="317"/>
      <c r="Q170" s="317"/>
      <c r="R170" s="316"/>
      <c r="S170" s="317"/>
      <c r="T170" s="317"/>
      <c r="U170" s="316"/>
      <c r="V170" s="317"/>
      <c r="W170" s="317"/>
      <c r="X170" s="316"/>
      <c r="Y170" s="317"/>
      <c r="Z170" s="318"/>
    </row>
    <row r="171" spans="1:26" ht="21" hidden="1" customHeight="1" outlineLevel="1" thickBot="1">
      <c r="A171" s="603">
        <v>5.1380000000000123</v>
      </c>
      <c r="B171" s="213" t="s">
        <v>16</v>
      </c>
      <c r="C171" s="876"/>
      <c r="D171" s="869"/>
      <c r="E171" s="869"/>
      <c r="F171" s="869"/>
      <c r="G171" s="872"/>
      <c r="H171" s="602" t="s">
        <v>228</v>
      </c>
      <c r="I171" s="316"/>
      <c r="J171" s="317"/>
      <c r="K171" s="317"/>
      <c r="L171" s="316"/>
      <c r="M171" s="317"/>
      <c r="N171" s="317"/>
      <c r="O171" s="316"/>
      <c r="P171" s="317"/>
      <c r="Q171" s="317"/>
      <c r="R171" s="316"/>
      <c r="S171" s="317"/>
      <c r="T171" s="317"/>
      <c r="U171" s="316"/>
      <c r="V171" s="317"/>
      <c r="W171" s="317"/>
      <c r="X171" s="316"/>
      <c r="Y171" s="317"/>
      <c r="Z171" s="318"/>
    </row>
    <row r="172" spans="1:26" ht="21" hidden="1" customHeight="1" outlineLevel="1">
      <c r="A172" s="601">
        <v>5.1390000000000127</v>
      </c>
      <c r="B172" s="323" t="s">
        <v>16</v>
      </c>
      <c r="C172" s="858"/>
      <c r="D172" s="857"/>
      <c r="E172" s="857"/>
      <c r="F172" s="857"/>
      <c r="G172" s="851" t="s">
        <v>225</v>
      </c>
      <c r="H172" s="760" t="s">
        <v>226</v>
      </c>
      <c r="I172" s="320"/>
      <c r="J172" s="321"/>
      <c r="K172" s="321"/>
      <c r="L172" s="320"/>
      <c r="M172" s="321"/>
      <c r="N172" s="321"/>
      <c r="O172" s="320"/>
      <c r="P172" s="321"/>
      <c r="Q172" s="321"/>
      <c r="R172" s="320"/>
      <c r="S172" s="321"/>
      <c r="T172" s="321"/>
      <c r="U172" s="320"/>
      <c r="V172" s="321"/>
      <c r="W172" s="321"/>
      <c r="X172" s="320"/>
      <c r="Y172" s="321"/>
      <c r="Z172" s="322"/>
    </row>
    <row r="173" spans="1:26" ht="21" hidden="1" customHeight="1" outlineLevel="1">
      <c r="A173" s="603">
        <v>5.140000000000013</v>
      </c>
      <c r="B173" s="213" t="s">
        <v>16</v>
      </c>
      <c r="C173" s="876"/>
      <c r="D173" s="869"/>
      <c r="E173" s="869"/>
      <c r="F173" s="869"/>
      <c r="G173" s="872"/>
      <c r="H173" s="602" t="s">
        <v>227</v>
      </c>
      <c r="I173" s="316"/>
      <c r="J173" s="317"/>
      <c r="K173" s="317"/>
      <c r="L173" s="316"/>
      <c r="M173" s="317"/>
      <c r="N173" s="317"/>
      <c r="O173" s="316"/>
      <c r="P173" s="317"/>
      <c r="Q173" s="317"/>
      <c r="R173" s="316"/>
      <c r="S173" s="317"/>
      <c r="T173" s="317"/>
      <c r="U173" s="316"/>
      <c r="V173" s="317"/>
      <c r="W173" s="317"/>
      <c r="X173" s="316"/>
      <c r="Y173" s="317"/>
      <c r="Z173" s="318"/>
    </row>
    <row r="174" spans="1:26" ht="21" hidden="1" customHeight="1" outlineLevel="1" thickBot="1">
      <c r="A174" s="603">
        <v>5.1410000000000133</v>
      </c>
      <c r="B174" s="213" t="s">
        <v>16</v>
      </c>
      <c r="C174" s="876"/>
      <c r="D174" s="869"/>
      <c r="E174" s="869"/>
      <c r="F174" s="869"/>
      <c r="G174" s="872"/>
      <c r="H174" s="602" t="s">
        <v>228</v>
      </c>
      <c r="I174" s="316"/>
      <c r="J174" s="317"/>
      <c r="K174" s="317"/>
      <c r="L174" s="316"/>
      <c r="M174" s="317"/>
      <c r="N174" s="317"/>
      <c r="O174" s="316"/>
      <c r="P174" s="317"/>
      <c r="Q174" s="317"/>
      <c r="R174" s="316"/>
      <c r="S174" s="317"/>
      <c r="T174" s="317"/>
      <c r="U174" s="316"/>
      <c r="V174" s="317"/>
      <c r="W174" s="317"/>
      <c r="X174" s="316"/>
      <c r="Y174" s="317"/>
      <c r="Z174" s="318"/>
    </row>
    <row r="175" spans="1:26" ht="21" hidden="1" customHeight="1" outlineLevel="1">
      <c r="A175" s="603">
        <v>5.1420000000000137</v>
      </c>
      <c r="B175" s="213" t="s">
        <v>16</v>
      </c>
      <c r="C175" s="876"/>
      <c r="D175" s="869"/>
      <c r="E175" s="869"/>
      <c r="F175" s="869"/>
      <c r="G175" s="851" t="s">
        <v>230</v>
      </c>
      <c r="H175" s="760" t="s">
        <v>226</v>
      </c>
      <c r="I175" s="320"/>
      <c r="J175" s="321"/>
      <c r="K175" s="321"/>
      <c r="L175" s="320"/>
      <c r="M175" s="321"/>
      <c r="N175" s="321"/>
      <c r="O175" s="320"/>
      <c r="P175" s="321"/>
      <c r="Q175" s="321"/>
      <c r="R175" s="320"/>
      <c r="S175" s="321"/>
      <c r="T175" s="321"/>
      <c r="U175" s="320"/>
      <c r="V175" s="321"/>
      <c r="W175" s="321"/>
      <c r="X175" s="320"/>
      <c r="Y175" s="321"/>
      <c r="Z175" s="322"/>
    </row>
    <row r="176" spans="1:26" ht="21" hidden="1" customHeight="1" outlineLevel="1">
      <c r="A176" s="603">
        <v>5.143000000000014</v>
      </c>
      <c r="B176" s="213" t="s">
        <v>16</v>
      </c>
      <c r="C176" s="876"/>
      <c r="D176" s="869"/>
      <c r="E176" s="869"/>
      <c r="F176" s="869"/>
      <c r="G176" s="872"/>
      <c r="H176" s="602" t="s">
        <v>227</v>
      </c>
      <c r="I176" s="316"/>
      <c r="J176" s="317"/>
      <c r="K176" s="317"/>
      <c r="L176" s="316"/>
      <c r="M176" s="317"/>
      <c r="N176" s="317"/>
      <c r="O176" s="316"/>
      <c r="P176" s="317"/>
      <c r="Q176" s="317"/>
      <c r="R176" s="316"/>
      <c r="S176" s="317"/>
      <c r="T176" s="317"/>
      <c r="U176" s="316"/>
      <c r="V176" s="317"/>
      <c r="W176" s="317"/>
      <c r="X176" s="316"/>
      <c r="Y176" s="317"/>
      <c r="Z176" s="318"/>
    </row>
    <row r="177" spans="1:26" ht="21" hidden="1" customHeight="1" outlineLevel="1" thickBot="1">
      <c r="A177" s="603">
        <v>5.1440000000000143</v>
      </c>
      <c r="B177" s="213" t="s">
        <v>16</v>
      </c>
      <c r="C177" s="876"/>
      <c r="D177" s="869"/>
      <c r="E177" s="869"/>
      <c r="F177" s="869"/>
      <c r="G177" s="872"/>
      <c r="H177" s="602" t="s">
        <v>228</v>
      </c>
      <c r="I177" s="316"/>
      <c r="J177" s="317"/>
      <c r="K177" s="317"/>
      <c r="L177" s="316"/>
      <c r="M177" s="317"/>
      <c r="N177" s="317"/>
      <c r="O177" s="316"/>
      <c r="P177" s="317"/>
      <c r="Q177" s="317"/>
      <c r="R177" s="316"/>
      <c r="S177" s="317"/>
      <c r="T177" s="317"/>
      <c r="U177" s="316"/>
      <c r="V177" s="317"/>
      <c r="W177" s="317"/>
      <c r="X177" s="316"/>
      <c r="Y177" s="317"/>
      <c r="Z177" s="318"/>
    </row>
    <row r="178" spans="1:26" ht="21" hidden="1" customHeight="1" outlineLevel="1">
      <c r="A178" s="601">
        <v>5.1450000000000147</v>
      </c>
      <c r="B178" s="323" t="s">
        <v>16</v>
      </c>
      <c r="C178" s="858"/>
      <c r="D178" s="857"/>
      <c r="E178" s="857"/>
      <c r="F178" s="857"/>
      <c r="G178" s="851" t="s">
        <v>225</v>
      </c>
      <c r="H178" s="760" t="s">
        <v>226</v>
      </c>
      <c r="I178" s="320"/>
      <c r="J178" s="321"/>
      <c r="K178" s="321"/>
      <c r="L178" s="320"/>
      <c r="M178" s="321"/>
      <c r="N178" s="321"/>
      <c r="O178" s="320"/>
      <c r="P178" s="321"/>
      <c r="Q178" s="321"/>
      <c r="R178" s="320"/>
      <c r="S178" s="321"/>
      <c r="T178" s="321"/>
      <c r="U178" s="320"/>
      <c r="V178" s="321"/>
      <c r="W178" s="321"/>
      <c r="X178" s="320"/>
      <c r="Y178" s="321"/>
      <c r="Z178" s="322"/>
    </row>
    <row r="179" spans="1:26" ht="21" hidden="1" customHeight="1" outlineLevel="1">
      <c r="A179" s="603">
        <v>5.146000000000015</v>
      </c>
      <c r="B179" s="213" t="s">
        <v>16</v>
      </c>
      <c r="C179" s="876"/>
      <c r="D179" s="869"/>
      <c r="E179" s="869"/>
      <c r="F179" s="869"/>
      <c r="G179" s="872"/>
      <c r="H179" s="602" t="s">
        <v>227</v>
      </c>
      <c r="I179" s="316"/>
      <c r="J179" s="317"/>
      <c r="K179" s="317"/>
      <c r="L179" s="316"/>
      <c r="M179" s="317"/>
      <c r="N179" s="317"/>
      <c r="O179" s="316"/>
      <c r="P179" s="317"/>
      <c r="Q179" s="317"/>
      <c r="R179" s="316"/>
      <c r="S179" s="317"/>
      <c r="T179" s="317"/>
      <c r="U179" s="316"/>
      <c r="V179" s="317"/>
      <c r="W179" s="317"/>
      <c r="X179" s="316"/>
      <c r="Y179" s="317"/>
      <c r="Z179" s="318"/>
    </row>
    <row r="180" spans="1:26" ht="21" hidden="1" customHeight="1" outlineLevel="1" thickBot="1">
      <c r="A180" s="603">
        <v>5.1470000000000153</v>
      </c>
      <c r="B180" s="213" t="s">
        <v>16</v>
      </c>
      <c r="C180" s="876"/>
      <c r="D180" s="869"/>
      <c r="E180" s="869"/>
      <c r="F180" s="869"/>
      <c r="G180" s="872"/>
      <c r="H180" s="602" t="s">
        <v>228</v>
      </c>
      <c r="I180" s="316"/>
      <c r="J180" s="317"/>
      <c r="K180" s="317"/>
      <c r="L180" s="316"/>
      <c r="M180" s="317"/>
      <c r="N180" s="317"/>
      <c r="O180" s="316"/>
      <c r="P180" s="317"/>
      <c r="Q180" s="317"/>
      <c r="R180" s="316"/>
      <c r="S180" s="317"/>
      <c r="T180" s="317"/>
      <c r="U180" s="316"/>
      <c r="V180" s="317"/>
      <c r="W180" s="317"/>
      <c r="X180" s="316"/>
      <c r="Y180" s="317"/>
      <c r="Z180" s="318"/>
    </row>
    <row r="181" spans="1:26" ht="21" hidden="1" customHeight="1" outlineLevel="1">
      <c r="A181" s="603">
        <v>5.1480000000000157</v>
      </c>
      <c r="B181" s="213" t="s">
        <v>16</v>
      </c>
      <c r="C181" s="876"/>
      <c r="D181" s="869"/>
      <c r="E181" s="869"/>
      <c r="F181" s="869"/>
      <c r="G181" s="851" t="s">
        <v>230</v>
      </c>
      <c r="H181" s="760" t="s">
        <v>226</v>
      </c>
      <c r="I181" s="320"/>
      <c r="J181" s="321"/>
      <c r="K181" s="321"/>
      <c r="L181" s="320"/>
      <c r="M181" s="321"/>
      <c r="N181" s="321"/>
      <c r="O181" s="320"/>
      <c r="P181" s="321"/>
      <c r="Q181" s="321"/>
      <c r="R181" s="320"/>
      <c r="S181" s="321"/>
      <c r="T181" s="321"/>
      <c r="U181" s="320"/>
      <c r="V181" s="321"/>
      <c r="W181" s="321"/>
      <c r="X181" s="320"/>
      <c r="Y181" s="321"/>
      <c r="Z181" s="322"/>
    </row>
    <row r="182" spans="1:26" ht="21" hidden="1" customHeight="1" outlineLevel="1">
      <c r="A182" s="603">
        <v>5.149000000000016</v>
      </c>
      <c r="B182" s="213" t="s">
        <v>16</v>
      </c>
      <c r="C182" s="876"/>
      <c r="D182" s="869"/>
      <c r="E182" s="869"/>
      <c r="F182" s="869"/>
      <c r="G182" s="872"/>
      <c r="H182" s="602" t="s">
        <v>227</v>
      </c>
      <c r="I182" s="316"/>
      <c r="J182" s="317"/>
      <c r="K182" s="317"/>
      <c r="L182" s="316"/>
      <c r="M182" s="317"/>
      <c r="N182" s="317"/>
      <c r="O182" s="316"/>
      <c r="P182" s="317"/>
      <c r="Q182" s="317"/>
      <c r="R182" s="316"/>
      <c r="S182" s="317"/>
      <c r="T182" s="317"/>
      <c r="U182" s="316"/>
      <c r="V182" s="317"/>
      <c r="W182" s="317"/>
      <c r="X182" s="316"/>
      <c r="Y182" s="317"/>
      <c r="Z182" s="318"/>
    </row>
    <row r="183" spans="1:26" ht="21" hidden="1" customHeight="1" outlineLevel="1" thickBot="1">
      <c r="A183" s="604">
        <v>5.1500000000000163</v>
      </c>
      <c r="B183" s="326" t="s">
        <v>16</v>
      </c>
      <c r="C183" s="877"/>
      <c r="D183" s="862"/>
      <c r="E183" s="862"/>
      <c r="F183" s="862"/>
      <c r="G183" s="878"/>
      <c r="H183" s="761" t="s">
        <v>228</v>
      </c>
      <c r="I183" s="765"/>
      <c r="J183" s="766"/>
      <c r="K183" s="766"/>
      <c r="L183" s="765"/>
      <c r="M183" s="766"/>
      <c r="N183" s="766"/>
      <c r="O183" s="765"/>
      <c r="P183" s="766"/>
      <c r="Q183" s="766"/>
      <c r="R183" s="765"/>
      <c r="S183" s="766"/>
      <c r="T183" s="766"/>
      <c r="U183" s="765"/>
      <c r="V183" s="766"/>
      <c r="W183" s="766"/>
      <c r="X183" s="765"/>
      <c r="Y183" s="766"/>
      <c r="Z183" s="767"/>
    </row>
    <row r="184" spans="1:26" collapsed="1"/>
    <row r="185" spans="1:26" ht="14.5" thickBot="1"/>
    <row r="186" spans="1:26" ht="24" customHeight="1">
      <c r="A186" s="879" t="s">
        <v>171</v>
      </c>
      <c r="B186" s="880"/>
      <c r="C186" s="880"/>
      <c r="D186" s="880"/>
      <c r="E186" s="880"/>
      <c r="F186" s="880"/>
      <c r="G186" s="880"/>
      <c r="H186" s="881"/>
      <c r="I186" s="839" t="s">
        <v>8</v>
      </c>
      <c r="J186" s="841"/>
      <c r="K186" s="841"/>
      <c r="L186" s="846" t="s">
        <v>9</v>
      </c>
      <c r="M186" s="892"/>
      <c r="N186" s="892"/>
      <c r="O186" s="846" t="s">
        <v>10</v>
      </c>
      <c r="P186" s="892"/>
      <c r="Q186" s="892"/>
      <c r="R186" s="846" t="s">
        <v>11</v>
      </c>
      <c r="S186" s="892"/>
      <c r="T186" s="892"/>
      <c r="U186" s="846" t="s">
        <v>12</v>
      </c>
      <c r="V186" s="892"/>
      <c r="W186" s="892"/>
      <c r="X186" s="846" t="s">
        <v>13</v>
      </c>
      <c r="Y186" s="892"/>
      <c r="Z186" s="847"/>
    </row>
    <row r="187" spans="1:26" ht="24" customHeight="1">
      <c r="A187" s="882"/>
      <c r="B187" s="883"/>
      <c r="C187" s="883"/>
      <c r="D187" s="883"/>
      <c r="E187" s="883"/>
      <c r="F187" s="883"/>
      <c r="G187" s="883"/>
      <c r="H187" s="884"/>
      <c r="I187" s="890" t="s">
        <v>500</v>
      </c>
      <c r="J187" s="891" t="s">
        <v>139</v>
      </c>
      <c r="K187" s="891"/>
      <c r="L187" s="890" t="s">
        <v>500</v>
      </c>
      <c r="M187" s="891" t="s">
        <v>139</v>
      </c>
      <c r="N187" s="891"/>
      <c r="O187" s="890" t="s">
        <v>500</v>
      </c>
      <c r="P187" s="891" t="s">
        <v>139</v>
      </c>
      <c r="Q187" s="891"/>
      <c r="R187" s="890" t="s">
        <v>500</v>
      </c>
      <c r="S187" s="891" t="s">
        <v>139</v>
      </c>
      <c r="T187" s="891"/>
      <c r="U187" s="890" t="s">
        <v>500</v>
      </c>
      <c r="V187" s="891" t="s">
        <v>139</v>
      </c>
      <c r="W187" s="891"/>
      <c r="X187" s="890" t="s">
        <v>500</v>
      </c>
      <c r="Y187" s="891" t="s">
        <v>139</v>
      </c>
      <c r="Z187" s="894"/>
    </row>
    <row r="188" spans="1:26" ht="47" thickBot="1">
      <c r="A188" s="517" t="s">
        <v>128</v>
      </c>
      <c r="B188" s="518" t="s">
        <v>222</v>
      </c>
      <c r="C188" s="518" t="s">
        <v>68</v>
      </c>
      <c r="D188" s="518" t="s">
        <v>130</v>
      </c>
      <c r="E188" s="518" t="s">
        <v>202</v>
      </c>
      <c r="F188" s="519" t="s">
        <v>131</v>
      </c>
      <c r="G188" s="518" t="s">
        <v>7</v>
      </c>
      <c r="H188" s="540" t="s">
        <v>223</v>
      </c>
      <c r="I188" s="893"/>
      <c r="J188" s="490" t="s">
        <v>482</v>
      </c>
      <c r="K188" s="490" t="s">
        <v>434</v>
      </c>
      <c r="L188" s="893"/>
      <c r="M188" s="490" t="s">
        <v>482</v>
      </c>
      <c r="N188" s="490" t="s">
        <v>434</v>
      </c>
      <c r="O188" s="893"/>
      <c r="P188" s="490" t="s">
        <v>482</v>
      </c>
      <c r="Q188" s="490" t="s">
        <v>434</v>
      </c>
      <c r="R188" s="893"/>
      <c r="S188" s="490" t="s">
        <v>482</v>
      </c>
      <c r="T188" s="490" t="s">
        <v>434</v>
      </c>
      <c r="U188" s="893"/>
      <c r="V188" s="490" t="s">
        <v>482</v>
      </c>
      <c r="W188" s="490" t="s">
        <v>434</v>
      </c>
      <c r="X188" s="893"/>
      <c r="Y188" s="490" t="s">
        <v>482</v>
      </c>
      <c r="Z188" s="491" t="s">
        <v>434</v>
      </c>
    </row>
    <row r="189" spans="1:26" s="541" customFormat="1" ht="15.5">
      <c r="A189" s="768"/>
      <c r="B189" s="769"/>
      <c r="C189" s="763">
        <v>1</v>
      </c>
      <c r="D189" s="763">
        <v>2</v>
      </c>
      <c r="E189" s="763">
        <v>3</v>
      </c>
      <c r="F189" s="763">
        <v>4</v>
      </c>
      <c r="G189" s="763">
        <v>5</v>
      </c>
      <c r="H189" s="770">
        <v>6</v>
      </c>
      <c r="I189" s="764">
        <v>7</v>
      </c>
      <c r="J189" s="763">
        <v>8</v>
      </c>
      <c r="K189" s="771">
        <v>9</v>
      </c>
      <c r="L189" s="764">
        <v>10</v>
      </c>
      <c r="M189" s="763">
        <v>11</v>
      </c>
      <c r="N189" s="770">
        <v>12</v>
      </c>
      <c r="O189" s="764">
        <v>13</v>
      </c>
      <c r="P189" s="763">
        <v>14</v>
      </c>
      <c r="Q189" s="770">
        <v>15</v>
      </c>
      <c r="R189" s="764">
        <v>16</v>
      </c>
      <c r="S189" s="763">
        <v>17</v>
      </c>
      <c r="T189" s="770">
        <v>18</v>
      </c>
      <c r="U189" s="764">
        <v>19</v>
      </c>
      <c r="V189" s="763">
        <v>20</v>
      </c>
      <c r="W189" s="770">
        <v>21</v>
      </c>
      <c r="X189" s="764">
        <v>22</v>
      </c>
      <c r="Y189" s="763">
        <v>23</v>
      </c>
      <c r="Z189" s="770">
        <v>24</v>
      </c>
    </row>
    <row r="190" spans="1:26" ht="21" hidden="1" customHeight="1" outlineLevel="1">
      <c r="A190" s="601">
        <v>5.1510000000000167</v>
      </c>
      <c r="B190" s="323" t="s">
        <v>16</v>
      </c>
      <c r="C190" s="858"/>
      <c r="D190" s="857"/>
      <c r="E190" s="857"/>
      <c r="F190" s="857"/>
      <c r="G190" s="851" t="s">
        <v>225</v>
      </c>
      <c r="H190" s="760" t="s">
        <v>226</v>
      </c>
      <c r="I190" s="320"/>
      <c r="J190" s="321"/>
      <c r="K190" s="321"/>
      <c r="L190" s="320"/>
      <c r="M190" s="321"/>
      <c r="N190" s="321"/>
      <c r="O190" s="320"/>
      <c r="P190" s="321"/>
      <c r="Q190" s="321"/>
      <c r="R190" s="320"/>
      <c r="S190" s="321"/>
      <c r="T190" s="321"/>
      <c r="U190" s="320"/>
      <c r="V190" s="321"/>
      <c r="W190" s="321"/>
      <c r="X190" s="320"/>
      <c r="Y190" s="321"/>
      <c r="Z190" s="322"/>
    </row>
    <row r="191" spans="1:26" ht="21" hidden="1" customHeight="1" outlineLevel="1">
      <c r="A191" s="603">
        <v>5.152000000000017</v>
      </c>
      <c r="B191" s="213" t="s">
        <v>16</v>
      </c>
      <c r="C191" s="876"/>
      <c r="D191" s="869"/>
      <c r="E191" s="869"/>
      <c r="F191" s="869"/>
      <c r="G191" s="872"/>
      <c r="H191" s="602" t="s">
        <v>227</v>
      </c>
      <c r="I191" s="316"/>
      <c r="J191" s="317"/>
      <c r="K191" s="317"/>
      <c r="L191" s="316"/>
      <c r="M191" s="317"/>
      <c r="N191" s="317"/>
      <c r="O191" s="316"/>
      <c r="P191" s="317"/>
      <c r="Q191" s="317"/>
      <c r="R191" s="316"/>
      <c r="S191" s="317"/>
      <c r="T191" s="317"/>
      <c r="U191" s="316"/>
      <c r="V191" s="317"/>
      <c r="W191" s="317"/>
      <c r="X191" s="316"/>
      <c r="Y191" s="317"/>
      <c r="Z191" s="318"/>
    </row>
    <row r="192" spans="1:26" ht="21" hidden="1" customHeight="1" outlineLevel="1" thickBot="1">
      <c r="A192" s="603">
        <v>5.1530000000000173</v>
      </c>
      <c r="B192" s="213" t="s">
        <v>16</v>
      </c>
      <c r="C192" s="876"/>
      <c r="D192" s="869"/>
      <c r="E192" s="869"/>
      <c r="F192" s="869"/>
      <c r="G192" s="872"/>
      <c r="H192" s="602" t="s">
        <v>228</v>
      </c>
      <c r="I192" s="316"/>
      <c r="J192" s="317"/>
      <c r="K192" s="317"/>
      <c r="L192" s="316"/>
      <c r="M192" s="317"/>
      <c r="N192" s="317"/>
      <c r="O192" s="316"/>
      <c r="P192" s="317"/>
      <c r="Q192" s="317"/>
      <c r="R192" s="316"/>
      <c r="S192" s="317"/>
      <c r="T192" s="317"/>
      <c r="U192" s="316"/>
      <c r="V192" s="317"/>
      <c r="W192" s="317"/>
      <c r="X192" s="316"/>
      <c r="Y192" s="317"/>
      <c r="Z192" s="318"/>
    </row>
    <row r="193" spans="1:26" ht="21" hidden="1" customHeight="1" outlineLevel="1">
      <c r="A193" s="603">
        <v>5.1540000000000177</v>
      </c>
      <c r="B193" s="213" t="s">
        <v>16</v>
      </c>
      <c r="C193" s="876"/>
      <c r="D193" s="869"/>
      <c r="E193" s="869"/>
      <c r="F193" s="869"/>
      <c r="G193" s="851" t="s">
        <v>230</v>
      </c>
      <c r="H193" s="760" t="s">
        <v>226</v>
      </c>
      <c r="I193" s="320"/>
      <c r="J193" s="321"/>
      <c r="K193" s="321"/>
      <c r="L193" s="320"/>
      <c r="M193" s="321"/>
      <c r="N193" s="321"/>
      <c r="O193" s="320"/>
      <c r="P193" s="321"/>
      <c r="Q193" s="321"/>
      <c r="R193" s="320"/>
      <c r="S193" s="321"/>
      <c r="T193" s="321"/>
      <c r="U193" s="320"/>
      <c r="V193" s="321"/>
      <c r="W193" s="321"/>
      <c r="X193" s="320"/>
      <c r="Y193" s="321"/>
      <c r="Z193" s="322"/>
    </row>
    <row r="194" spans="1:26" ht="21" hidden="1" customHeight="1" outlineLevel="1">
      <c r="A194" s="603">
        <v>5.155000000000018</v>
      </c>
      <c r="B194" s="213" t="s">
        <v>16</v>
      </c>
      <c r="C194" s="876"/>
      <c r="D194" s="869"/>
      <c r="E194" s="869"/>
      <c r="F194" s="869"/>
      <c r="G194" s="872"/>
      <c r="H194" s="602" t="s">
        <v>227</v>
      </c>
      <c r="I194" s="316"/>
      <c r="J194" s="317"/>
      <c r="K194" s="317"/>
      <c r="L194" s="316"/>
      <c r="M194" s="317"/>
      <c r="N194" s="317"/>
      <c r="O194" s="316"/>
      <c r="P194" s="317"/>
      <c r="Q194" s="317"/>
      <c r="R194" s="316"/>
      <c r="S194" s="317"/>
      <c r="T194" s="317"/>
      <c r="U194" s="316"/>
      <c r="V194" s="317"/>
      <c r="W194" s="317"/>
      <c r="X194" s="316"/>
      <c r="Y194" s="317"/>
      <c r="Z194" s="318"/>
    </row>
    <row r="195" spans="1:26" ht="21" hidden="1" customHeight="1" outlineLevel="1" thickBot="1">
      <c r="A195" s="603">
        <v>5.1560000000000183</v>
      </c>
      <c r="B195" s="213" t="s">
        <v>16</v>
      </c>
      <c r="C195" s="876"/>
      <c r="D195" s="869"/>
      <c r="E195" s="869"/>
      <c r="F195" s="869"/>
      <c r="G195" s="872"/>
      <c r="H195" s="602" t="s">
        <v>228</v>
      </c>
      <c r="I195" s="316"/>
      <c r="J195" s="317"/>
      <c r="K195" s="317"/>
      <c r="L195" s="316"/>
      <c r="M195" s="317"/>
      <c r="N195" s="317"/>
      <c r="O195" s="316"/>
      <c r="P195" s="317"/>
      <c r="Q195" s="317"/>
      <c r="R195" s="316"/>
      <c r="S195" s="317"/>
      <c r="T195" s="317"/>
      <c r="U195" s="316"/>
      <c r="V195" s="317"/>
      <c r="W195" s="317"/>
      <c r="X195" s="316"/>
      <c r="Y195" s="317"/>
      <c r="Z195" s="318"/>
    </row>
    <row r="196" spans="1:26" ht="21" hidden="1" customHeight="1" outlineLevel="1">
      <c r="A196" s="601">
        <v>5.1570000000000187</v>
      </c>
      <c r="B196" s="323" t="s">
        <v>16</v>
      </c>
      <c r="C196" s="858"/>
      <c r="D196" s="857"/>
      <c r="E196" s="857"/>
      <c r="F196" s="857"/>
      <c r="G196" s="851" t="s">
        <v>225</v>
      </c>
      <c r="H196" s="760" t="s">
        <v>226</v>
      </c>
      <c r="I196" s="320"/>
      <c r="J196" s="321"/>
      <c r="K196" s="321"/>
      <c r="L196" s="320"/>
      <c r="M196" s="321"/>
      <c r="N196" s="321"/>
      <c r="O196" s="320"/>
      <c r="P196" s="321"/>
      <c r="Q196" s="321"/>
      <c r="R196" s="320"/>
      <c r="S196" s="321"/>
      <c r="T196" s="321"/>
      <c r="U196" s="320"/>
      <c r="V196" s="321"/>
      <c r="W196" s="321"/>
      <c r="X196" s="320"/>
      <c r="Y196" s="321"/>
      <c r="Z196" s="322"/>
    </row>
    <row r="197" spans="1:26" ht="21" hidden="1" customHeight="1" outlineLevel="1">
      <c r="A197" s="603">
        <v>5.158000000000019</v>
      </c>
      <c r="B197" s="213" t="s">
        <v>16</v>
      </c>
      <c r="C197" s="876"/>
      <c r="D197" s="869"/>
      <c r="E197" s="869"/>
      <c r="F197" s="869"/>
      <c r="G197" s="872"/>
      <c r="H197" s="602" t="s">
        <v>227</v>
      </c>
      <c r="I197" s="316"/>
      <c r="J197" s="317"/>
      <c r="K197" s="317"/>
      <c r="L197" s="316"/>
      <c r="M197" s="317"/>
      <c r="N197" s="317"/>
      <c r="O197" s="316"/>
      <c r="P197" s="317"/>
      <c r="Q197" s="317"/>
      <c r="R197" s="316"/>
      <c r="S197" s="317"/>
      <c r="T197" s="317"/>
      <c r="U197" s="316"/>
      <c r="V197" s="317"/>
      <c r="W197" s="317"/>
      <c r="X197" s="316"/>
      <c r="Y197" s="317"/>
      <c r="Z197" s="318"/>
    </row>
    <row r="198" spans="1:26" ht="21" hidden="1" customHeight="1" outlineLevel="1" thickBot="1">
      <c r="A198" s="603">
        <v>5.1590000000000193</v>
      </c>
      <c r="B198" s="213" t="s">
        <v>16</v>
      </c>
      <c r="C198" s="876"/>
      <c r="D198" s="869"/>
      <c r="E198" s="869"/>
      <c r="F198" s="869"/>
      <c r="G198" s="872"/>
      <c r="H198" s="602" t="s">
        <v>228</v>
      </c>
      <c r="I198" s="316"/>
      <c r="J198" s="317"/>
      <c r="K198" s="317"/>
      <c r="L198" s="316"/>
      <c r="M198" s="317"/>
      <c r="N198" s="317"/>
      <c r="O198" s="316"/>
      <c r="P198" s="317"/>
      <c r="Q198" s="317"/>
      <c r="R198" s="316"/>
      <c r="S198" s="317"/>
      <c r="T198" s="317"/>
      <c r="U198" s="316"/>
      <c r="V198" s="317"/>
      <c r="W198" s="317"/>
      <c r="X198" s="316"/>
      <c r="Y198" s="317"/>
      <c r="Z198" s="318"/>
    </row>
    <row r="199" spans="1:26" ht="21" hidden="1" customHeight="1" outlineLevel="1">
      <c r="A199" s="603">
        <v>5.1600000000000197</v>
      </c>
      <c r="B199" s="213" t="s">
        <v>16</v>
      </c>
      <c r="C199" s="876"/>
      <c r="D199" s="869"/>
      <c r="E199" s="869"/>
      <c r="F199" s="869"/>
      <c r="G199" s="851" t="s">
        <v>230</v>
      </c>
      <c r="H199" s="760" t="s">
        <v>226</v>
      </c>
      <c r="I199" s="320"/>
      <c r="J199" s="321"/>
      <c r="K199" s="321"/>
      <c r="L199" s="320"/>
      <c r="M199" s="321"/>
      <c r="N199" s="321"/>
      <c r="O199" s="320"/>
      <c r="P199" s="321"/>
      <c r="Q199" s="321"/>
      <c r="R199" s="320"/>
      <c r="S199" s="321"/>
      <c r="T199" s="321"/>
      <c r="U199" s="320"/>
      <c r="V199" s="321"/>
      <c r="W199" s="321"/>
      <c r="X199" s="320"/>
      <c r="Y199" s="321"/>
      <c r="Z199" s="322"/>
    </row>
    <row r="200" spans="1:26" ht="21" hidden="1" customHeight="1" outlineLevel="1">
      <c r="A200" s="603">
        <v>5.16100000000002</v>
      </c>
      <c r="B200" s="213" t="s">
        <v>16</v>
      </c>
      <c r="C200" s="876"/>
      <c r="D200" s="869"/>
      <c r="E200" s="869"/>
      <c r="F200" s="869"/>
      <c r="G200" s="872"/>
      <c r="H200" s="602" t="s">
        <v>227</v>
      </c>
      <c r="I200" s="316"/>
      <c r="J200" s="317"/>
      <c r="K200" s="317"/>
      <c r="L200" s="316"/>
      <c r="M200" s="317"/>
      <c r="N200" s="317"/>
      <c r="O200" s="316"/>
      <c r="P200" s="317"/>
      <c r="Q200" s="317"/>
      <c r="R200" s="316"/>
      <c r="S200" s="317"/>
      <c r="T200" s="317"/>
      <c r="U200" s="316"/>
      <c r="V200" s="317"/>
      <c r="W200" s="317"/>
      <c r="X200" s="316"/>
      <c r="Y200" s="317"/>
      <c r="Z200" s="318"/>
    </row>
    <row r="201" spans="1:26" ht="21" hidden="1" customHeight="1" outlineLevel="1" thickBot="1">
      <c r="A201" s="603">
        <v>5.1620000000000203</v>
      </c>
      <c r="B201" s="213" t="s">
        <v>16</v>
      </c>
      <c r="C201" s="876"/>
      <c r="D201" s="869"/>
      <c r="E201" s="869"/>
      <c r="F201" s="869"/>
      <c r="G201" s="872"/>
      <c r="H201" s="602" t="s">
        <v>228</v>
      </c>
      <c r="I201" s="316"/>
      <c r="J201" s="317"/>
      <c r="K201" s="317"/>
      <c r="L201" s="316"/>
      <c r="M201" s="317"/>
      <c r="N201" s="317"/>
      <c r="O201" s="316"/>
      <c r="P201" s="317"/>
      <c r="Q201" s="317"/>
      <c r="R201" s="316"/>
      <c r="S201" s="317"/>
      <c r="T201" s="317"/>
      <c r="U201" s="316"/>
      <c r="V201" s="317"/>
      <c r="W201" s="317"/>
      <c r="X201" s="316"/>
      <c r="Y201" s="317"/>
      <c r="Z201" s="318"/>
    </row>
    <row r="202" spans="1:26" ht="21" hidden="1" customHeight="1" outlineLevel="1">
      <c r="A202" s="601">
        <v>5.1630000000000207</v>
      </c>
      <c r="B202" s="323" t="s">
        <v>16</v>
      </c>
      <c r="C202" s="858"/>
      <c r="D202" s="857"/>
      <c r="E202" s="857"/>
      <c r="F202" s="857"/>
      <c r="G202" s="851" t="s">
        <v>225</v>
      </c>
      <c r="H202" s="760" t="s">
        <v>226</v>
      </c>
      <c r="I202" s="320"/>
      <c r="J202" s="321"/>
      <c r="K202" s="321"/>
      <c r="L202" s="320"/>
      <c r="M202" s="321"/>
      <c r="N202" s="321"/>
      <c r="O202" s="320"/>
      <c r="P202" s="321"/>
      <c r="Q202" s="321"/>
      <c r="R202" s="320"/>
      <c r="S202" s="321"/>
      <c r="T202" s="321"/>
      <c r="U202" s="320"/>
      <c r="V202" s="321"/>
      <c r="W202" s="321"/>
      <c r="X202" s="320"/>
      <c r="Y202" s="321"/>
      <c r="Z202" s="322"/>
    </row>
    <row r="203" spans="1:26" ht="21" hidden="1" customHeight="1" outlineLevel="1">
      <c r="A203" s="603">
        <v>5.164000000000021</v>
      </c>
      <c r="B203" s="213" t="s">
        <v>16</v>
      </c>
      <c r="C203" s="876"/>
      <c r="D203" s="869"/>
      <c r="E203" s="869"/>
      <c r="F203" s="869"/>
      <c r="G203" s="872"/>
      <c r="H203" s="602" t="s">
        <v>227</v>
      </c>
      <c r="I203" s="316"/>
      <c r="J203" s="317"/>
      <c r="K203" s="317"/>
      <c r="L203" s="316"/>
      <c r="M203" s="317"/>
      <c r="N203" s="317"/>
      <c r="O203" s="316"/>
      <c r="P203" s="317"/>
      <c r="Q203" s="317"/>
      <c r="R203" s="316"/>
      <c r="S203" s="317"/>
      <c r="T203" s="317"/>
      <c r="U203" s="316"/>
      <c r="V203" s="317"/>
      <c r="W203" s="317"/>
      <c r="X203" s="316"/>
      <c r="Y203" s="317"/>
      <c r="Z203" s="318"/>
    </row>
    <row r="204" spans="1:26" ht="21" hidden="1" customHeight="1" outlineLevel="1" thickBot="1">
      <c r="A204" s="603">
        <v>5.1650000000000214</v>
      </c>
      <c r="B204" s="213" t="s">
        <v>16</v>
      </c>
      <c r="C204" s="876"/>
      <c r="D204" s="869"/>
      <c r="E204" s="869"/>
      <c r="F204" s="869"/>
      <c r="G204" s="872"/>
      <c r="H204" s="602" t="s">
        <v>228</v>
      </c>
      <c r="I204" s="316"/>
      <c r="J204" s="317"/>
      <c r="K204" s="317"/>
      <c r="L204" s="316"/>
      <c r="M204" s="317"/>
      <c r="N204" s="317"/>
      <c r="O204" s="316"/>
      <c r="P204" s="317"/>
      <c r="Q204" s="317"/>
      <c r="R204" s="316"/>
      <c r="S204" s="317"/>
      <c r="T204" s="317"/>
      <c r="U204" s="316"/>
      <c r="V204" s="317"/>
      <c r="W204" s="317"/>
      <c r="X204" s="316"/>
      <c r="Y204" s="317"/>
      <c r="Z204" s="318"/>
    </row>
    <row r="205" spans="1:26" ht="21" hidden="1" customHeight="1" outlineLevel="1">
      <c r="A205" s="603">
        <v>5.1660000000000217</v>
      </c>
      <c r="B205" s="213" t="s">
        <v>16</v>
      </c>
      <c r="C205" s="876"/>
      <c r="D205" s="869"/>
      <c r="E205" s="869"/>
      <c r="F205" s="869"/>
      <c r="G205" s="851" t="s">
        <v>230</v>
      </c>
      <c r="H205" s="760" t="s">
        <v>226</v>
      </c>
      <c r="I205" s="320"/>
      <c r="J205" s="321"/>
      <c r="K205" s="321"/>
      <c r="L205" s="320"/>
      <c r="M205" s="321"/>
      <c r="N205" s="321"/>
      <c r="O205" s="320"/>
      <c r="P205" s="321"/>
      <c r="Q205" s="321"/>
      <c r="R205" s="320"/>
      <c r="S205" s="321"/>
      <c r="T205" s="321"/>
      <c r="U205" s="320"/>
      <c r="V205" s="321"/>
      <c r="W205" s="321"/>
      <c r="X205" s="320"/>
      <c r="Y205" s="321"/>
      <c r="Z205" s="322"/>
    </row>
    <row r="206" spans="1:26" ht="21" hidden="1" customHeight="1" outlineLevel="1">
      <c r="A206" s="603">
        <v>5.167000000000022</v>
      </c>
      <c r="B206" s="213" t="s">
        <v>16</v>
      </c>
      <c r="C206" s="876"/>
      <c r="D206" s="869"/>
      <c r="E206" s="869"/>
      <c r="F206" s="869"/>
      <c r="G206" s="872"/>
      <c r="H206" s="602" t="s">
        <v>227</v>
      </c>
      <c r="I206" s="316"/>
      <c r="J206" s="317"/>
      <c r="K206" s="317"/>
      <c r="L206" s="316"/>
      <c r="M206" s="317"/>
      <c r="N206" s="317"/>
      <c r="O206" s="316"/>
      <c r="P206" s="317"/>
      <c r="Q206" s="317"/>
      <c r="R206" s="316"/>
      <c r="S206" s="317"/>
      <c r="T206" s="317"/>
      <c r="U206" s="316"/>
      <c r="V206" s="317"/>
      <c r="W206" s="317"/>
      <c r="X206" s="316"/>
      <c r="Y206" s="317"/>
      <c r="Z206" s="318"/>
    </row>
    <row r="207" spans="1:26" ht="21" hidden="1" customHeight="1" outlineLevel="1" thickBot="1">
      <c r="A207" s="603">
        <v>5.1680000000000224</v>
      </c>
      <c r="B207" s="213" t="s">
        <v>16</v>
      </c>
      <c r="C207" s="876"/>
      <c r="D207" s="869"/>
      <c r="E207" s="869"/>
      <c r="F207" s="869"/>
      <c r="G207" s="872"/>
      <c r="H207" s="602" t="s">
        <v>228</v>
      </c>
      <c r="I207" s="316"/>
      <c r="J207" s="317"/>
      <c r="K207" s="317"/>
      <c r="L207" s="316"/>
      <c r="M207" s="317"/>
      <c r="N207" s="317"/>
      <c r="O207" s="316"/>
      <c r="P207" s="317"/>
      <c r="Q207" s="317"/>
      <c r="R207" s="316"/>
      <c r="S207" s="317"/>
      <c r="T207" s="317"/>
      <c r="U207" s="316"/>
      <c r="V207" s="317"/>
      <c r="W207" s="317"/>
      <c r="X207" s="316"/>
      <c r="Y207" s="317"/>
      <c r="Z207" s="318"/>
    </row>
    <row r="208" spans="1:26" ht="21" hidden="1" customHeight="1" outlineLevel="1">
      <c r="A208" s="601">
        <v>5.1690000000000227</v>
      </c>
      <c r="B208" s="323" t="s">
        <v>16</v>
      </c>
      <c r="C208" s="858"/>
      <c r="D208" s="857"/>
      <c r="E208" s="857"/>
      <c r="F208" s="857"/>
      <c r="G208" s="851" t="s">
        <v>225</v>
      </c>
      <c r="H208" s="760" t="s">
        <v>226</v>
      </c>
      <c r="I208" s="320"/>
      <c r="J208" s="321"/>
      <c r="K208" s="321"/>
      <c r="L208" s="320"/>
      <c r="M208" s="321"/>
      <c r="N208" s="321"/>
      <c r="O208" s="320"/>
      <c r="P208" s="321"/>
      <c r="Q208" s="321"/>
      <c r="R208" s="320"/>
      <c r="S208" s="321"/>
      <c r="T208" s="321"/>
      <c r="U208" s="320"/>
      <c r="V208" s="321"/>
      <c r="W208" s="321"/>
      <c r="X208" s="320"/>
      <c r="Y208" s="321"/>
      <c r="Z208" s="322"/>
    </row>
    <row r="209" spans="1:26" ht="21" hidden="1" customHeight="1" outlineLevel="1">
      <c r="A209" s="603">
        <v>5.170000000000023</v>
      </c>
      <c r="B209" s="213" t="s">
        <v>16</v>
      </c>
      <c r="C209" s="876"/>
      <c r="D209" s="869"/>
      <c r="E209" s="869"/>
      <c r="F209" s="869"/>
      <c r="G209" s="872"/>
      <c r="H209" s="602" t="s">
        <v>227</v>
      </c>
      <c r="I209" s="316"/>
      <c r="J209" s="317"/>
      <c r="K209" s="317"/>
      <c r="L209" s="316"/>
      <c r="M209" s="317"/>
      <c r="N209" s="317"/>
      <c r="O209" s="316"/>
      <c r="P209" s="317"/>
      <c r="Q209" s="317"/>
      <c r="R209" s="316"/>
      <c r="S209" s="317"/>
      <c r="T209" s="317"/>
      <c r="U209" s="316"/>
      <c r="V209" s="317"/>
      <c r="W209" s="317"/>
      <c r="X209" s="316"/>
      <c r="Y209" s="317"/>
      <c r="Z209" s="318"/>
    </row>
    <row r="210" spans="1:26" ht="21" hidden="1" customHeight="1" outlineLevel="1" thickBot="1">
      <c r="A210" s="603">
        <v>5.1710000000000234</v>
      </c>
      <c r="B210" s="213" t="s">
        <v>16</v>
      </c>
      <c r="C210" s="876"/>
      <c r="D210" s="869"/>
      <c r="E210" s="869"/>
      <c r="F210" s="869"/>
      <c r="G210" s="872"/>
      <c r="H210" s="602" t="s">
        <v>228</v>
      </c>
      <c r="I210" s="316"/>
      <c r="J210" s="317"/>
      <c r="K210" s="317"/>
      <c r="L210" s="316"/>
      <c r="M210" s="317"/>
      <c r="N210" s="317"/>
      <c r="O210" s="316"/>
      <c r="P210" s="317"/>
      <c r="Q210" s="317"/>
      <c r="R210" s="316"/>
      <c r="S210" s="317"/>
      <c r="T210" s="317"/>
      <c r="U210" s="316"/>
      <c r="V210" s="317"/>
      <c r="W210" s="317"/>
      <c r="X210" s="316"/>
      <c r="Y210" s="317"/>
      <c r="Z210" s="318"/>
    </row>
    <row r="211" spans="1:26" ht="21" hidden="1" customHeight="1" outlineLevel="1">
      <c r="A211" s="603">
        <v>5.1720000000000237</v>
      </c>
      <c r="B211" s="213" t="s">
        <v>16</v>
      </c>
      <c r="C211" s="876"/>
      <c r="D211" s="869"/>
      <c r="E211" s="869"/>
      <c r="F211" s="869"/>
      <c r="G211" s="851" t="s">
        <v>230</v>
      </c>
      <c r="H211" s="760" t="s">
        <v>226</v>
      </c>
      <c r="I211" s="320"/>
      <c r="J211" s="321"/>
      <c r="K211" s="321"/>
      <c r="L211" s="320"/>
      <c r="M211" s="321"/>
      <c r="N211" s="321"/>
      <c r="O211" s="320"/>
      <c r="P211" s="321"/>
      <c r="Q211" s="321"/>
      <c r="R211" s="320"/>
      <c r="S211" s="321"/>
      <c r="T211" s="321"/>
      <c r="U211" s="320"/>
      <c r="V211" s="321"/>
      <c r="W211" s="321"/>
      <c r="X211" s="320"/>
      <c r="Y211" s="321"/>
      <c r="Z211" s="322"/>
    </row>
    <row r="212" spans="1:26" ht="21" hidden="1" customHeight="1" outlineLevel="1">
      <c r="A212" s="603">
        <v>5.173000000000024</v>
      </c>
      <c r="B212" s="213" t="s">
        <v>16</v>
      </c>
      <c r="C212" s="876"/>
      <c r="D212" s="869"/>
      <c r="E212" s="869"/>
      <c r="F212" s="869"/>
      <c r="G212" s="872"/>
      <c r="H212" s="602" t="s">
        <v>227</v>
      </c>
      <c r="I212" s="316"/>
      <c r="J212" s="317"/>
      <c r="K212" s="317"/>
      <c r="L212" s="316"/>
      <c r="M212" s="317"/>
      <c r="N212" s="317"/>
      <c r="O212" s="316"/>
      <c r="P212" s="317"/>
      <c r="Q212" s="317"/>
      <c r="R212" s="316"/>
      <c r="S212" s="317"/>
      <c r="T212" s="317"/>
      <c r="U212" s="316"/>
      <c r="V212" s="317"/>
      <c r="W212" s="317"/>
      <c r="X212" s="316"/>
      <c r="Y212" s="317"/>
      <c r="Z212" s="318"/>
    </row>
    <row r="213" spans="1:26" ht="21" hidden="1" customHeight="1" outlineLevel="1" thickBot="1">
      <c r="A213" s="603">
        <v>5.1740000000000244</v>
      </c>
      <c r="B213" s="213" t="s">
        <v>16</v>
      </c>
      <c r="C213" s="876"/>
      <c r="D213" s="869"/>
      <c r="E213" s="869"/>
      <c r="F213" s="869"/>
      <c r="G213" s="872"/>
      <c r="H213" s="602" t="s">
        <v>228</v>
      </c>
      <c r="I213" s="316"/>
      <c r="J213" s="317"/>
      <c r="K213" s="317"/>
      <c r="L213" s="316"/>
      <c r="M213" s="317"/>
      <c r="N213" s="317"/>
      <c r="O213" s="316"/>
      <c r="P213" s="317"/>
      <c r="Q213" s="317"/>
      <c r="R213" s="316"/>
      <c r="S213" s="317"/>
      <c r="T213" s="317"/>
      <c r="U213" s="316"/>
      <c r="V213" s="317"/>
      <c r="W213" s="317"/>
      <c r="X213" s="316"/>
      <c r="Y213" s="317"/>
      <c r="Z213" s="318"/>
    </row>
    <row r="214" spans="1:26" ht="21" hidden="1" customHeight="1" outlineLevel="1">
      <c r="A214" s="601">
        <v>5.1750000000000247</v>
      </c>
      <c r="B214" s="323" t="s">
        <v>16</v>
      </c>
      <c r="C214" s="858"/>
      <c r="D214" s="857"/>
      <c r="E214" s="857"/>
      <c r="F214" s="857"/>
      <c r="G214" s="851" t="s">
        <v>225</v>
      </c>
      <c r="H214" s="760" t="s">
        <v>226</v>
      </c>
      <c r="I214" s="320"/>
      <c r="J214" s="321"/>
      <c r="K214" s="321"/>
      <c r="L214" s="320"/>
      <c r="M214" s="321"/>
      <c r="N214" s="321"/>
      <c r="O214" s="320"/>
      <c r="P214" s="321"/>
      <c r="Q214" s="321"/>
      <c r="R214" s="320"/>
      <c r="S214" s="321"/>
      <c r="T214" s="321"/>
      <c r="U214" s="320"/>
      <c r="V214" s="321"/>
      <c r="W214" s="321"/>
      <c r="X214" s="320"/>
      <c r="Y214" s="321"/>
      <c r="Z214" s="322"/>
    </row>
    <row r="215" spans="1:26" ht="21" hidden="1" customHeight="1" outlineLevel="1">
      <c r="A215" s="603">
        <v>5.176000000000025</v>
      </c>
      <c r="B215" s="213" t="s">
        <v>16</v>
      </c>
      <c r="C215" s="876"/>
      <c r="D215" s="869"/>
      <c r="E215" s="869"/>
      <c r="F215" s="869"/>
      <c r="G215" s="872"/>
      <c r="H215" s="602" t="s">
        <v>227</v>
      </c>
      <c r="I215" s="316"/>
      <c r="J215" s="317"/>
      <c r="K215" s="317"/>
      <c r="L215" s="316"/>
      <c r="M215" s="317"/>
      <c r="N215" s="317"/>
      <c r="O215" s="316"/>
      <c r="P215" s="317"/>
      <c r="Q215" s="317"/>
      <c r="R215" s="316"/>
      <c r="S215" s="317"/>
      <c r="T215" s="317"/>
      <c r="U215" s="316"/>
      <c r="V215" s="317"/>
      <c r="W215" s="317"/>
      <c r="X215" s="316"/>
      <c r="Y215" s="317"/>
      <c r="Z215" s="318"/>
    </row>
    <row r="216" spans="1:26" ht="21" hidden="1" customHeight="1" outlineLevel="1" thickBot="1">
      <c r="A216" s="603">
        <v>5.1770000000000254</v>
      </c>
      <c r="B216" s="213" t="s">
        <v>16</v>
      </c>
      <c r="C216" s="876"/>
      <c r="D216" s="869"/>
      <c r="E216" s="869"/>
      <c r="F216" s="869"/>
      <c r="G216" s="872"/>
      <c r="H216" s="602" t="s">
        <v>228</v>
      </c>
      <c r="I216" s="316"/>
      <c r="J216" s="317"/>
      <c r="K216" s="317"/>
      <c r="L216" s="316"/>
      <c r="M216" s="317"/>
      <c r="N216" s="317"/>
      <c r="O216" s="316"/>
      <c r="P216" s="317"/>
      <c r="Q216" s="317"/>
      <c r="R216" s="316"/>
      <c r="S216" s="317"/>
      <c r="T216" s="317"/>
      <c r="U216" s="316"/>
      <c r="V216" s="317"/>
      <c r="W216" s="317"/>
      <c r="X216" s="316"/>
      <c r="Y216" s="317"/>
      <c r="Z216" s="318"/>
    </row>
    <row r="217" spans="1:26" ht="21" hidden="1" customHeight="1" outlineLevel="1">
      <c r="A217" s="603">
        <v>5.1780000000000257</v>
      </c>
      <c r="B217" s="213" t="s">
        <v>16</v>
      </c>
      <c r="C217" s="876"/>
      <c r="D217" s="869"/>
      <c r="E217" s="869"/>
      <c r="F217" s="869"/>
      <c r="G217" s="851" t="s">
        <v>230</v>
      </c>
      <c r="H217" s="760" t="s">
        <v>226</v>
      </c>
      <c r="I217" s="320"/>
      <c r="J217" s="321"/>
      <c r="K217" s="321"/>
      <c r="L217" s="320"/>
      <c r="M217" s="321"/>
      <c r="N217" s="321"/>
      <c r="O217" s="320"/>
      <c r="P217" s="321"/>
      <c r="Q217" s="321"/>
      <c r="R217" s="320"/>
      <c r="S217" s="321"/>
      <c r="T217" s="321"/>
      <c r="U217" s="320"/>
      <c r="V217" s="321"/>
      <c r="W217" s="321"/>
      <c r="X217" s="320"/>
      <c r="Y217" s="321"/>
      <c r="Z217" s="322"/>
    </row>
    <row r="218" spans="1:26" ht="21" hidden="1" customHeight="1" outlineLevel="1">
      <c r="A218" s="603">
        <v>5.179000000000026</v>
      </c>
      <c r="B218" s="213" t="s">
        <v>16</v>
      </c>
      <c r="C218" s="876"/>
      <c r="D218" s="869"/>
      <c r="E218" s="869"/>
      <c r="F218" s="869"/>
      <c r="G218" s="872"/>
      <c r="H218" s="602" t="s">
        <v>227</v>
      </c>
      <c r="I218" s="316"/>
      <c r="J218" s="317"/>
      <c r="K218" s="317"/>
      <c r="L218" s="316"/>
      <c r="M218" s="317"/>
      <c r="N218" s="317"/>
      <c r="O218" s="316"/>
      <c r="P218" s="317"/>
      <c r="Q218" s="317"/>
      <c r="R218" s="316"/>
      <c r="S218" s="317"/>
      <c r="T218" s="317"/>
      <c r="U218" s="316"/>
      <c r="V218" s="317"/>
      <c r="W218" s="317"/>
      <c r="X218" s="316"/>
      <c r="Y218" s="317"/>
      <c r="Z218" s="318"/>
    </row>
    <row r="219" spans="1:26" ht="21" hidden="1" customHeight="1" outlineLevel="1" thickBot="1">
      <c r="A219" s="604">
        <v>5.1800000000000264</v>
      </c>
      <c r="B219" s="326" t="s">
        <v>16</v>
      </c>
      <c r="C219" s="877"/>
      <c r="D219" s="862"/>
      <c r="E219" s="862"/>
      <c r="F219" s="862"/>
      <c r="G219" s="878"/>
      <c r="H219" s="761" t="s">
        <v>228</v>
      </c>
      <c r="I219" s="765"/>
      <c r="J219" s="766"/>
      <c r="K219" s="766"/>
      <c r="L219" s="765"/>
      <c r="M219" s="766"/>
      <c r="N219" s="766"/>
      <c r="O219" s="765"/>
      <c r="P219" s="766"/>
      <c r="Q219" s="766"/>
      <c r="R219" s="765"/>
      <c r="S219" s="766"/>
      <c r="T219" s="766"/>
      <c r="U219" s="765"/>
      <c r="V219" s="766"/>
      <c r="W219" s="766"/>
      <c r="X219" s="765"/>
      <c r="Y219" s="766"/>
      <c r="Z219" s="767"/>
    </row>
    <row r="220" spans="1:26" collapsed="1"/>
    <row r="221" spans="1:26" ht="14.5" thickBot="1"/>
    <row r="222" spans="1:26" ht="24" customHeight="1">
      <c r="A222" s="879" t="s">
        <v>177</v>
      </c>
      <c r="B222" s="880"/>
      <c r="C222" s="880"/>
      <c r="D222" s="880"/>
      <c r="E222" s="880"/>
      <c r="F222" s="880"/>
      <c r="G222" s="880"/>
      <c r="H222" s="881"/>
      <c r="I222" s="839" t="s">
        <v>8</v>
      </c>
      <c r="J222" s="841"/>
      <c r="K222" s="841"/>
      <c r="L222" s="846" t="s">
        <v>9</v>
      </c>
      <c r="M222" s="892"/>
      <c r="N222" s="892"/>
      <c r="O222" s="846" t="s">
        <v>10</v>
      </c>
      <c r="P222" s="892"/>
      <c r="Q222" s="892"/>
      <c r="R222" s="846" t="s">
        <v>11</v>
      </c>
      <c r="S222" s="892"/>
      <c r="T222" s="892"/>
      <c r="U222" s="846" t="s">
        <v>12</v>
      </c>
      <c r="V222" s="892"/>
      <c r="W222" s="892"/>
      <c r="X222" s="846" t="s">
        <v>13</v>
      </c>
      <c r="Y222" s="892"/>
      <c r="Z222" s="847"/>
    </row>
    <row r="223" spans="1:26" ht="24" customHeight="1">
      <c r="A223" s="882"/>
      <c r="B223" s="883"/>
      <c r="C223" s="883"/>
      <c r="D223" s="883"/>
      <c r="E223" s="883"/>
      <c r="F223" s="883"/>
      <c r="G223" s="883"/>
      <c r="H223" s="884"/>
      <c r="I223" s="890" t="s">
        <v>500</v>
      </c>
      <c r="J223" s="891" t="s">
        <v>139</v>
      </c>
      <c r="K223" s="891"/>
      <c r="L223" s="890" t="s">
        <v>500</v>
      </c>
      <c r="M223" s="891" t="s">
        <v>139</v>
      </c>
      <c r="N223" s="891"/>
      <c r="O223" s="890" t="s">
        <v>500</v>
      </c>
      <c r="P223" s="891" t="s">
        <v>139</v>
      </c>
      <c r="Q223" s="891"/>
      <c r="R223" s="890" t="s">
        <v>500</v>
      </c>
      <c r="S223" s="891" t="s">
        <v>139</v>
      </c>
      <c r="T223" s="891"/>
      <c r="U223" s="890" t="s">
        <v>500</v>
      </c>
      <c r="V223" s="891" t="s">
        <v>139</v>
      </c>
      <c r="W223" s="891"/>
      <c r="X223" s="890" t="s">
        <v>500</v>
      </c>
      <c r="Y223" s="891" t="s">
        <v>139</v>
      </c>
      <c r="Z223" s="894"/>
    </row>
    <row r="224" spans="1:26" ht="47" thickBot="1">
      <c r="A224" s="517" t="s">
        <v>128</v>
      </c>
      <c r="B224" s="518" t="s">
        <v>222</v>
      </c>
      <c r="C224" s="518" t="s">
        <v>68</v>
      </c>
      <c r="D224" s="518" t="s">
        <v>130</v>
      </c>
      <c r="E224" s="518" t="s">
        <v>202</v>
      </c>
      <c r="F224" s="519" t="s">
        <v>131</v>
      </c>
      <c r="G224" s="518" t="s">
        <v>7</v>
      </c>
      <c r="H224" s="540" t="s">
        <v>223</v>
      </c>
      <c r="I224" s="893"/>
      <c r="J224" s="490" t="s">
        <v>482</v>
      </c>
      <c r="K224" s="490" t="s">
        <v>434</v>
      </c>
      <c r="L224" s="893"/>
      <c r="M224" s="490" t="s">
        <v>482</v>
      </c>
      <c r="N224" s="490" t="s">
        <v>434</v>
      </c>
      <c r="O224" s="893"/>
      <c r="P224" s="490" t="s">
        <v>482</v>
      </c>
      <c r="Q224" s="490" t="s">
        <v>434</v>
      </c>
      <c r="R224" s="893"/>
      <c r="S224" s="490" t="s">
        <v>482</v>
      </c>
      <c r="T224" s="490" t="s">
        <v>434</v>
      </c>
      <c r="U224" s="893"/>
      <c r="V224" s="490" t="s">
        <v>482</v>
      </c>
      <c r="W224" s="490" t="s">
        <v>434</v>
      </c>
      <c r="X224" s="893"/>
      <c r="Y224" s="490" t="s">
        <v>482</v>
      </c>
      <c r="Z224" s="491" t="s">
        <v>434</v>
      </c>
    </row>
    <row r="225" spans="1:26" s="541" customFormat="1" ht="15.5">
      <c r="A225" s="768"/>
      <c r="B225" s="769"/>
      <c r="C225" s="763">
        <v>1</v>
      </c>
      <c r="D225" s="763">
        <v>2</v>
      </c>
      <c r="E225" s="763">
        <v>3</v>
      </c>
      <c r="F225" s="763">
        <v>4</v>
      </c>
      <c r="G225" s="763">
        <v>5</v>
      </c>
      <c r="H225" s="770">
        <v>6</v>
      </c>
      <c r="I225" s="764">
        <v>7</v>
      </c>
      <c r="J225" s="763">
        <v>8</v>
      </c>
      <c r="K225" s="771">
        <v>9</v>
      </c>
      <c r="L225" s="764">
        <v>10</v>
      </c>
      <c r="M225" s="763">
        <v>11</v>
      </c>
      <c r="N225" s="770">
        <v>12</v>
      </c>
      <c r="O225" s="764">
        <v>13</v>
      </c>
      <c r="P225" s="763">
        <v>14</v>
      </c>
      <c r="Q225" s="770">
        <v>15</v>
      </c>
      <c r="R225" s="764">
        <v>16</v>
      </c>
      <c r="S225" s="763">
        <v>17</v>
      </c>
      <c r="T225" s="770">
        <v>18</v>
      </c>
      <c r="U225" s="764">
        <v>19</v>
      </c>
      <c r="V225" s="763">
        <v>20</v>
      </c>
      <c r="W225" s="770">
        <v>21</v>
      </c>
      <c r="X225" s="764">
        <v>22</v>
      </c>
      <c r="Y225" s="763">
        <v>23</v>
      </c>
      <c r="Z225" s="770">
        <v>24</v>
      </c>
    </row>
    <row r="226" spans="1:26" ht="21" hidden="1" customHeight="1" outlineLevel="1">
      <c r="A226" s="601">
        <v>5.1810000000000267</v>
      </c>
      <c r="B226" s="323" t="s">
        <v>16</v>
      </c>
      <c r="C226" s="858"/>
      <c r="D226" s="750"/>
      <c r="E226" s="750"/>
      <c r="F226" s="324"/>
      <c r="G226" s="851" t="s">
        <v>225</v>
      </c>
      <c r="H226" s="319" t="s">
        <v>226</v>
      </c>
      <c r="I226" s="753"/>
      <c r="J226" s="321"/>
      <c r="K226" s="321"/>
      <c r="L226" s="320"/>
      <c r="M226" s="321"/>
      <c r="N226" s="321"/>
      <c r="O226" s="320"/>
      <c r="P226" s="321"/>
      <c r="Q226" s="321"/>
      <c r="R226" s="320"/>
      <c r="S226" s="321"/>
      <c r="T226" s="321"/>
      <c r="U226" s="320"/>
      <c r="V226" s="321"/>
      <c r="W226" s="321"/>
      <c r="X226" s="320"/>
      <c r="Y226" s="321"/>
      <c r="Z226" s="322"/>
    </row>
    <row r="227" spans="1:26" ht="21" hidden="1" customHeight="1" outlineLevel="1">
      <c r="A227" s="603">
        <v>5.182000000000027</v>
      </c>
      <c r="B227" s="213" t="s">
        <v>16</v>
      </c>
      <c r="C227" s="876"/>
      <c r="D227" s="749"/>
      <c r="E227" s="749"/>
      <c r="F227" s="325"/>
      <c r="G227" s="872"/>
      <c r="H227" s="315" t="s">
        <v>227</v>
      </c>
      <c r="I227" s="754"/>
      <c r="J227" s="317"/>
      <c r="K227" s="317"/>
      <c r="L227" s="316"/>
      <c r="M227" s="317"/>
      <c r="N227" s="317"/>
      <c r="O227" s="316"/>
      <c r="P227" s="317"/>
      <c r="Q227" s="317"/>
      <c r="R227" s="316"/>
      <c r="S227" s="317"/>
      <c r="T227" s="317"/>
      <c r="U227" s="316"/>
      <c r="V227" s="317"/>
      <c r="W227" s="317"/>
      <c r="X227" s="316"/>
      <c r="Y227" s="317"/>
      <c r="Z227" s="318"/>
    </row>
    <row r="228" spans="1:26" ht="21" hidden="1" customHeight="1" outlineLevel="1" thickBot="1">
      <c r="A228" s="603">
        <v>5.1830000000000274</v>
      </c>
      <c r="B228" s="213" t="s">
        <v>16</v>
      </c>
      <c r="C228" s="876"/>
      <c r="D228" s="749"/>
      <c r="E228" s="749"/>
      <c r="F228" s="325"/>
      <c r="G228" s="872"/>
      <c r="H228" s="315" t="s">
        <v>228</v>
      </c>
      <c r="I228" s="754"/>
      <c r="J228" s="317"/>
      <c r="K228" s="317"/>
      <c r="L228" s="316"/>
      <c r="M228" s="317"/>
      <c r="N228" s="317"/>
      <c r="O228" s="316"/>
      <c r="P228" s="317"/>
      <c r="Q228" s="317"/>
      <c r="R228" s="316"/>
      <c r="S228" s="317"/>
      <c r="T228" s="317"/>
      <c r="U228" s="316"/>
      <c r="V228" s="317"/>
      <c r="W228" s="317"/>
      <c r="X228" s="316"/>
      <c r="Y228" s="317"/>
      <c r="Z228" s="318"/>
    </row>
    <row r="229" spans="1:26" ht="21" hidden="1" customHeight="1" outlineLevel="1">
      <c r="A229" s="603">
        <v>5.1840000000000277</v>
      </c>
      <c r="B229" s="213" t="s">
        <v>16</v>
      </c>
      <c r="C229" s="876"/>
      <c r="D229" s="749"/>
      <c r="E229" s="749"/>
      <c r="F229" s="325"/>
      <c r="G229" s="851" t="s">
        <v>230</v>
      </c>
      <c r="H229" s="319" t="s">
        <v>226</v>
      </c>
      <c r="I229" s="753"/>
      <c r="J229" s="321"/>
      <c r="K229" s="321"/>
      <c r="L229" s="320"/>
      <c r="M229" s="321"/>
      <c r="N229" s="321"/>
      <c r="O229" s="320"/>
      <c r="P229" s="321"/>
      <c r="Q229" s="321"/>
      <c r="R229" s="320"/>
      <c r="S229" s="321"/>
      <c r="T229" s="321"/>
      <c r="U229" s="320"/>
      <c r="V229" s="321"/>
      <c r="W229" s="321"/>
      <c r="X229" s="320"/>
      <c r="Y229" s="321"/>
      <c r="Z229" s="322"/>
    </row>
    <row r="230" spans="1:26" ht="21" hidden="1" customHeight="1" outlineLevel="1">
      <c r="A230" s="603">
        <v>5.185000000000028</v>
      </c>
      <c r="B230" s="213" t="s">
        <v>16</v>
      </c>
      <c r="C230" s="876"/>
      <c r="D230" s="749"/>
      <c r="E230" s="749"/>
      <c r="F230" s="325"/>
      <c r="G230" s="872"/>
      <c r="H230" s="315" t="s">
        <v>227</v>
      </c>
      <c r="I230" s="754"/>
      <c r="J230" s="317"/>
      <c r="K230" s="317"/>
      <c r="L230" s="316"/>
      <c r="M230" s="317"/>
      <c r="N230" s="317"/>
      <c r="O230" s="316"/>
      <c r="P230" s="317"/>
      <c r="Q230" s="317"/>
      <c r="R230" s="316"/>
      <c r="S230" s="317"/>
      <c r="T230" s="317"/>
      <c r="U230" s="316"/>
      <c r="V230" s="317"/>
      <c r="W230" s="317"/>
      <c r="X230" s="316"/>
      <c r="Y230" s="317"/>
      <c r="Z230" s="318"/>
    </row>
    <row r="231" spans="1:26" ht="21" hidden="1" customHeight="1" outlineLevel="1" thickBot="1">
      <c r="A231" s="603">
        <v>5.1860000000000284</v>
      </c>
      <c r="B231" s="213" t="s">
        <v>16</v>
      </c>
      <c r="C231" s="876"/>
      <c r="D231" s="749"/>
      <c r="E231" s="749"/>
      <c r="F231" s="325"/>
      <c r="G231" s="872"/>
      <c r="H231" s="315" t="s">
        <v>228</v>
      </c>
      <c r="I231" s="754"/>
      <c r="J231" s="317"/>
      <c r="K231" s="317"/>
      <c r="L231" s="316"/>
      <c r="M231" s="317"/>
      <c r="N231" s="317"/>
      <c r="O231" s="316"/>
      <c r="P231" s="317"/>
      <c r="Q231" s="317"/>
      <c r="R231" s="316"/>
      <c r="S231" s="317"/>
      <c r="T231" s="317"/>
      <c r="U231" s="316"/>
      <c r="V231" s="317"/>
      <c r="W231" s="317"/>
      <c r="X231" s="316"/>
      <c r="Y231" s="317"/>
      <c r="Z231" s="318"/>
    </row>
    <row r="232" spans="1:26" ht="21" hidden="1" customHeight="1" outlineLevel="1">
      <c r="A232" s="601">
        <v>5.1870000000000287</v>
      </c>
      <c r="B232" s="323" t="s">
        <v>16</v>
      </c>
      <c r="C232" s="858"/>
      <c r="D232" s="750"/>
      <c r="E232" s="750"/>
      <c r="F232" s="750"/>
      <c r="G232" s="851" t="s">
        <v>225</v>
      </c>
      <c r="H232" s="319" t="s">
        <v>226</v>
      </c>
      <c r="I232" s="753"/>
      <c r="J232" s="321"/>
      <c r="K232" s="321"/>
      <c r="L232" s="320"/>
      <c r="M232" s="321"/>
      <c r="N232" s="321"/>
      <c r="O232" s="320"/>
      <c r="P232" s="321"/>
      <c r="Q232" s="321"/>
      <c r="R232" s="320"/>
      <c r="S232" s="321"/>
      <c r="T232" s="321"/>
      <c r="U232" s="320"/>
      <c r="V232" s="321"/>
      <c r="W232" s="321"/>
      <c r="X232" s="320"/>
      <c r="Y232" s="321"/>
      <c r="Z232" s="322"/>
    </row>
    <row r="233" spans="1:26" ht="21" hidden="1" customHeight="1" outlineLevel="1">
      <c r="A233" s="603">
        <v>5.188000000000029</v>
      </c>
      <c r="B233" s="213" t="s">
        <v>16</v>
      </c>
      <c r="C233" s="876"/>
      <c r="D233" s="749"/>
      <c r="E233" s="749"/>
      <c r="F233" s="749"/>
      <c r="G233" s="872"/>
      <c r="H233" s="315" t="s">
        <v>227</v>
      </c>
      <c r="I233" s="754"/>
      <c r="J233" s="317"/>
      <c r="K233" s="317"/>
      <c r="L233" s="316"/>
      <c r="M233" s="317"/>
      <c r="N233" s="317"/>
      <c r="O233" s="316"/>
      <c r="P233" s="317"/>
      <c r="Q233" s="317"/>
      <c r="R233" s="316"/>
      <c r="S233" s="317"/>
      <c r="T233" s="317"/>
      <c r="U233" s="316"/>
      <c r="V233" s="317"/>
      <c r="W233" s="317"/>
      <c r="X233" s="316"/>
      <c r="Y233" s="317"/>
      <c r="Z233" s="318"/>
    </row>
    <row r="234" spans="1:26" ht="21" hidden="1" customHeight="1" outlineLevel="1" thickBot="1">
      <c r="A234" s="603">
        <v>5.1890000000000294</v>
      </c>
      <c r="B234" s="213" t="s">
        <v>16</v>
      </c>
      <c r="C234" s="876"/>
      <c r="D234" s="749"/>
      <c r="E234" s="749"/>
      <c r="F234" s="749"/>
      <c r="G234" s="872"/>
      <c r="H234" s="315" t="s">
        <v>228</v>
      </c>
      <c r="I234" s="754"/>
      <c r="J234" s="317"/>
      <c r="K234" s="317"/>
      <c r="L234" s="316"/>
      <c r="M234" s="317"/>
      <c r="N234" s="317"/>
      <c r="O234" s="316"/>
      <c r="P234" s="317"/>
      <c r="Q234" s="317"/>
      <c r="R234" s="316"/>
      <c r="S234" s="317"/>
      <c r="T234" s="317"/>
      <c r="U234" s="316"/>
      <c r="V234" s="317"/>
      <c r="W234" s="317"/>
      <c r="X234" s="316"/>
      <c r="Y234" s="317"/>
      <c r="Z234" s="318"/>
    </row>
    <row r="235" spans="1:26" ht="21" hidden="1" customHeight="1" outlineLevel="1">
      <c r="A235" s="603">
        <v>5.1900000000000297</v>
      </c>
      <c r="B235" s="213" t="s">
        <v>16</v>
      </c>
      <c r="C235" s="876"/>
      <c r="D235" s="749"/>
      <c r="E235" s="749"/>
      <c r="F235" s="749"/>
      <c r="G235" s="851" t="s">
        <v>230</v>
      </c>
      <c r="H235" s="319" t="s">
        <v>226</v>
      </c>
      <c r="I235" s="753"/>
      <c r="J235" s="321"/>
      <c r="K235" s="321"/>
      <c r="L235" s="320"/>
      <c r="M235" s="321"/>
      <c r="N235" s="321"/>
      <c r="O235" s="320"/>
      <c r="P235" s="321"/>
      <c r="Q235" s="321"/>
      <c r="R235" s="320"/>
      <c r="S235" s="321"/>
      <c r="T235" s="321"/>
      <c r="U235" s="320"/>
      <c r="V235" s="321"/>
      <c r="W235" s="321"/>
      <c r="X235" s="320"/>
      <c r="Y235" s="321"/>
      <c r="Z235" s="322"/>
    </row>
    <row r="236" spans="1:26" ht="21" hidden="1" customHeight="1" outlineLevel="1">
      <c r="A236" s="603">
        <v>5.19100000000003</v>
      </c>
      <c r="B236" s="213" t="s">
        <v>16</v>
      </c>
      <c r="C236" s="876"/>
      <c r="D236" s="749"/>
      <c r="E236" s="749"/>
      <c r="F236" s="749"/>
      <c r="G236" s="872"/>
      <c r="H236" s="315" t="s">
        <v>227</v>
      </c>
      <c r="I236" s="754"/>
      <c r="J236" s="317"/>
      <c r="K236" s="317"/>
      <c r="L236" s="316"/>
      <c r="M236" s="317"/>
      <c r="N236" s="317"/>
      <c r="O236" s="316"/>
      <c r="P236" s="317"/>
      <c r="Q236" s="317"/>
      <c r="R236" s="316"/>
      <c r="S236" s="317"/>
      <c r="T236" s="317"/>
      <c r="U236" s="316"/>
      <c r="V236" s="317"/>
      <c r="W236" s="317"/>
      <c r="X236" s="316"/>
      <c r="Y236" s="317"/>
      <c r="Z236" s="318"/>
    </row>
    <row r="237" spans="1:26" ht="21" hidden="1" customHeight="1" outlineLevel="1" thickBot="1">
      <c r="A237" s="603">
        <v>5.1920000000000304</v>
      </c>
      <c r="B237" s="213" t="s">
        <v>16</v>
      </c>
      <c r="C237" s="876"/>
      <c r="D237" s="749"/>
      <c r="E237" s="749"/>
      <c r="F237" s="749"/>
      <c r="G237" s="872"/>
      <c r="H237" s="315" t="s">
        <v>228</v>
      </c>
      <c r="I237" s="754"/>
      <c r="J237" s="317"/>
      <c r="K237" s="317"/>
      <c r="L237" s="316"/>
      <c r="M237" s="317"/>
      <c r="N237" s="317"/>
      <c r="O237" s="316"/>
      <c r="P237" s="317"/>
      <c r="Q237" s="317"/>
      <c r="R237" s="316"/>
      <c r="S237" s="317"/>
      <c r="T237" s="317"/>
      <c r="U237" s="316"/>
      <c r="V237" s="317"/>
      <c r="W237" s="317"/>
      <c r="X237" s="316"/>
      <c r="Y237" s="317"/>
      <c r="Z237" s="318"/>
    </row>
    <row r="238" spans="1:26" ht="21" hidden="1" customHeight="1" outlineLevel="1">
      <c r="A238" s="601">
        <v>5.1930000000000307</v>
      </c>
      <c r="B238" s="323" t="s">
        <v>16</v>
      </c>
      <c r="C238" s="858"/>
      <c r="D238" s="750"/>
      <c r="E238" s="750"/>
      <c r="F238" s="750"/>
      <c r="G238" s="851" t="s">
        <v>225</v>
      </c>
      <c r="H238" s="319" t="s">
        <v>226</v>
      </c>
      <c r="I238" s="753"/>
      <c r="J238" s="321"/>
      <c r="K238" s="321"/>
      <c r="L238" s="320"/>
      <c r="M238" s="321"/>
      <c r="N238" s="321"/>
      <c r="O238" s="320"/>
      <c r="P238" s="321"/>
      <c r="Q238" s="321"/>
      <c r="R238" s="320"/>
      <c r="S238" s="321"/>
      <c r="T238" s="321"/>
      <c r="U238" s="320"/>
      <c r="V238" s="321"/>
      <c r="W238" s="321"/>
      <c r="X238" s="320"/>
      <c r="Y238" s="321"/>
      <c r="Z238" s="322"/>
    </row>
    <row r="239" spans="1:26" ht="21" hidden="1" customHeight="1" outlineLevel="1">
      <c r="A239" s="603">
        <v>5.194000000000031</v>
      </c>
      <c r="B239" s="213" t="s">
        <v>16</v>
      </c>
      <c r="C239" s="876"/>
      <c r="D239" s="749"/>
      <c r="E239" s="749"/>
      <c r="F239" s="749"/>
      <c r="G239" s="872"/>
      <c r="H239" s="315" t="s">
        <v>227</v>
      </c>
      <c r="I239" s="754"/>
      <c r="J239" s="317"/>
      <c r="K239" s="317"/>
      <c r="L239" s="316"/>
      <c r="M239" s="317"/>
      <c r="N239" s="317"/>
      <c r="O239" s="316"/>
      <c r="P239" s="317"/>
      <c r="Q239" s="317"/>
      <c r="R239" s="316"/>
      <c r="S239" s="317"/>
      <c r="T239" s="317"/>
      <c r="U239" s="316"/>
      <c r="V239" s="317"/>
      <c r="W239" s="317"/>
      <c r="X239" s="316"/>
      <c r="Y239" s="317"/>
      <c r="Z239" s="318"/>
    </row>
    <row r="240" spans="1:26" ht="21" hidden="1" customHeight="1" outlineLevel="1" thickBot="1">
      <c r="A240" s="603">
        <v>5.1950000000000314</v>
      </c>
      <c r="B240" s="213" t="s">
        <v>16</v>
      </c>
      <c r="C240" s="876"/>
      <c r="D240" s="749"/>
      <c r="E240" s="749"/>
      <c r="F240" s="749"/>
      <c r="G240" s="872"/>
      <c r="H240" s="315" t="s">
        <v>228</v>
      </c>
      <c r="I240" s="754"/>
      <c r="J240" s="317"/>
      <c r="K240" s="317"/>
      <c r="L240" s="316"/>
      <c r="M240" s="317"/>
      <c r="N240" s="317"/>
      <c r="O240" s="316"/>
      <c r="P240" s="317"/>
      <c r="Q240" s="317"/>
      <c r="R240" s="316"/>
      <c r="S240" s="317"/>
      <c r="T240" s="317"/>
      <c r="U240" s="316"/>
      <c r="V240" s="317"/>
      <c r="W240" s="317"/>
      <c r="X240" s="316"/>
      <c r="Y240" s="317"/>
      <c r="Z240" s="318"/>
    </row>
    <row r="241" spans="1:26" ht="21" hidden="1" customHeight="1" outlineLevel="1">
      <c r="A241" s="603">
        <v>5.1960000000000317</v>
      </c>
      <c r="B241" s="213" t="s">
        <v>16</v>
      </c>
      <c r="C241" s="876"/>
      <c r="D241" s="749"/>
      <c r="E241" s="749"/>
      <c r="F241" s="749"/>
      <c r="G241" s="851" t="s">
        <v>230</v>
      </c>
      <c r="H241" s="319" t="s">
        <v>226</v>
      </c>
      <c r="I241" s="753"/>
      <c r="J241" s="321"/>
      <c r="K241" s="321"/>
      <c r="L241" s="320"/>
      <c r="M241" s="321"/>
      <c r="N241" s="321"/>
      <c r="O241" s="320"/>
      <c r="P241" s="321"/>
      <c r="Q241" s="321"/>
      <c r="R241" s="320"/>
      <c r="S241" s="321"/>
      <c r="T241" s="321"/>
      <c r="U241" s="320"/>
      <c r="V241" s="321"/>
      <c r="W241" s="321"/>
      <c r="X241" s="320"/>
      <c r="Y241" s="321"/>
      <c r="Z241" s="322"/>
    </row>
    <row r="242" spans="1:26" ht="21" hidden="1" customHeight="1" outlineLevel="1">
      <c r="A242" s="603">
        <v>5.197000000000032</v>
      </c>
      <c r="B242" s="213" t="s">
        <v>16</v>
      </c>
      <c r="C242" s="876"/>
      <c r="D242" s="749"/>
      <c r="E242" s="749"/>
      <c r="F242" s="749"/>
      <c r="G242" s="872"/>
      <c r="H242" s="315" t="s">
        <v>227</v>
      </c>
      <c r="I242" s="754"/>
      <c r="J242" s="317"/>
      <c r="K242" s="317"/>
      <c r="L242" s="316"/>
      <c r="M242" s="317"/>
      <c r="N242" s="317"/>
      <c r="O242" s="316"/>
      <c r="P242" s="317"/>
      <c r="Q242" s="317"/>
      <c r="R242" s="316"/>
      <c r="S242" s="317"/>
      <c r="T242" s="317"/>
      <c r="U242" s="316"/>
      <c r="V242" s="317"/>
      <c r="W242" s="317"/>
      <c r="X242" s="316"/>
      <c r="Y242" s="317"/>
      <c r="Z242" s="318"/>
    </row>
    <row r="243" spans="1:26" ht="21" hidden="1" customHeight="1" outlineLevel="1" thickBot="1">
      <c r="A243" s="603">
        <v>5.1980000000000324</v>
      </c>
      <c r="B243" s="213" t="s">
        <v>16</v>
      </c>
      <c r="C243" s="876"/>
      <c r="D243" s="749"/>
      <c r="E243" s="749"/>
      <c r="F243" s="749"/>
      <c r="G243" s="872"/>
      <c r="H243" s="315" t="s">
        <v>228</v>
      </c>
      <c r="I243" s="754"/>
      <c r="J243" s="317"/>
      <c r="K243" s="317"/>
      <c r="L243" s="316"/>
      <c r="M243" s="317"/>
      <c r="N243" s="317"/>
      <c r="O243" s="316"/>
      <c r="P243" s="317"/>
      <c r="Q243" s="317"/>
      <c r="R243" s="316"/>
      <c r="S243" s="317"/>
      <c r="T243" s="317"/>
      <c r="U243" s="316"/>
      <c r="V243" s="317"/>
      <c r="W243" s="317"/>
      <c r="X243" s="316"/>
      <c r="Y243" s="317"/>
      <c r="Z243" s="318"/>
    </row>
    <row r="244" spans="1:26" ht="21" hidden="1" customHeight="1" outlineLevel="1">
      <c r="A244" s="601">
        <v>5.1990000000000327</v>
      </c>
      <c r="B244" s="323" t="s">
        <v>16</v>
      </c>
      <c r="C244" s="858"/>
      <c r="D244" s="750"/>
      <c r="E244" s="750"/>
      <c r="F244" s="750"/>
      <c r="G244" s="851" t="s">
        <v>225</v>
      </c>
      <c r="H244" s="319" t="s">
        <v>226</v>
      </c>
      <c r="I244" s="753"/>
      <c r="J244" s="321"/>
      <c r="K244" s="321"/>
      <c r="L244" s="320"/>
      <c r="M244" s="321"/>
      <c r="N244" s="321"/>
      <c r="O244" s="320"/>
      <c r="P244" s="321"/>
      <c r="Q244" s="321"/>
      <c r="R244" s="320"/>
      <c r="S244" s="321"/>
      <c r="T244" s="321"/>
      <c r="U244" s="320"/>
      <c r="V244" s="321"/>
      <c r="W244" s="321"/>
      <c r="X244" s="320"/>
      <c r="Y244" s="321"/>
      <c r="Z244" s="322"/>
    </row>
    <row r="245" spans="1:26" ht="21" hidden="1" customHeight="1" outlineLevel="1">
      <c r="A245" s="603">
        <v>5.200000000000033</v>
      </c>
      <c r="B245" s="213" t="s">
        <v>16</v>
      </c>
      <c r="C245" s="876"/>
      <c r="D245" s="749"/>
      <c r="E245" s="749"/>
      <c r="F245" s="749"/>
      <c r="G245" s="872"/>
      <c r="H245" s="315" t="s">
        <v>227</v>
      </c>
      <c r="I245" s="754"/>
      <c r="J245" s="317"/>
      <c r="K245" s="317"/>
      <c r="L245" s="316"/>
      <c r="M245" s="317"/>
      <c r="N245" s="317"/>
      <c r="O245" s="316"/>
      <c r="P245" s="317"/>
      <c r="Q245" s="317"/>
      <c r="R245" s="316"/>
      <c r="S245" s="317"/>
      <c r="T245" s="317"/>
      <c r="U245" s="316"/>
      <c r="V245" s="317"/>
      <c r="W245" s="317"/>
      <c r="X245" s="316"/>
      <c r="Y245" s="317"/>
      <c r="Z245" s="318"/>
    </row>
    <row r="246" spans="1:26" ht="21" hidden="1" customHeight="1" outlineLevel="1" thickBot="1">
      <c r="A246" s="603">
        <v>5.2010000000000334</v>
      </c>
      <c r="B246" s="213" t="s">
        <v>16</v>
      </c>
      <c r="C246" s="876"/>
      <c r="D246" s="749"/>
      <c r="E246" s="749"/>
      <c r="F246" s="749"/>
      <c r="G246" s="872"/>
      <c r="H246" s="315" t="s">
        <v>228</v>
      </c>
      <c r="I246" s="754"/>
      <c r="J246" s="317"/>
      <c r="K246" s="317"/>
      <c r="L246" s="316"/>
      <c r="M246" s="317"/>
      <c r="N246" s="317"/>
      <c r="O246" s="316"/>
      <c r="P246" s="317"/>
      <c r="Q246" s="317"/>
      <c r="R246" s="316"/>
      <c r="S246" s="317"/>
      <c r="T246" s="317"/>
      <c r="U246" s="316"/>
      <c r="V246" s="317"/>
      <c r="W246" s="317"/>
      <c r="X246" s="316"/>
      <c r="Y246" s="317"/>
      <c r="Z246" s="318"/>
    </row>
    <row r="247" spans="1:26" ht="21" hidden="1" customHeight="1" outlineLevel="1">
      <c r="A247" s="603">
        <v>5.2020000000000337</v>
      </c>
      <c r="B247" s="213" t="s">
        <v>16</v>
      </c>
      <c r="C247" s="876"/>
      <c r="D247" s="749"/>
      <c r="E247" s="749"/>
      <c r="F247" s="749"/>
      <c r="G247" s="851" t="s">
        <v>230</v>
      </c>
      <c r="H247" s="319" t="s">
        <v>226</v>
      </c>
      <c r="I247" s="753"/>
      <c r="J247" s="321"/>
      <c r="K247" s="321"/>
      <c r="L247" s="320"/>
      <c r="M247" s="321"/>
      <c r="N247" s="321"/>
      <c r="O247" s="320"/>
      <c r="P247" s="321"/>
      <c r="Q247" s="321"/>
      <c r="R247" s="320"/>
      <c r="S247" s="321"/>
      <c r="T247" s="321"/>
      <c r="U247" s="320"/>
      <c r="V247" s="321"/>
      <c r="W247" s="321"/>
      <c r="X247" s="320"/>
      <c r="Y247" s="321"/>
      <c r="Z247" s="322"/>
    </row>
    <row r="248" spans="1:26" ht="21" hidden="1" customHeight="1" outlineLevel="1">
      <c r="A248" s="603">
        <v>5.203000000000034</v>
      </c>
      <c r="B248" s="213" t="s">
        <v>16</v>
      </c>
      <c r="C248" s="876"/>
      <c r="D248" s="749"/>
      <c r="E248" s="749"/>
      <c r="F248" s="749"/>
      <c r="G248" s="872"/>
      <c r="H248" s="315" t="s">
        <v>227</v>
      </c>
      <c r="I248" s="754"/>
      <c r="J248" s="317"/>
      <c r="K248" s="317"/>
      <c r="L248" s="316"/>
      <c r="M248" s="317"/>
      <c r="N248" s="317"/>
      <c r="O248" s="316"/>
      <c r="P248" s="317"/>
      <c r="Q248" s="317"/>
      <c r="R248" s="316"/>
      <c r="S248" s="317"/>
      <c r="T248" s="317"/>
      <c r="U248" s="316"/>
      <c r="V248" s="317"/>
      <c r="W248" s="317"/>
      <c r="X248" s="316"/>
      <c r="Y248" s="317"/>
      <c r="Z248" s="318"/>
    </row>
    <row r="249" spans="1:26" ht="21" hidden="1" customHeight="1" outlineLevel="1" thickBot="1">
      <c r="A249" s="603">
        <v>5.2040000000000344</v>
      </c>
      <c r="B249" s="213" t="s">
        <v>16</v>
      </c>
      <c r="C249" s="876"/>
      <c r="D249" s="749"/>
      <c r="E249" s="749"/>
      <c r="F249" s="749"/>
      <c r="G249" s="872"/>
      <c r="H249" s="315" t="s">
        <v>228</v>
      </c>
      <c r="I249" s="754"/>
      <c r="J249" s="317"/>
      <c r="K249" s="317"/>
      <c r="L249" s="316"/>
      <c r="M249" s="317"/>
      <c r="N249" s="317"/>
      <c r="O249" s="316"/>
      <c r="P249" s="317"/>
      <c r="Q249" s="317"/>
      <c r="R249" s="316"/>
      <c r="S249" s="317"/>
      <c r="T249" s="317"/>
      <c r="U249" s="316"/>
      <c r="V249" s="317"/>
      <c r="W249" s="317"/>
      <c r="X249" s="316"/>
      <c r="Y249" s="317"/>
      <c r="Z249" s="318"/>
    </row>
    <row r="250" spans="1:26" ht="21" hidden="1" customHeight="1" outlineLevel="1">
      <c r="A250" s="601">
        <v>5.2050000000000347</v>
      </c>
      <c r="B250" s="323" t="s">
        <v>16</v>
      </c>
      <c r="C250" s="858"/>
      <c r="D250" s="750"/>
      <c r="E250" s="750"/>
      <c r="F250" s="750"/>
      <c r="G250" s="851" t="s">
        <v>225</v>
      </c>
      <c r="H250" s="319" t="s">
        <v>226</v>
      </c>
      <c r="I250" s="753"/>
      <c r="J250" s="321"/>
      <c r="K250" s="321"/>
      <c r="L250" s="320"/>
      <c r="M250" s="321"/>
      <c r="N250" s="321"/>
      <c r="O250" s="320"/>
      <c r="P250" s="321"/>
      <c r="Q250" s="321"/>
      <c r="R250" s="320"/>
      <c r="S250" s="321"/>
      <c r="T250" s="321"/>
      <c r="U250" s="320"/>
      <c r="V250" s="321"/>
      <c r="W250" s="321"/>
      <c r="X250" s="320"/>
      <c r="Y250" s="321"/>
      <c r="Z250" s="322"/>
    </row>
    <row r="251" spans="1:26" ht="21" hidden="1" customHeight="1" outlineLevel="1">
      <c r="A251" s="603">
        <v>5.206000000000035</v>
      </c>
      <c r="B251" s="213" t="s">
        <v>16</v>
      </c>
      <c r="C251" s="876"/>
      <c r="D251" s="749"/>
      <c r="E251" s="749"/>
      <c r="F251" s="749"/>
      <c r="G251" s="872"/>
      <c r="H251" s="315" t="s">
        <v>227</v>
      </c>
      <c r="I251" s="754"/>
      <c r="J251" s="317"/>
      <c r="K251" s="317"/>
      <c r="L251" s="316"/>
      <c r="M251" s="317"/>
      <c r="N251" s="317"/>
      <c r="O251" s="316"/>
      <c r="P251" s="317"/>
      <c r="Q251" s="317"/>
      <c r="R251" s="316"/>
      <c r="S251" s="317"/>
      <c r="T251" s="317"/>
      <c r="U251" s="316"/>
      <c r="V251" s="317"/>
      <c r="W251" s="317"/>
      <c r="X251" s="316"/>
      <c r="Y251" s="317"/>
      <c r="Z251" s="318"/>
    </row>
    <row r="252" spans="1:26" ht="21" hidden="1" customHeight="1" outlineLevel="1" thickBot="1">
      <c r="A252" s="603">
        <v>5.2070000000000354</v>
      </c>
      <c r="B252" s="213" t="s">
        <v>16</v>
      </c>
      <c r="C252" s="876"/>
      <c r="D252" s="749"/>
      <c r="E252" s="749"/>
      <c r="F252" s="749"/>
      <c r="G252" s="872"/>
      <c r="H252" s="315" t="s">
        <v>228</v>
      </c>
      <c r="I252" s="754"/>
      <c r="J252" s="317"/>
      <c r="K252" s="317"/>
      <c r="L252" s="316"/>
      <c r="M252" s="317"/>
      <c r="N252" s="317"/>
      <c r="O252" s="316"/>
      <c r="P252" s="317"/>
      <c r="Q252" s="317"/>
      <c r="R252" s="316"/>
      <c r="S252" s="317"/>
      <c r="T252" s="317"/>
      <c r="U252" s="316"/>
      <c r="V252" s="317"/>
      <c r="W252" s="317"/>
      <c r="X252" s="316"/>
      <c r="Y252" s="317"/>
      <c r="Z252" s="318"/>
    </row>
    <row r="253" spans="1:26" ht="21" hidden="1" customHeight="1" outlineLevel="1">
      <c r="A253" s="603">
        <v>5.2080000000000357</v>
      </c>
      <c r="B253" s="213" t="s">
        <v>16</v>
      </c>
      <c r="C253" s="876"/>
      <c r="D253" s="749"/>
      <c r="E253" s="749"/>
      <c r="F253" s="749"/>
      <c r="G253" s="851" t="s">
        <v>230</v>
      </c>
      <c r="H253" s="319" t="s">
        <v>226</v>
      </c>
      <c r="I253" s="753"/>
      <c r="J253" s="321"/>
      <c r="K253" s="321"/>
      <c r="L253" s="320"/>
      <c r="M253" s="321"/>
      <c r="N253" s="321"/>
      <c r="O253" s="320"/>
      <c r="P253" s="321"/>
      <c r="Q253" s="321"/>
      <c r="R253" s="320"/>
      <c r="S253" s="321"/>
      <c r="T253" s="321"/>
      <c r="U253" s="320"/>
      <c r="V253" s="321"/>
      <c r="W253" s="321"/>
      <c r="X253" s="320"/>
      <c r="Y253" s="321"/>
      <c r="Z253" s="322"/>
    </row>
    <row r="254" spans="1:26" ht="21" hidden="1" customHeight="1" outlineLevel="1">
      <c r="A254" s="603">
        <v>5.209000000000036</v>
      </c>
      <c r="B254" s="213" t="s">
        <v>16</v>
      </c>
      <c r="C254" s="876"/>
      <c r="D254" s="749"/>
      <c r="E254" s="749"/>
      <c r="F254" s="749"/>
      <c r="G254" s="872"/>
      <c r="H254" s="315" t="s">
        <v>227</v>
      </c>
      <c r="I254" s="754"/>
      <c r="J254" s="317"/>
      <c r="K254" s="317"/>
      <c r="L254" s="316"/>
      <c r="M254" s="317"/>
      <c r="N254" s="317"/>
      <c r="O254" s="316"/>
      <c r="P254" s="317"/>
      <c r="Q254" s="317"/>
      <c r="R254" s="316"/>
      <c r="S254" s="317"/>
      <c r="T254" s="317"/>
      <c r="U254" s="316"/>
      <c r="V254" s="317"/>
      <c r="W254" s="317"/>
      <c r="X254" s="316"/>
      <c r="Y254" s="317"/>
      <c r="Z254" s="318"/>
    </row>
    <row r="255" spans="1:26" ht="21" hidden="1" customHeight="1" outlineLevel="1" thickBot="1">
      <c r="A255" s="604">
        <v>5.2100000000000364</v>
      </c>
      <c r="B255" s="326" t="s">
        <v>16</v>
      </c>
      <c r="C255" s="877"/>
      <c r="D255" s="774"/>
      <c r="E255" s="774"/>
      <c r="F255" s="774"/>
      <c r="G255" s="878"/>
      <c r="H255" s="759" t="s">
        <v>228</v>
      </c>
      <c r="I255" s="773"/>
      <c r="J255" s="766"/>
      <c r="K255" s="766"/>
      <c r="L255" s="765"/>
      <c r="M255" s="766"/>
      <c r="N255" s="766"/>
      <c r="O255" s="765"/>
      <c r="P255" s="766"/>
      <c r="Q255" s="766"/>
      <c r="R255" s="765"/>
      <c r="S255" s="766"/>
      <c r="T255" s="766"/>
      <c r="U255" s="765"/>
      <c r="V255" s="766"/>
      <c r="W255" s="766"/>
      <c r="X255" s="765"/>
      <c r="Y255" s="766"/>
      <c r="Z255" s="767"/>
    </row>
    <row r="256" spans="1:26" collapsed="1"/>
    <row r="257" spans="1:26" ht="14.5" thickBot="1"/>
    <row r="258" spans="1:26" ht="24" customHeight="1">
      <c r="A258" s="879" t="s">
        <v>183</v>
      </c>
      <c r="B258" s="880"/>
      <c r="C258" s="880"/>
      <c r="D258" s="880"/>
      <c r="E258" s="880"/>
      <c r="F258" s="880"/>
      <c r="G258" s="880"/>
      <c r="H258" s="881"/>
      <c r="I258" s="839" t="s">
        <v>8</v>
      </c>
      <c r="J258" s="841"/>
      <c r="K258" s="841"/>
      <c r="L258" s="846" t="s">
        <v>9</v>
      </c>
      <c r="M258" s="892"/>
      <c r="N258" s="892"/>
      <c r="O258" s="846" t="s">
        <v>10</v>
      </c>
      <c r="P258" s="892"/>
      <c r="Q258" s="892"/>
      <c r="R258" s="846" t="s">
        <v>11</v>
      </c>
      <c r="S258" s="892"/>
      <c r="T258" s="892"/>
      <c r="U258" s="846" t="s">
        <v>12</v>
      </c>
      <c r="V258" s="892"/>
      <c r="W258" s="892"/>
      <c r="X258" s="846" t="s">
        <v>13</v>
      </c>
      <c r="Y258" s="892"/>
      <c r="Z258" s="847"/>
    </row>
    <row r="259" spans="1:26" ht="24" customHeight="1">
      <c r="A259" s="882"/>
      <c r="B259" s="883"/>
      <c r="C259" s="883"/>
      <c r="D259" s="883"/>
      <c r="E259" s="883"/>
      <c r="F259" s="883"/>
      <c r="G259" s="883"/>
      <c r="H259" s="884"/>
      <c r="I259" s="890" t="s">
        <v>500</v>
      </c>
      <c r="J259" s="891" t="s">
        <v>139</v>
      </c>
      <c r="K259" s="891"/>
      <c r="L259" s="890" t="s">
        <v>500</v>
      </c>
      <c r="M259" s="891" t="s">
        <v>139</v>
      </c>
      <c r="N259" s="891"/>
      <c r="O259" s="890" t="s">
        <v>500</v>
      </c>
      <c r="P259" s="891" t="s">
        <v>139</v>
      </c>
      <c r="Q259" s="891"/>
      <c r="R259" s="890" t="s">
        <v>500</v>
      </c>
      <c r="S259" s="891" t="s">
        <v>139</v>
      </c>
      <c r="T259" s="891"/>
      <c r="U259" s="890" t="s">
        <v>500</v>
      </c>
      <c r="V259" s="891" t="s">
        <v>139</v>
      </c>
      <c r="W259" s="891"/>
      <c r="X259" s="890" t="s">
        <v>500</v>
      </c>
      <c r="Y259" s="891" t="s">
        <v>139</v>
      </c>
      <c r="Z259" s="894"/>
    </row>
    <row r="260" spans="1:26" ht="47" thickBot="1">
      <c r="A260" s="517" t="s">
        <v>128</v>
      </c>
      <c r="B260" s="518" t="s">
        <v>222</v>
      </c>
      <c r="C260" s="518" t="s">
        <v>68</v>
      </c>
      <c r="D260" s="518" t="s">
        <v>130</v>
      </c>
      <c r="E260" s="518" t="s">
        <v>202</v>
      </c>
      <c r="F260" s="519" t="s">
        <v>131</v>
      </c>
      <c r="G260" s="518" t="s">
        <v>7</v>
      </c>
      <c r="H260" s="540" t="s">
        <v>223</v>
      </c>
      <c r="I260" s="893"/>
      <c r="J260" s="490" t="s">
        <v>482</v>
      </c>
      <c r="K260" s="490" t="s">
        <v>434</v>
      </c>
      <c r="L260" s="893"/>
      <c r="M260" s="490" t="s">
        <v>482</v>
      </c>
      <c r="N260" s="490" t="s">
        <v>434</v>
      </c>
      <c r="O260" s="893"/>
      <c r="P260" s="490" t="s">
        <v>482</v>
      </c>
      <c r="Q260" s="490" t="s">
        <v>434</v>
      </c>
      <c r="R260" s="893"/>
      <c r="S260" s="490" t="s">
        <v>482</v>
      </c>
      <c r="T260" s="490" t="s">
        <v>434</v>
      </c>
      <c r="U260" s="893"/>
      <c r="V260" s="490" t="s">
        <v>482</v>
      </c>
      <c r="W260" s="490" t="s">
        <v>434</v>
      </c>
      <c r="X260" s="893"/>
      <c r="Y260" s="490" t="s">
        <v>482</v>
      </c>
      <c r="Z260" s="491" t="s">
        <v>434</v>
      </c>
    </row>
    <row r="261" spans="1:26" s="541" customFormat="1" ht="15.5">
      <c r="A261" s="768"/>
      <c r="B261" s="769"/>
      <c r="C261" s="763">
        <v>1</v>
      </c>
      <c r="D261" s="763">
        <v>2</v>
      </c>
      <c r="E261" s="763">
        <v>3</v>
      </c>
      <c r="F261" s="763">
        <v>4</v>
      </c>
      <c r="G261" s="763">
        <v>5</v>
      </c>
      <c r="H261" s="770">
        <v>6</v>
      </c>
      <c r="I261" s="764">
        <v>7</v>
      </c>
      <c r="J261" s="763">
        <v>8</v>
      </c>
      <c r="K261" s="771">
        <v>9</v>
      </c>
      <c r="L261" s="764">
        <v>10</v>
      </c>
      <c r="M261" s="763">
        <v>11</v>
      </c>
      <c r="N261" s="770">
        <v>12</v>
      </c>
      <c r="O261" s="764">
        <v>13</v>
      </c>
      <c r="P261" s="763">
        <v>14</v>
      </c>
      <c r="Q261" s="770">
        <v>15</v>
      </c>
      <c r="R261" s="764">
        <v>16</v>
      </c>
      <c r="S261" s="763">
        <v>17</v>
      </c>
      <c r="T261" s="770">
        <v>18</v>
      </c>
      <c r="U261" s="764">
        <v>19</v>
      </c>
      <c r="V261" s="763">
        <v>20</v>
      </c>
      <c r="W261" s="770">
        <v>21</v>
      </c>
      <c r="X261" s="764">
        <v>22</v>
      </c>
      <c r="Y261" s="763">
        <v>23</v>
      </c>
      <c r="Z261" s="770">
        <v>24</v>
      </c>
    </row>
    <row r="262" spans="1:26" ht="21" hidden="1" customHeight="1" outlineLevel="1">
      <c r="A262" s="601">
        <v>5.2110000000000367</v>
      </c>
      <c r="B262" s="323" t="s">
        <v>16</v>
      </c>
      <c r="C262" s="858"/>
      <c r="D262" s="857"/>
      <c r="E262" s="857"/>
      <c r="F262" s="857"/>
      <c r="G262" s="851" t="s">
        <v>225</v>
      </c>
      <c r="H262" s="760" t="s">
        <v>226</v>
      </c>
      <c r="I262" s="320"/>
      <c r="J262" s="321"/>
      <c r="K262" s="321"/>
      <c r="L262" s="320"/>
      <c r="M262" s="321"/>
      <c r="N262" s="321"/>
      <c r="O262" s="320"/>
      <c r="P262" s="321"/>
      <c r="Q262" s="321"/>
      <c r="R262" s="320"/>
      <c r="S262" s="321"/>
      <c r="T262" s="321"/>
      <c r="U262" s="320"/>
      <c r="V262" s="321"/>
      <c r="W262" s="321"/>
      <c r="X262" s="320"/>
      <c r="Y262" s="321"/>
      <c r="Z262" s="322"/>
    </row>
    <row r="263" spans="1:26" ht="21" hidden="1" customHeight="1" outlineLevel="1">
      <c r="A263" s="603">
        <v>5.212000000000037</v>
      </c>
      <c r="B263" s="213" t="s">
        <v>16</v>
      </c>
      <c r="C263" s="876"/>
      <c r="D263" s="869"/>
      <c r="E263" s="869"/>
      <c r="F263" s="869"/>
      <c r="G263" s="872"/>
      <c r="H263" s="602" t="s">
        <v>227</v>
      </c>
      <c r="I263" s="316"/>
      <c r="J263" s="317"/>
      <c r="K263" s="317"/>
      <c r="L263" s="316"/>
      <c r="M263" s="317"/>
      <c r="N263" s="317"/>
      <c r="O263" s="316"/>
      <c r="P263" s="317"/>
      <c r="Q263" s="317"/>
      <c r="R263" s="316"/>
      <c r="S263" s="317"/>
      <c r="T263" s="317"/>
      <c r="U263" s="316"/>
      <c r="V263" s="317"/>
      <c r="W263" s="317"/>
      <c r="X263" s="316"/>
      <c r="Y263" s="317"/>
      <c r="Z263" s="318"/>
    </row>
    <row r="264" spans="1:26" ht="21" hidden="1" customHeight="1" outlineLevel="1" thickBot="1">
      <c r="A264" s="603">
        <v>5.2130000000000374</v>
      </c>
      <c r="B264" s="213" t="s">
        <v>16</v>
      </c>
      <c r="C264" s="876"/>
      <c r="D264" s="869"/>
      <c r="E264" s="869"/>
      <c r="F264" s="869"/>
      <c r="G264" s="872"/>
      <c r="H264" s="602" t="s">
        <v>228</v>
      </c>
      <c r="I264" s="316"/>
      <c r="J264" s="317"/>
      <c r="K264" s="317"/>
      <c r="L264" s="316"/>
      <c r="M264" s="317"/>
      <c r="N264" s="317"/>
      <c r="O264" s="316"/>
      <c r="P264" s="317"/>
      <c r="Q264" s="317"/>
      <c r="R264" s="316"/>
      <c r="S264" s="317"/>
      <c r="T264" s="317"/>
      <c r="U264" s="316"/>
      <c r="V264" s="317"/>
      <c r="W264" s="317"/>
      <c r="X264" s="316"/>
      <c r="Y264" s="317"/>
      <c r="Z264" s="318"/>
    </row>
    <row r="265" spans="1:26" ht="21" hidden="1" customHeight="1" outlineLevel="1">
      <c r="A265" s="603">
        <v>5.2140000000000377</v>
      </c>
      <c r="B265" s="213" t="s">
        <v>16</v>
      </c>
      <c r="C265" s="876"/>
      <c r="D265" s="869"/>
      <c r="E265" s="869"/>
      <c r="F265" s="869"/>
      <c r="G265" s="851" t="s">
        <v>230</v>
      </c>
      <c r="H265" s="760" t="s">
        <v>226</v>
      </c>
      <c r="I265" s="320"/>
      <c r="J265" s="321"/>
      <c r="K265" s="321"/>
      <c r="L265" s="320"/>
      <c r="M265" s="321"/>
      <c r="N265" s="321"/>
      <c r="O265" s="320"/>
      <c r="P265" s="321"/>
      <c r="Q265" s="321"/>
      <c r="R265" s="320"/>
      <c r="S265" s="321"/>
      <c r="T265" s="321"/>
      <c r="U265" s="320"/>
      <c r="V265" s="321"/>
      <c r="W265" s="321"/>
      <c r="X265" s="320"/>
      <c r="Y265" s="321"/>
      <c r="Z265" s="322"/>
    </row>
    <row r="266" spans="1:26" ht="21" hidden="1" customHeight="1" outlineLevel="1">
      <c r="A266" s="603">
        <v>5.215000000000038</v>
      </c>
      <c r="B266" s="213" t="s">
        <v>16</v>
      </c>
      <c r="C266" s="876"/>
      <c r="D266" s="869"/>
      <c r="E266" s="869"/>
      <c r="F266" s="869"/>
      <c r="G266" s="872"/>
      <c r="H266" s="602" t="s">
        <v>227</v>
      </c>
      <c r="I266" s="316"/>
      <c r="J266" s="317"/>
      <c r="K266" s="317"/>
      <c r="L266" s="316"/>
      <c r="M266" s="317"/>
      <c r="N266" s="317"/>
      <c r="O266" s="316"/>
      <c r="P266" s="317"/>
      <c r="Q266" s="317"/>
      <c r="R266" s="316"/>
      <c r="S266" s="317"/>
      <c r="T266" s="317"/>
      <c r="U266" s="316"/>
      <c r="V266" s="317"/>
      <c r="W266" s="317"/>
      <c r="X266" s="316"/>
      <c r="Y266" s="317"/>
      <c r="Z266" s="318"/>
    </row>
    <row r="267" spans="1:26" ht="21" hidden="1" customHeight="1" outlineLevel="1" thickBot="1">
      <c r="A267" s="603">
        <v>5.2160000000000384</v>
      </c>
      <c r="B267" s="213" t="s">
        <v>16</v>
      </c>
      <c r="C267" s="876"/>
      <c r="D267" s="869"/>
      <c r="E267" s="869"/>
      <c r="F267" s="869"/>
      <c r="G267" s="872"/>
      <c r="H267" s="602" t="s">
        <v>228</v>
      </c>
      <c r="I267" s="316"/>
      <c r="J267" s="317"/>
      <c r="K267" s="317"/>
      <c r="L267" s="316"/>
      <c r="M267" s="317"/>
      <c r="N267" s="317"/>
      <c r="O267" s="316"/>
      <c r="P267" s="317"/>
      <c r="Q267" s="317"/>
      <c r="R267" s="316"/>
      <c r="S267" s="317"/>
      <c r="T267" s="317"/>
      <c r="U267" s="316"/>
      <c r="V267" s="317"/>
      <c r="W267" s="317"/>
      <c r="X267" s="316"/>
      <c r="Y267" s="317"/>
      <c r="Z267" s="318"/>
    </row>
    <row r="268" spans="1:26" ht="21" hidden="1" customHeight="1" outlineLevel="1">
      <c r="A268" s="601">
        <v>5.2170000000000387</v>
      </c>
      <c r="B268" s="323" t="s">
        <v>16</v>
      </c>
      <c r="C268" s="858"/>
      <c r="D268" s="857"/>
      <c r="E268" s="857"/>
      <c r="F268" s="857"/>
      <c r="G268" s="851" t="s">
        <v>225</v>
      </c>
      <c r="H268" s="760" t="s">
        <v>226</v>
      </c>
      <c r="I268" s="320"/>
      <c r="J268" s="321"/>
      <c r="K268" s="321"/>
      <c r="L268" s="320"/>
      <c r="M268" s="321"/>
      <c r="N268" s="321"/>
      <c r="O268" s="320"/>
      <c r="P268" s="321"/>
      <c r="Q268" s="321"/>
      <c r="R268" s="320"/>
      <c r="S268" s="321"/>
      <c r="T268" s="321"/>
      <c r="U268" s="320"/>
      <c r="V268" s="321"/>
      <c r="W268" s="321"/>
      <c r="X268" s="320"/>
      <c r="Y268" s="321"/>
      <c r="Z268" s="322"/>
    </row>
    <row r="269" spans="1:26" ht="21" hidden="1" customHeight="1" outlineLevel="1">
      <c r="A269" s="603">
        <v>5.2180000000000391</v>
      </c>
      <c r="B269" s="213" t="s">
        <v>16</v>
      </c>
      <c r="C269" s="876"/>
      <c r="D269" s="869"/>
      <c r="E269" s="869"/>
      <c r="F269" s="869"/>
      <c r="G269" s="872"/>
      <c r="H269" s="602" t="s">
        <v>227</v>
      </c>
      <c r="I269" s="316"/>
      <c r="J269" s="317"/>
      <c r="K269" s="317"/>
      <c r="L269" s="316"/>
      <c r="M269" s="317"/>
      <c r="N269" s="317"/>
      <c r="O269" s="316"/>
      <c r="P269" s="317"/>
      <c r="Q269" s="317"/>
      <c r="R269" s="316"/>
      <c r="S269" s="317"/>
      <c r="T269" s="317"/>
      <c r="U269" s="316"/>
      <c r="V269" s="317"/>
      <c r="W269" s="317"/>
      <c r="X269" s="316"/>
      <c r="Y269" s="317"/>
      <c r="Z269" s="318"/>
    </row>
    <row r="270" spans="1:26" ht="21" hidden="1" customHeight="1" outlineLevel="1" thickBot="1">
      <c r="A270" s="603">
        <v>5.2190000000000394</v>
      </c>
      <c r="B270" s="213" t="s">
        <v>16</v>
      </c>
      <c r="C270" s="876"/>
      <c r="D270" s="869"/>
      <c r="E270" s="869"/>
      <c r="F270" s="869"/>
      <c r="G270" s="872"/>
      <c r="H270" s="602" t="s">
        <v>228</v>
      </c>
      <c r="I270" s="316"/>
      <c r="J270" s="317"/>
      <c r="K270" s="317"/>
      <c r="L270" s="316"/>
      <c r="M270" s="317"/>
      <c r="N270" s="317"/>
      <c r="O270" s="316"/>
      <c r="P270" s="317"/>
      <c r="Q270" s="317"/>
      <c r="R270" s="316"/>
      <c r="S270" s="317"/>
      <c r="T270" s="317"/>
      <c r="U270" s="316"/>
      <c r="V270" s="317"/>
      <c r="W270" s="317"/>
      <c r="X270" s="316"/>
      <c r="Y270" s="317"/>
      <c r="Z270" s="318"/>
    </row>
    <row r="271" spans="1:26" ht="21" hidden="1" customHeight="1" outlineLevel="1">
      <c r="A271" s="603">
        <v>5.2200000000000397</v>
      </c>
      <c r="B271" s="213" t="s">
        <v>16</v>
      </c>
      <c r="C271" s="876"/>
      <c r="D271" s="869"/>
      <c r="E271" s="869"/>
      <c r="F271" s="869"/>
      <c r="G271" s="851" t="s">
        <v>230</v>
      </c>
      <c r="H271" s="760" t="s">
        <v>226</v>
      </c>
      <c r="I271" s="320"/>
      <c r="J271" s="321"/>
      <c r="K271" s="321"/>
      <c r="L271" s="320"/>
      <c r="M271" s="321"/>
      <c r="N271" s="321"/>
      <c r="O271" s="320"/>
      <c r="P271" s="321"/>
      <c r="Q271" s="321"/>
      <c r="R271" s="320"/>
      <c r="S271" s="321"/>
      <c r="T271" s="321"/>
      <c r="U271" s="320"/>
      <c r="V271" s="321"/>
      <c r="W271" s="321"/>
      <c r="X271" s="320"/>
      <c r="Y271" s="321"/>
      <c r="Z271" s="322"/>
    </row>
    <row r="272" spans="1:26" ht="21" hidden="1" customHeight="1" outlineLevel="1">
      <c r="A272" s="603">
        <v>5.2210000000000401</v>
      </c>
      <c r="B272" s="213" t="s">
        <v>16</v>
      </c>
      <c r="C272" s="876"/>
      <c r="D272" s="869"/>
      <c r="E272" s="869"/>
      <c r="F272" s="869"/>
      <c r="G272" s="872"/>
      <c r="H272" s="602" t="s">
        <v>227</v>
      </c>
      <c r="I272" s="316"/>
      <c r="J272" s="317"/>
      <c r="K272" s="317"/>
      <c r="L272" s="316"/>
      <c r="M272" s="317"/>
      <c r="N272" s="317"/>
      <c r="O272" s="316"/>
      <c r="P272" s="317"/>
      <c r="Q272" s="317"/>
      <c r="R272" s="316"/>
      <c r="S272" s="317"/>
      <c r="T272" s="317"/>
      <c r="U272" s="316"/>
      <c r="V272" s="317"/>
      <c r="W272" s="317"/>
      <c r="X272" s="316"/>
      <c r="Y272" s="317"/>
      <c r="Z272" s="318"/>
    </row>
    <row r="273" spans="1:26" ht="21" hidden="1" customHeight="1" outlineLevel="1" thickBot="1">
      <c r="A273" s="603">
        <v>5.2220000000000404</v>
      </c>
      <c r="B273" s="213" t="s">
        <v>16</v>
      </c>
      <c r="C273" s="876"/>
      <c r="D273" s="869"/>
      <c r="E273" s="869"/>
      <c r="F273" s="869"/>
      <c r="G273" s="872"/>
      <c r="H273" s="602" t="s">
        <v>228</v>
      </c>
      <c r="I273" s="316"/>
      <c r="J273" s="317"/>
      <c r="K273" s="317"/>
      <c r="L273" s="316"/>
      <c r="M273" s="317"/>
      <c r="N273" s="317"/>
      <c r="O273" s="316"/>
      <c r="P273" s="317"/>
      <c r="Q273" s="317"/>
      <c r="R273" s="316"/>
      <c r="S273" s="317"/>
      <c r="T273" s="317"/>
      <c r="U273" s="316"/>
      <c r="V273" s="317"/>
      <c r="W273" s="317"/>
      <c r="X273" s="316"/>
      <c r="Y273" s="317"/>
      <c r="Z273" s="318"/>
    </row>
    <row r="274" spans="1:26" ht="21" hidden="1" customHeight="1" outlineLevel="1">
      <c r="A274" s="601">
        <v>5.2230000000000407</v>
      </c>
      <c r="B274" s="323" t="s">
        <v>16</v>
      </c>
      <c r="C274" s="858"/>
      <c r="D274" s="857"/>
      <c r="E274" s="857"/>
      <c r="F274" s="857"/>
      <c r="G274" s="851" t="s">
        <v>225</v>
      </c>
      <c r="H274" s="760" t="s">
        <v>226</v>
      </c>
      <c r="I274" s="320"/>
      <c r="J274" s="321"/>
      <c r="K274" s="321"/>
      <c r="L274" s="320"/>
      <c r="M274" s="321"/>
      <c r="N274" s="321"/>
      <c r="O274" s="320"/>
      <c r="P274" s="321"/>
      <c r="Q274" s="321"/>
      <c r="R274" s="320"/>
      <c r="S274" s="321"/>
      <c r="T274" s="321"/>
      <c r="U274" s="320"/>
      <c r="V274" s="321"/>
      <c r="W274" s="321"/>
      <c r="X274" s="320"/>
      <c r="Y274" s="321"/>
      <c r="Z274" s="322"/>
    </row>
    <row r="275" spans="1:26" ht="21" hidden="1" customHeight="1" outlineLevel="1">
      <c r="A275" s="603">
        <v>5.2240000000000411</v>
      </c>
      <c r="B275" s="213" t="s">
        <v>16</v>
      </c>
      <c r="C275" s="876"/>
      <c r="D275" s="869"/>
      <c r="E275" s="869"/>
      <c r="F275" s="869"/>
      <c r="G275" s="872"/>
      <c r="H275" s="602" t="s">
        <v>227</v>
      </c>
      <c r="I275" s="316"/>
      <c r="J275" s="317"/>
      <c r="K275" s="317"/>
      <c r="L275" s="316"/>
      <c r="M275" s="317"/>
      <c r="N275" s="317"/>
      <c r="O275" s="316"/>
      <c r="P275" s="317"/>
      <c r="Q275" s="317"/>
      <c r="R275" s="316"/>
      <c r="S275" s="317"/>
      <c r="T275" s="317"/>
      <c r="U275" s="316"/>
      <c r="V275" s="317"/>
      <c r="W275" s="317"/>
      <c r="X275" s="316"/>
      <c r="Y275" s="317"/>
      <c r="Z275" s="318"/>
    </row>
    <row r="276" spans="1:26" ht="21" hidden="1" customHeight="1" outlineLevel="1" thickBot="1">
      <c r="A276" s="603">
        <v>5.2250000000000414</v>
      </c>
      <c r="B276" s="213" t="s">
        <v>16</v>
      </c>
      <c r="C276" s="876"/>
      <c r="D276" s="869"/>
      <c r="E276" s="869"/>
      <c r="F276" s="869"/>
      <c r="G276" s="872"/>
      <c r="H276" s="602" t="s">
        <v>228</v>
      </c>
      <c r="I276" s="316"/>
      <c r="J276" s="317"/>
      <c r="K276" s="317"/>
      <c r="L276" s="316"/>
      <c r="M276" s="317"/>
      <c r="N276" s="317"/>
      <c r="O276" s="316"/>
      <c r="P276" s="317"/>
      <c r="Q276" s="317"/>
      <c r="R276" s="316"/>
      <c r="S276" s="317"/>
      <c r="T276" s="317"/>
      <c r="U276" s="316"/>
      <c r="V276" s="317"/>
      <c r="W276" s="317"/>
      <c r="X276" s="316"/>
      <c r="Y276" s="317"/>
      <c r="Z276" s="318"/>
    </row>
    <row r="277" spans="1:26" ht="21" hidden="1" customHeight="1" outlineLevel="1">
      <c r="A277" s="603">
        <v>5.2260000000000417</v>
      </c>
      <c r="B277" s="213" t="s">
        <v>16</v>
      </c>
      <c r="C277" s="876"/>
      <c r="D277" s="869"/>
      <c r="E277" s="869"/>
      <c r="F277" s="869"/>
      <c r="G277" s="851" t="s">
        <v>230</v>
      </c>
      <c r="H277" s="760" t="s">
        <v>226</v>
      </c>
      <c r="I277" s="320"/>
      <c r="J277" s="321"/>
      <c r="K277" s="321"/>
      <c r="L277" s="320"/>
      <c r="M277" s="321"/>
      <c r="N277" s="321"/>
      <c r="O277" s="320"/>
      <c r="P277" s="321"/>
      <c r="Q277" s="321"/>
      <c r="R277" s="320"/>
      <c r="S277" s="321"/>
      <c r="T277" s="321"/>
      <c r="U277" s="320"/>
      <c r="V277" s="321"/>
      <c r="W277" s="321"/>
      <c r="X277" s="320"/>
      <c r="Y277" s="321"/>
      <c r="Z277" s="322"/>
    </row>
    <row r="278" spans="1:26" ht="21" hidden="1" customHeight="1" outlineLevel="1">
      <c r="A278" s="603">
        <v>5.2270000000000421</v>
      </c>
      <c r="B278" s="213" t="s">
        <v>16</v>
      </c>
      <c r="C278" s="876"/>
      <c r="D278" s="869"/>
      <c r="E278" s="869"/>
      <c r="F278" s="869"/>
      <c r="G278" s="872"/>
      <c r="H278" s="602" t="s">
        <v>227</v>
      </c>
      <c r="I278" s="316"/>
      <c r="J278" s="317"/>
      <c r="K278" s="317"/>
      <c r="L278" s="316"/>
      <c r="M278" s="317"/>
      <c r="N278" s="317"/>
      <c r="O278" s="316"/>
      <c r="P278" s="317"/>
      <c r="Q278" s="317"/>
      <c r="R278" s="316"/>
      <c r="S278" s="317"/>
      <c r="T278" s="317"/>
      <c r="U278" s="316"/>
      <c r="V278" s="317"/>
      <c r="W278" s="317"/>
      <c r="X278" s="316"/>
      <c r="Y278" s="317"/>
      <c r="Z278" s="318"/>
    </row>
    <row r="279" spans="1:26" ht="21" hidden="1" customHeight="1" outlineLevel="1" thickBot="1">
      <c r="A279" s="603">
        <v>5.2280000000000424</v>
      </c>
      <c r="B279" s="213" t="s">
        <v>16</v>
      </c>
      <c r="C279" s="876"/>
      <c r="D279" s="869"/>
      <c r="E279" s="869"/>
      <c r="F279" s="869"/>
      <c r="G279" s="872"/>
      <c r="H279" s="602" t="s">
        <v>228</v>
      </c>
      <c r="I279" s="316"/>
      <c r="J279" s="317"/>
      <c r="K279" s="317"/>
      <c r="L279" s="316"/>
      <c r="M279" s="317"/>
      <c r="N279" s="317"/>
      <c r="O279" s="316"/>
      <c r="P279" s="317"/>
      <c r="Q279" s="317"/>
      <c r="R279" s="316"/>
      <c r="S279" s="317"/>
      <c r="T279" s="317"/>
      <c r="U279" s="316"/>
      <c r="V279" s="317"/>
      <c r="W279" s="317"/>
      <c r="X279" s="316"/>
      <c r="Y279" s="317"/>
      <c r="Z279" s="318"/>
    </row>
    <row r="280" spans="1:26" ht="21" hidden="1" customHeight="1" outlineLevel="1">
      <c r="A280" s="601">
        <v>5.2290000000000427</v>
      </c>
      <c r="B280" s="323" t="s">
        <v>16</v>
      </c>
      <c r="C280" s="858"/>
      <c r="D280" s="857"/>
      <c r="E280" s="857"/>
      <c r="F280" s="857"/>
      <c r="G280" s="851" t="s">
        <v>225</v>
      </c>
      <c r="H280" s="760" t="s">
        <v>226</v>
      </c>
      <c r="I280" s="320"/>
      <c r="J280" s="321"/>
      <c r="K280" s="321"/>
      <c r="L280" s="320"/>
      <c r="M280" s="321"/>
      <c r="N280" s="321"/>
      <c r="O280" s="320"/>
      <c r="P280" s="321"/>
      <c r="Q280" s="321"/>
      <c r="R280" s="320"/>
      <c r="S280" s="321"/>
      <c r="T280" s="321"/>
      <c r="U280" s="320"/>
      <c r="V280" s="321"/>
      <c r="W280" s="321"/>
      <c r="X280" s="320"/>
      <c r="Y280" s="321"/>
      <c r="Z280" s="322"/>
    </row>
    <row r="281" spans="1:26" ht="21" hidden="1" customHeight="1" outlineLevel="1">
      <c r="A281" s="603">
        <v>5.2300000000000431</v>
      </c>
      <c r="B281" s="213" t="s">
        <v>16</v>
      </c>
      <c r="C281" s="876"/>
      <c r="D281" s="869"/>
      <c r="E281" s="869"/>
      <c r="F281" s="869"/>
      <c r="G281" s="872"/>
      <c r="H281" s="602" t="s">
        <v>227</v>
      </c>
      <c r="I281" s="316"/>
      <c r="J281" s="317"/>
      <c r="K281" s="317"/>
      <c r="L281" s="316"/>
      <c r="M281" s="317"/>
      <c r="N281" s="317"/>
      <c r="O281" s="316"/>
      <c r="P281" s="317"/>
      <c r="Q281" s="317"/>
      <c r="R281" s="316"/>
      <c r="S281" s="317"/>
      <c r="T281" s="317"/>
      <c r="U281" s="316"/>
      <c r="V281" s="317"/>
      <c r="W281" s="317"/>
      <c r="X281" s="316"/>
      <c r="Y281" s="317"/>
      <c r="Z281" s="318"/>
    </row>
    <row r="282" spans="1:26" ht="21" hidden="1" customHeight="1" outlineLevel="1" thickBot="1">
      <c r="A282" s="603">
        <v>5.2310000000000434</v>
      </c>
      <c r="B282" s="213" t="s">
        <v>16</v>
      </c>
      <c r="C282" s="876"/>
      <c r="D282" s="869"/>
      <c r="E282" s="869"/>
      <c r="F282" s="869"/>
      <c r="G282" s="872"/>
      <c r="H282" s="602" t="s">
        <v>228</v>
      </c>
      <c r="I282" s="316"/>
      <c r="J282" s="317"/>
      <c r="K282" s="317"/>
      <c r="L282" s="316"/>
      <c r="M282" s="317"/>
      <c r="N282" s="317"/>
      <c r="O282" s="316"/>
      <c r="P282" s="317"/>
      <c r="Q282" s="317"/>
      <c r="R282" s="316"/>
      <c r="S282" s="317"/>
      <c r="T282" s="317"/>
      <c r="U282" s="316"/>
      <c r="V282" s="317"/>
      <c r="W282" s="317"/>
      <c r="X282" s="316"/>
      <c r="Y282" s="317"/>
      <c r="Z282" s="318"/>
    </row>
    <row r="283" spans="1:26" ht="21" hidden="1" customHeight="1" outlineLevel="1">
      <c r="A283" s="603">
        <v>5.2320000000000437</v>
      </c>
      <c r="B283" s="213" t="s">
        <v>16</v>
      </c>
      <c r="C283" s="876"/>
      <c r="D283" s="869"/>
      <c r="E283" s="869"/>
      <c r="F283" s="869"/>
      <c r="G283" s="851" t="s">
        <v>230</v>
      </c>
      <c r="H283" s="760" t="s">
        <v>226</v>
      </c>
      <c r="I283" s="320"/>
      <c r="J283" s="321"/>
      <c r="K283" s="321"/>
      <c r="L283" s="320"/>
      <c r="M283" s="321"/>
      <c r="N283" s="321"/>
      <c r="O283" s="320"/>
      <c r="P283" s="321"/>
      <c r="Q283" s="321"/>
      <c r="R283" s="320"/>
      <c r="S283" s="321"/>
      <c r="T283" s="321"/>
      <c r="U283" s="320"/>
      <c r="V283" s="321"/>
      <c r="W283" s="321"/>
      <c r="X283" s="320"/>
      <c r="Y283" s="321"/>
      <c r="Z283" s="322"/>
    </row>
    <row r="284" spans="1:26" ht="21" hidden="1" customHeight="1" outlineLevel="1">
      <c r="A284" s="603">
        <v>5.2330000000000441</v>
      </c>
      <c r="B284" s="213" t="s">
        <v>16</v>
      </c>
      <c r="C284" s="876"/>
      <c r="D284" s="869"/>
      <c r="E284" s="869"/>
      <c r="F284" s="869"/>
      <c r="G284" s="872"/>
      <c r="H284" s="602" t="s">
        <v>227</v>
      </c>
      <c r="I284" s="316"/>
      <c r="J284" s="317"/>
      <c r="K284" s="317"/>
      <c r="L284" s="316"/>
      <c r="M284" s="317"/>
      <c r="N284" s="317"/>
      <c r="O284" s="316"/>
      <c r="P284" s="317"/>
      <c r="Q284" s="317"/>
      <c r="R284" s="316"/>
      <c r="S284" s="317"/>
      <c r="T284" s="317"/>
      <c r="U284" s="316"/>
      <c r="V284" s="317"/>
      <c r="W284" s="317"/>
      <c r="X284" s="316"/>
      <c r="Y284" s="317"/>
      <c r="Z284" s="318"/>
    </row>
    <row r="285" spans="1:26" ht="21" hidden="1" customHeight="1" outlineLevel="1" thickBot="1">
      <c r="A285" s="603">
        <v>5.2340000000000444</v>
      </c>
      <c r="B285" s="213" t="s">
        <v>16</v>
      </c>
      <c r="C285" s="876"/>
      <c r="D285" s="869"/>
      <c r="E285" s="869"/>
      <c r="F285" s="869"/>
      <c r="G285" s="872"/>
      <c r="H285" s="602" t="s">
        <v>228</v>
      </c>
      <c r="I285" s="316"/>
      <c r="J285" s="317"/>
      <c r="K285" s="317"/>
      <c r="L285" s="316"/>
      <c r="M285" s="317"/>
      <c r="N285" s="317"/>
      <c r="O285" s="316"/>
      <c r="P285" s="317"/>
      <c r="Q285" s="317"/>
      <c r="R285" s="316"/>
      <c r="S285" s="317"/>
      <c r="T285" s="317"/>
      <c r="U285" s="316"/>
      <c r="V285" s="317"/>
      <c r="W285" s="317"/>
      <c r="X285" s="316"/>
      <c r="Y285" s="317"/>
      <c r="Z285" s="318"/>
    </row>
    <row r="286" spans="1:26" ht="21" hidden="1" customHeight="1" outlineLevel="1">
      <c r="A286" s="601">
        <v>5.2350000000000447</v>
      </c>
      <c r="B286" s="323" t="s">
        <v>16</v>
      </c>
      <c r="C286" s="858"/>
      <c r="D286" s="857"/>
      <c r="E286" s="857"/>
      <c r="F286" s="857"/>
      <c r="G286" s="851" t="s">
        <v>225</v>
      </c>
      <c r="H286" s="760" t="s">
        <v>226</v>
      </c>
      <c r="I286" s="320"/>
      <c r="J286" s="321"/>
      <c r="K286" s="321"/>
      <c r="L286" s="320"/>
      <c r="M286" s="321"/>
      <c r="N286" s="321"/>
      <c r="O286" s="320"/>
      <c r="P286" s="321"/>
      <c r="Q286" s="321"/>
      <c r="R286" s="320"/>
      <c r="S286" s="321"/>
      <c r="T286" s="321"/>
      <c r="U286" s="320"/>
      <c r="V286" s="321"/>
      <c r="W286" s="321"/>
      <c r="X286" s="320"/>
      <c r="Y286" s="321"/>
      <c r="Z286" s="322"/>
    </row>
    <row r="287" spans="1:26" ht="21" hidden="1" customHeight="1" outlineLevel="1">
      <c r="A287" s="603">
        <v>5.2360000000000451</v>
      </c>
      <c r="B287" s="213" t="s">
        <v>16</v>
      </c>
      <c r="C287" s="876"/>
      <c r="D287" s="869"/>
      <c r="E287" s="869"/>
      <c r="F287" s="869"/>
      <c r="G287" s="872"/>
      <c r="H287" s="602" t="s">
        <v>227</v>
      </c>
      <c r="I287" s="316"/>
      <c r="J287" s="317"/>
      <c r="K287" s="317"/>
      <c r="L287" s="316"/>
      <c r="M287" s="317"/>
      <c r="N287" s="317"/>
      <c r="O287" s="316"/>
      <c r="P287" s="317"/>
      <c r="Q287" s="317"/>
      <c r="R287" s="316"/>
      <c r="S287" s="317"/>
      <c r="T287" s="317"/>
      <c r="U287" s="316"/>
      <c r="V287" s="317"/>
      <c r="W287" s="317"/>
      <c r="X287" s="316"/>
      <c r="Y287" s="317"/>
      <c r="Z287" s="318"/>
    </row>
    <row r="288" spans="1:26" ht="21" hidden="1" customHeight="1" outlineLevel="1" thickBot="1">
      <c r="A288" s="603">
        <v>5.2370000000000454</v>
      </c>
      <c r="B288" s="213" t="s">
        <v>16</v>
      </c>
      <c r="C288" s="876"/>
      <c r="D288" s="869"/>
      <c r="E288" s="869"/>
      <c r="F288" s="869"/>
      <c r="G288" s="872"/>
      <c r="H288" s="602" t="s">
        <v>228</v>
      </c>
      <c r="I288" s="316"/>
      <c r="J288" s="317"/>
      <c r="K288" s="317"/>
      <c r="L288" s="316"/>
      <c r="M288" s="317"/>
      <c r="N288" s="317"/>
      <c r="O288" s="316"/>
      <c r="P288" s="317"/>
      <c r="Q288" s="317"/>
      <c r="R288" s="316"/>
      <c r="S288" s="317"/>
      <c r="T288" s="317"/>
      <c r="U288" s="316"/>
      <c r="V288" s="317"/>
      <c r="W288" s="317"/>
      <c r="X288" s="316"/>
      <c r="Y288" s="317"/>
      <c r="Z288" s="318"/>
    </row>
    <row r="289" spans="1:26" ht="21" hidden="1" customHeight="1" outlineLevel="1">
      <c r="A289" s="603">
        <v>5.2380000000000457</v>
      </c>
      <c r="B289" s="213" t="s">
        <v>16</v>
      </c>
      <c r="C289" s="876"/>
      <c r="D289" s="869"/>
      <c r="E289" s="869"/>
      <c r="F289" s="869"/>
      <c r="G289" s="851" t="s">
        <v>230</v>
      </c>
      <c r="H289" s="760" t="s">
        <v>226</v>
      </c>
      <c r="I289" s="320"/>
      <c r="J289" s="321"/>
      <c r="K289" s="321"/>
      <c r="L289" s="320"/>
      <c r="M289" s="321"/>
      <c r="N289" s="321"/>
      <c r="O289" s="320"/>
      <c r="P289" s="321"/>
      <c r="Q289" s="321"/>
      <c r="R289" s="320"/>
      <c r="S289" s="321"/>
      <c r="T289" s="321"/>
      <c r="U289" s="320"/>
      <c r="V289" s="321"/>
      <c r="W289" s="321"/>
      <c r="X289" s="320"/>
      <c r="Y289" s="321"/>
      <c r="Z289" s="322"/>
    </row>
    <row r="290" spans="1:26" ht="21" hidden="1" customHeight="1" outlineLevel="1">
      <c r="A290" s="603">
        <v>5.2390000000000461</v>
      </c>
      <c r="B290" s="213" t="s">
        <v>16</v>
      </c>
      <c r="C290" s="876"/>
      <c r="D290" s="869"/>
      <c r="E290" s="869"/>
      <c r="F290" s="869"/>
      <c r="G290" s="872"/>
      <c r="H290" s="602" t="s">
        <v>227</v>
      </c>
      <c r="I290" s="316"/>
      <c r="J290" s="317"/>
      <c r="K290" s="317"/>
      <c r="L290" s="316"/>
      <c r="M290" s="317"/>
      <c r="N290" s="317"/>
      <c r="O290" s="316"/>
      <c r="P290" s="317"/>
      <c r="Q290" s="317"/>
      <c r="R290" s="316"/>
      <c r="S290" s="317"/>
      <c r="T290" s="317"/>
      <c r="U290" s="316"/>
      <c r="V290" s="317"/>
      <c r="W290" s="317"/>
      <c r="X290" s="316"/>
      <c r="Y290" s="317"/>
      <c r="Z290" s="318"/>
    </row>
    <row r="291" spans="1:26" ht="21" hidden="1" customHeight="1" outlineLevel="1" thickBot="1">
      <c r="A291" s="604">
        <v>5.2400000000000464</v>
      </c>
      <c r="B291" s="326" t="s">
        <v>16</v>
      </c>
      <c r="C291" s="877"/>
      <c r="D291" s="862"/>
      <c r="E291" s="862"/>
      <c r="F291" s="862"/>
      <c r="G291" s="878"/>
      <c r="H291" s="761" t="s">
        <v>228</v>
      </c>
      <c r="I291" s="765"/>
      <c r="J291" s="766"/>
      <c r="K291" s="766"/>
      <c r="L291" s="765"/>
      <c r="M291" s="766"/>
      <c r="N291" s="766"/>
      <c r="O291" s="765"/>
      <c r="P291" s="766"/>
      <c r="Q291" s="766"/>
      <c r="R291" s="765"/>
      <c r="S291" s="766"/>
      <c r="T291" s="766"/>
      <c r="U291" s="765"/>
      <c r="V291" s="766"/>
      <c r="W291" s="766"/>
      <c r="X291" s="765"/>
      <c r="Y291" s="766"/>
      <c r="Z291" s="767"/>
    </row>
    <row r="292" spans="1:26" collapsed="1"/>
    <row r="293" spans="1:26" ht="14.5" thickBot="1"/>
    <row r="294" spans="1:26" ht="24" customHeight="1">
      <c r="A294" s="879" t="s">
        <v>503</v>
      </c>
      <c r="B294" s="880"/>
      <c r="C294" s="880"/>
      <c r="D294" s="880"/>
      <c r="E294" s="880"/>
      <c r="F294" s="880"/>
      <c r="G294" s="880"/>
      <c r="H294" s="881"/>
      <c r="I294" s="839" t="s">
        <v>8</v>
      </c>
      <c r="J294" s="841"/>
      <c r="K294" s="841"/>
      <c r="L294" s="846" t="s">
        <v>9</v>
      </c>
      <c r="M294" s="892"/>
      <c r="N294" s="892"/>
      <c r="O294" s="846" t="s">
        <v>10</v>
      </c>
      <c r="P294" s="892"/>
      <c r="Q294" s="892"/>
      <c r="R294" s="846" t="s">
        <v>11</v>
      </c>
      <c r="S294" s="892"/>
      <c r="T294" s="892"/>
      <c r="U294" s="846" t="s">
        <v>12</v>
      </c>
      <c r="V294" s="892"/>
      <c r="W294" s="892"/>
      <c r="X294" s="846" t="s">
        <v>13</v>
      </c>
      <c r="Y294" s="892"/>
      <c r="Z294" s="847"/>
    </row>
    <row r="295" spans="1:26" ht="24" customHeight="1">
      <c r="A295" s="882"/>
      <c r="B295" s="883"/>
      <c r="C295" s="883"/>
      <c r="D295" s="883"/>
      <c r="E295" s="883"/>
      <c r="F295" s="883"/>
      <c r="G295" s="883"/>
      <c r="H295" s="884"/>
      <c r="I295" s="890" t="s">
        <v>500</v>
      </c>
      <c r="J295" s="891" t="s">
        <v>139</v>
      </c>
      <c r="K295" s="891"/>
      <c r="L295" s="890" t="s">
        <v>500</v>
      </c>
      <c r="M295" s="891" t="s">
        <v>139</v>
      </c>
      <c r="N295" s="891"/>
      <c r="O295" s="890" t="s">
        <v>500</v>
      </c>
      <c r="P295" s="891" t="s">
        <v>139</v>
      </c>
      <c r="Q295" s="891"/>
      <c r="R295" s="890" t="s">
        <v>500</v>
      </c>
      <c r="S295" s="891" t="s">
        <v>139</v>
      </c>
      <c r="T295" s="891"/>
      <c r="U295" s="890" t="s">
        <v>500</v>
      </c>
      <c r="V295" s="891" t="s">
        <v>139</v>
      </c>
      <c r="W295" s="891"/>
      <c r="X295" s="890" t="s">
        <v>500</v>
      </c>
      <c r="Y295" s="891" t="s">
        <v>139</v>
      </c>
      <c r="Z295" s="894"/>
    </row>
    <row r="296" spans="1:26" ht="47" thickBot="1">
      <c r="A296" s="517" t="s">
        <v>128</v>
      </c>
      <c r="B296" s="518" t="s">
        <v>222</v>
      </c>
      <c r="C296" s="518" t="s">
        <v>68</v>
      </c>
      <c r="D296" s="518" t="s">
        <v>130</v>
      </c>
      <c r="E296" s="518" t="s">
        <v>202</v>
      </c>
      <c r="F296" s="519" t="s">
        <v>131</v>
      </c>
      <c r="G296" s="518" t="s">
        <v>7</v>
      </c>
      <c r="H296" s="540" t="s">
        <v>223</v>
      </c>
      <c r="I296" s="893"/>
      <c r="J296" s="490" t="s">
        <v>482</v>
      </c>
      <c r="K296" s="490" t="s">
        <v>434</v>
      </c>
      <c r="L296" s="893"/>
      <c r="M296" s="490" t="s">
        <v>482</v>
      </c>
      <c r="N296" s="490" t="s">
        <v>434</v>
      </c>
      <c r="O296" s="893"/>
      <c r="P296" s="490" t="s">
        <v>482</v>
      </c>
      <c r="Q296" s="490" t="s">
        <v>434</v>
      </c>
      <c r="R296" s="893"/>
      <c r="S296" s="490" t="s">
        <v>482</v>
      </c>
      <c r="T296" s="490" t="s">
        <v>434</v>
      </c>
      <c r="U296" s="893"/>
      <c r="V296" s="490" t="s">
        <v>482</v>
      </c>
      <c r="W296" s="490" t="s">
        <v>434</v>
      </c>
      <c r="X296" s="893"/>
      <c r="Y296" s="490" t="s">
        <v>482</v>
      </c>
      <c r="Z296" s="491" t="s">
        <v>434</v>
      </c>
    </row>
    <row r="297" spans="1:26" s="541" customFormat="1" ht="15.5">
      <c r="A297" s="768"/>
      <c r="B297" s="769"/>
      <c r="C297" s="763">
        <v>1</v>
      </c>
      <c r="D297" s="763">
        <v>2</v>
      </c>
      <c r="E297" s="763">
        <v>3</v>
      </c>
      <c r="F297" s="763">
        <v>4</v>
      </c>
      <c r="G297" s="763">
        <v>5</v>
      </c>
      <c r="H297" s="770">
        <v>6</v>
      </c>
      <c r="I297" s="764">
        <v>7</v>
      </c>
      <c r="J297" s="763">
        <v>8</v>
      </c>
      <c r="K297" s="771">
        <v>9</v>
      </c>
      <c r="L297" s="764">
        <v>10</v>
      </c>
      <c r="M297" s="763">
        <v>11</v>
      </c>
      <c r="N297" s="770">
        <v>12</v>
      </c>
      <c r="O297" s="764">
        <v>13</v>
      </c>
      <c r="P297" s="763">
        <v>14</v>
      </c>
      <c r="Q297" s="770">
        <v>15</v>
      </c>
      <c r="R297" s="764">
        <v>16</v>
      </c>
      <c r="S297" s="763">
        <v>17</v>
      </c>
      <c r="T297" s="770">
        <v>18</v>
      </c>
      <c r="U297" s="764">
        <v>19</v>
      </c>
      <c r="V297" s="763">
        <v>20</v>
      </c>
      <c r="W297" s="770">
        <v>21</v>
      </c>
      <c r="X297" s="764">
        <v>22</v>
      </c>
      <c r="Y297" s="763">
        <v>23</v>
      </c>
      <c r="Z297" s="770">
        <v>24</v>
      </c>
    </row>
    <row r="298" spans="1:26" ht="21" hidden="1" customHeight="1" outlineLevel="1">
      <c r="A298" s="601">
        <v>5.2410000000000467</v>
      </c>
      <c r="B298" s="323" t="s">
        <v>16</v>
      </c>
      <c r="C298" s="858"/>
      <c r="D298" s="750"/>
      <c r="E298" s="750"/>
      <c r="F298" s="324"/>
      <c r="G298" s="851" t="s">
        <v>225</v>
      </c>
      <c r="H298" s="760" t="s">
        <v>226</v>
      </c>
      <c r="I298" s="320"/>
      <c r="J298" s="321"/>
      <c r="K298" s="321"/>
      <c r="L298" s="320"/>
      <c r="M298" s="321"/>
      <c r="N298" s="321"/>
      <c r="O298" s="320"/>
      <c r="P298" s="321"/>
      <c r="Q298" s="321"/>
      <c r="R298" s="320"/>
      <c r="S298" s="321"/>
      <c r="T298" s="321"/>
      <c r="U298" s="320"/>
      <c r="V298" s="321"/>
      <c r="W298" s="321"/>
      <c r="X298" s="320"/>
      <c r="Y298" s="321"/>
      <c r="Z298" s="322"/>
    </row>
    <row r="299" spans="1:26" ht="21" hidden="1" customHeight="1" outlineLevel="1">
      <c r="A299" s="603">
        <v>5.2420000000000471</v>
      </c>
      <c r="B299" s="213" t="s">
        <v>16</v>
      </c>
      <c r="C299" s="876"/>
      <c r="D299" s="749"/>
      <c r="E299" s="749"/>
      <c r="F299" s="325"/>
      <c r="G299" s="872"/>
      <c r="H299" s="602" t="s">
        <v>227</v>
      </c>
      <c r="I299" s="316"/>
      <c r="J299" s="317"/>
      <c r="K299" s="317"/>
      <c r="L299" s="316"/>
      <c r="M299" s="317"/>
      <c r="N299" s="317"/>
      <c r="O299" s="316"/>
      <c r="P299" s="317"/>
      <c r="Q299" s="317"/>
      <c r="R299" s="316"/>
      <c r="S299" s="317"/>
      <c r="T299" s="317"/>
      <c r="U299" s="316"/>
      <c r="V299" s="317"/>
      <c r="W299" s="317"/>
      <c r="X299" s="316"/>
      <c r="Y299" s="317"/>
      <c r="Z299" s="318"/>
    </row>
    <row r="300" spans="1:26" ht="21" hidden="1" customHeight="1" outlineLevel="1" thickBot="1">
      <c r="A300" s="603">
        <v>5.2430000000000474</v>
      </c>
      <c r="B300" s="213" t="s">
        <v>16</v>
      </c>
      <c r="C300" s="876"/>
      <c r="D300" s="749"/>
      <c r="E300" s="749"/>
      <c r="F300" s="325"/>
      <c r="G300" s="872"/>
      <c r="H300" s="602" t="s">
        <v>228</v>
      </c>
      <c r="I300" s="316"/>
      <c r="J300" s="317"/>
      <c r="K300" s="317"/>
      <c r="L300" s="316"/>
      <c r="M300" s="317"/>
      <c r="N300" s="317"/>
      <c r="O300" s="316"/>
      <c r="P300" s="317"/>
      <c r="Q300" s="317"/>
      <c r="R300" s="316"/>
      <c r="S300" s="317"/>
      <c r="T300" s="317"/>
      <c r="U300" s="316"/>
      <c r="V300" s="317"/>
      <c r="W300" s="317"/>
      <c r="X300" s="316"/>
      <c r="Y300" s="317"/>
      <c r="Z300" s="318"/>
    </row>
    <row r="301" spans="1:26" ht="21" hidden="1" customHeight="1" outlineLevel="1">
      <c r="A301" s="603">
        <v>5.2440000000000477</v>
      </c>
      <c r="B301" s="213" t="s">
        <v>16</v>
      </c>
      <c r="C301" s="876"/>
      <c r="D301" s="749"/>
      <c r="E301" s="749"/>
      <c r="F301" s="325"/>
      <c r="G301" s="851" t="s">
        <v>230</v>
      </c>
      <c r="H301" s="760" t="s">
        <v>226</v>
      </c>
      <c r="I301" s="320"/>
      <c r="J301" s="321"/>
      <c r="K301" s="321"/>
      <c r="L301" s="320"/>
      <c r="M301" s="321"/>
      <c r="N301" s="321"/>
      <c r="O301" s="320"/>
      <c r="P301" s="321"/>
      <c r="Q301" s="321"/>
      <c r="R301" s="320"/>
      <c r="S301" s="321"/>
      <c r="T301" s="321"/>
      <c r="U301" s="320"/>
      <c r="V301" s="321"/>
      <c r="W301" s="321"/>
      <c r="X301" s="320"/>
      <c r="Y301" s="321"/>
      <c r="Z301" s="322"/>
    </row>
    <row r="302" spans="1:26" ht="21" hidden="1" customHeight="1" outlineLevel="1">
      <c r="A302" s="603">
        <v>5.2450000000000481</v>
      </c>
      <c r="B302" s="213" t="s">
        <v>16</v>
      </c>
      <c r="C302" s="876"/>
      <c r="D302" s="749"/>
      <c r="E302" s="749"/>
      <c r="F302" s="325"/>
      <c r="G302" s="872"/>
      <c r="H302" s="602" t="s">
        <v>227</v>
      </c>
      <c r="I302" s="316"/>
      <c r="J302" s="317"/>
      <c r="K302" s="317"/>
      <c r="L302" s="316"/>
      <c r="M302" s="317"/>
      <c r="N302" s="317"/>
      <c r="O302" s="316"/>
      <c r="P302" s="317"/>
      <c r="Q302" s="317"/>
      <c r="R302" s="316"/>
      <c r="S302" s="317"/>
      <c r="T302" s="317"/>
      <c r="U302" s="316"/>
      <c r="V302" s="317"/>
      <c r="W302" s="317"/>
      <c r="X302" s="316"/>
      <c r="Y302" s="317"/>
      <c r="Z302" s="318"/>
    </row>
    <row r="303" spans="1:26" ht="21" hidden="1" customHeight="1" outlineLevel="1" thickBot="1">
      <c r="A303" s="603">
        <v>5.2460000000000484</v>
      </c>
      <c r="B303" s="213" t="s">
        <v>16</v>
      </c>
      <c r="C303" s="876"/>
      <c r="D303" s="749"/>
      <c r="E303" s="749"/>
      <c r="F303" s="325"/>
      <c r="G303" s="872"/>
      <c r="H303" s="602" t="s">
        <v>228</v>
      </c>
      <c r="I303" s="316"/>
      <c r="J303" s="317"/>
      <c r="K303" s="317"/>
      <c r="L303" s="316"/>
      <c r="M303" s="317"/>
      <c r="N303" s="317"/>
      <c r="O303" s="316"/>
      <c r="P303" s="317"/>
      <c r="Q303" s="317"/>
      <c r="R303" s="316"/>
      <c r="S303" s="317"/>
      <c r="T303" s="317"/>
      <c r="U303" s="316"/>
      <c r="V303" s="317"/>
      <c r="W303" s="317"/>
      <c r="X303" s="316"/>
      <c r="Y303" s="317"/>
      <c r="Z303" s="318"/>
    </row>
    <row r="304" spans="1:26" ht="21" hidden="1" customHeight="1" outlineLevel="1">
      <c r="A304" s="601">
        <v>5.2470000000000487</v>
      </c>
      <c r="B304" s="323" t="s">
        <v>16</v>
      </c>
      <c r="C304" s="858"/>
      <c r="D304" s="750"/>
      <c r="E304" s="750"/>
      <c r="F304" s="750"/>
      <c r="G304" s="851" t="s">
        <v>225</v>
      </c>
      <c r="H304" s="760" t="s">
        <v>226</v>
      </c>
      <c r="I304" s="320"/>
      <c r="J304" s="321"/>
      <c r="K304" s="321"/>
      <c r="L304" s="320"/>
      <c r="M304" s="321"/>
      <c r="N304" s="321"/>
      <c r="O304" s="320"/>
      <c r="P304" s="321"/>
      <c r="Q304" s="321"/>
      <c r="R304" s="320"/>
      <c r="S304" s="321"/>
      <c r="T304" s="321"/>
      <c r="U304" s="320"/>
      <c r="V304" s="321"/>
      <c r="W304" s="321"/>
      <c r="X304" s="320"/>
      <c r="Y304" s="321"/>
      <c r="Z304" s="322"/>
    </row>
    <row r="305" spans="1:26" ht="21" hidden="1" customHeight="1" outlineLevel="1">
      <c r="A305" s="603">
        <v>5.2480000000000491</v>
      </c>
      <c r="B305" s="213" t="s">
        <v>16</v>
      </c>
      <c r="C305" s="876"/>
      <c r="D305" s="749"/>
      <c r="E305" s="749"/>
      <c r="F305" s="749"/>
      <c r="G305" s="872"/>
      <c r="H305" s="602" t="s">
        <v>227</v>
      </c>
      <c r="I305" s="316"/>
      <c r="J305" s="317"/>
      <c r="K305" s="317"/>
      <c r="L305" s="316"/>
      <c r="M305" s="317"/>
      <c r="N305" s="317"/>
      <c r="O305" s="316"/>
      <c r="P305" s="317"/>
      <c r="Q305" s="317"/>
      <c r="R305" s="316"/>
      <c r="S305" s="317"/>
      <c r="T305" s="317"/>
      <c r="U305" s="316"/>
      <c r="V305" s="317"/>
      <c r="W305" s="317"/>
      <c r="X305" s="316"/>
      <c r="Y305" s="317"/>
      <c r="Z305" s="318"/>
    </row>
    <row r="306" spans="1:26" ht="21" hidden="1" customHeight="1" outlineLevel="1" thickBot="1">
      <c r="A306" s="603">
        <v>5.2490000000000494</v>
      </c>
      <c r="B306" s="213" t="s">
        <v>16</v>
      </c>
      <c r="C306" s="876"/>
      <c r="D306" s="749"/>
      <c r="E306" s="749"/>
      <c r="F306" s="749"/>
      <c r="G306" s="872"/>
      <c r="H306" s="602" t="s">
        <v>228</v>
      </c>
      <c r="I306" s="316"/>
      <c r="J306" s="317"/>
      <c r="K306" s="317"/>
      <c r="L306" s="316"/>
      <c r="M306" s="317"/>
      <c r="N306" s="317"/>
      <c r="O306" s="316"/>
      <c r="P306" s="317"/>
      <c r="Q306" s="317"/>
      <c r="R306" s="316"/>
      <c r="S306" s="317"/>
      <c r="T306" s="317"/>
      <c r="U306" s="316"/>
      <c r="V306" s="317"/>
      <c r="W306" s="317"/>
      <c r="X306" s="316"/>
      <c r="Y306" s="317"/>
      <c r="Z306" s="318"/>
    </row>
    <row r="307" spans="1:26" ht="21" hidden="1" customHeight="1" outlineLevel="1">
      <c r="A307" s="603">
        <v>5.2500000000000497</v>
      </c>
      <c r="B307" s="213" t="s">
        <v>16</v>
      </c>
      <c r="C307" s="876"/>
      <c r="D307" s="749"/>
      <c r="E307" s="749"/>
      <c r="F307" s="749"/>
      <c r="G307" s="851" t="s">
        <v>230</v>
      </c>
      <c r="H307" s="760" t="s">
        <v>226</v>
      </c>
      <c r="I307" s="320"/>
      <c r="J307" s="321"/>
      <c r="K307" s="321"/>
      <c r="L307" s="320"/>
      <c r="M307" s="321"/>
      <c r="N307" s="321"/>
      <c r="O307" s="320"/>
      <c r="P307" s="321"/>
      <c r="Q307" s="321"/>
      <c r="R307" s="320"/>
      <c r="S307" s="321"/>
      <c r="T307" s="321"/>
      <c r="U307" s="320"/>
      <c r="V307" s="321"/>
      <c r="W307" s="321"/>
      <c r="X307" s="320"/>
      <c r="Y307" s="321"/>
      <c r="Z307" s="322"/>
    </row>
    <row r="308" spans="1:26" ht="21" hidden="1" customHeight="1" outlineLevel="1">
      <c r="A308" s="603">
        <v>5.2510000000000501</v>
      </c>
      <c r="B308" s="213" t="s">
        <v>16</v>
      </c>
      <c r="C308" s="876"/>
      <c r="D308" s="749"/>
      <c r="E308" s="749"/>
      <c r="F308" s="749"/>
      <c r="G308" s="872"/>
      <c r="H308" s="602" t="s">
        <v>227</v>
      </c>
      <c r="I308" s="316"/>
      <c r="J308" s="317"/>
      <c r="K308" s="317"/>
      <c r="L308" s="316"/>
      <c r="M308" s="317"/>
      <c r="N308" s="317"/>
      <c r="O308" s="316"/>
      <c r="P308" s="317"/>
      <c r="Q308" s="317"/>
      <c r="R308" s="316"/>
      <c r="S308" s="317"/>
      <c r="T308" s="317"/>
      <c r="U308" s="316"/>
      <c r="V308" s="317"/>
      <c r="W308" s="317"/>
      <c r="X308" s="316"/>
      <c r="Y308" s="317"/>
      <c r="Z308" s="318"/>
    </row>
    <row r="309" spans="1:26" ht="21" hidden="1" customHeight="1" outlineLevel="1" thickBot="1">
      <c r="A309" s="603">
        <v>5.2520000000000504</v>
      </c>
      <c r="B309" s="213" t="s">
        <v>16</v>
      </c>
      <c r="C309" s="876"/>
      <c r="D309" s="749"/>
      <c r="E309" s="749"/>
      <c r="F309" s="749"/>
      <c r="G309" s="872"/>
      <c r="H309" s="602" t="s">
        <v>228</v>
      </c>
      <c r="I309" s="316"/>
      <c r="J309" s="317"/>
      <c r="K309" s="317"/>
      <c r="L309" s="316"/>
      <c r="M309" s="317"/>
      <c r="N309" s="317"/>
      <c r="O309" s="316"/>
      <c r="P309" s="317"/>
      <c r="Q309" s="317"/>
      <c r="R309" s="316"/>
      <c r="S309" s="317"/>
      <c r="T309" s="317"/>
      <c r="U309" s="316"/>
      <c r="V309" s="317"/>
      <c r="W309" s="317"/>
      <c r="X309" s="316"/>
      <c r="Y309" s="317"/>
      <c r="Z309" s="318"/>
    </row>
    <row r="310" spans="1:26" ht="21" hidden="1" customHeight="1" outlineLevel="1">
      <c r="A310" s="601">
        <v>5.2530000000000507</v>
      </c>
      <c r="B310" s="323" t="s">
        <v>16</v>
      </c>
      <c r="C310" s="858"/>
      <c r="D310" s="750"/>
      <c r="E310" s="750"/>
      <c r="F310" s="750"/>
      <c r="G310" s="851" t="s">
        <v>225</v>
      </c>
      <c r="H310" s="760" t="s">
        <v>226</v>
      </c>
      <c r="I310" s="320"/>
      <c r="J310" s="321"/>
      <c r="K310" s="321"/>
      <c r="L310" s="320"/>
      <c r="M310" s="321"/>
      <c r="N310" s="321"/>
      <c r="O310" s="320"/>
      <c r="P310" s="321"/>
      <c r="Q310" s="321"/>
      <c r="R310" s="320"/>
      <c r="S310" s="321"/>
      <c r="T310" s="321"/>
      <c r="U310" s="320"/>
      <c r="V310" s="321"/>
      <c r="W310" s="321"/>
      <c r="X310" s="320"/>
      <c r="Y310" s="321"/>
      <c r="Z310" s="322"/>
    </row>
    <row r="311" spans="1:26" ht="21" hidden="1" customHeight="1" outlineLevel="1">
      <c r="A311" s="603">
        <v>5.2540000000000511</v>
      </c>
      <c r="B311" s="213" t="s">
        <v>16</v>
      </c>
      <c r="C311" s="876"/>
      <c r="D311" s="749"/>
      <c r="E311" s="749"/>
      <c r="F311" s="749"/>
      <c r="G311" s="872"/>
      <c r="H311" s="602" t="s">
        <v>227</v>
      </c>
      <c r="I311" s="316"/>
      <c r="J311" s="317"/>
      <c r="K311" s="317"/>
      <c r="L311" s="316"/>
      <c r="M311" s="317"/>
      <c r="N311" s="317"/>
      <c r="O311" s="316"/>
      <c r="P311" s="317"/>
      <c r="Q311" s="317"/>
      <c r="R311" s="316"/>
      <c r="S311" s="317"/>
      <c r="T311" s="317"/>
      <c r="U311" s="316"/>
      <c r="V311" s="317"/>
      <c r="W311" s="317"/>
      <c r="X311" s="316"/>
      <c r="Y311" s="317"/>
      <c r="Z311" s="318"/>
    </row>
    <row r="312" spans="1:26" ht="21" hidden="1" customHeight="1" outlineLevel="1" thickBot="1">
      <c r="A312" s="603">
        <v>5.2550000000000514</v>
      </c>
      <c r="B312" s="213" t="s">
        <v>16</v>
      </c>
      <c r="C312" s="876"/>
      <c r="D312" s="749"/>
      <c r="E312" s="749"/>
      <c r="F312" s="749"/>
      <c r="G312" s="872"/>
      <c r="H312" s="602" t="s">
        <v>228</v>
      </c>
      <c r="I312" s="316"/>
      <c r="J312" s="317"/>
      <c r="K312" s="317"/>
      <c r="L312" s="316"/>
      <c r="M312" s="317"/>
      <c r="N312" s="317"/>
      <c r="O312" s="316"/>
      <c r="P312" s="317"/>
      <c r="Q312" s="317"/>
      <c r="R312" s="316"/>
      <c r="S312" s="317"/>
      <c r="T312" s="317"/>
      <c r="U312" s="316"/>
      <c r="V312" s="317"/>
      <c r="W312" s="317"/>
      <c r="X312" s="316"/>
      <c r="Y312" s="317"/>
      <c r="Z312" s="318"/>
    </row>
    <row r="313" spans="1:26" ht="21" hidden="1" customHeight="1" outlineLevel="1">
      <c r="A313" s="603">
        <v>5.2560000000000517</v>
      </c>
      <c r="B313" s="213" t="s">
        <v>16</v>
      </c>
      <c r="C313" s="876"/>
      <c r="D313" s="749"/>
      <c r="E313" s="749"/>
      <c r="F313" s="749"/>
      <c r="G313" s="851" t="s">
        <v>230</v>
      </c>
      <c r="H313" s="760" t="s">
        <v>226</v>
      </c>
      <c r="I313" s="320"/>
      <c r="J313" s="321"/>
      <c r="K313" s="321"/>
      <c r="L313" s="320"/>
      <c r="M313" s="321"/>
      <c r="N313" s="321"/>
      <c r="O313" s="320"/>
      <c r="P313" s="321"/>
      <c r="Q313" s="321"/>
      <c r="R313" s="320"/>
      <c r="S313" s="321"/>
      <c r="T313" s="321"/>
      <c r="U313" s="320"/>
      <c r="V313" s="321"/>
      <c r="W313" s="321"/>
      <c r="X313" s="320"/>
      <c r="Y313" s="321"/>
      <c r="Z313" s="322"/>
    </row>
    <row r="314" spans="1:26" ht="21" hidden="1" customHeight="1" outlineLevel="1">
      <c r="A314" s="603">
        <v>5.2570000000000521</v>
      </c>
      <c r="B314" s="213" t="s">
        <v>16</v>
      </c>
      <c r="C314" s="876"/>
      <c r="D314" s="749"/>
      <c r="E314" s="749"/>
      <c r="F314" s="749"/>
      <c r="G314" s="872"/>
      <c r="H314" s="602" t="s">
        <v>227</v>
      </c>
      <c r="I314" s="316"/>
      <c r="J314" s="317"/>
      <c r="K314" s="317"/>
      <c r="L314" s="316"/>
      <c r="M314" s="317"/>
      <c r="N314" s="317"/>
      <c r="O314" s="316"/>
      <c r="P314" s="317"/>
      <c r="Q314" s="317"/>
      <c r="R314" s="316"/>
      <c r="S314" s="317"/>
      <c r="T314" s="317"/>
      <c r="U314" s="316"/>
      <c r="V314" s="317"/>
      <c r="W314" s="317"/>
      <c r="X314" s="316"/>
      <c r="Y314" s="317"/>
      <c r="Z314" s="318"/>
    </row>
    <row r="315" spans="1:26" ht="21" hidden="1" customHeight="1" outlineLevel="1" thickBot="1">
      <c r="A315" s="603">
        <v>5.2580000000000524</v>
      </c>
      <c r="B315" s="213" t="s">
        <v>16</v>
      </c>
      <c r="C315" s="876"/>
      <c r="D315" s="749"/>
      <c r="E315" s="749"/>
      <c r="F315" s="749"/>
      <c r="G315" s="872"/>
      <c r="H315" s="602" t="s">
        <v>228</v>
      </c>
      <c r="I315" s="316"/>
      <c r="J315" s="317"/>
      <c r="K315" s="317"/>
      <c r="L315" s="316"/>
      <c r="M315" s="317"/>
      <c r="N315" s="317"/>
      <c r="O315" s="316"/>
      <c r="P315" s="317"/>
      <c r="Q315" s="317"/>
      <c r="R315" s="316"/>
      <c r="S315" s="317"/>
      <c r="T315" s="317"/>
      <c r="U315" s="316"/>
      <c r="V315" s="317"/>
      <c r="W315" s="317"/>
      <c r="X315" s="316"/>
      <c r="Y315" s="317"/>
      <c r="Z315" s="318"/>
    </row>
    <row r="316" spans="1:26" ht="21" hidden="1" customHeight="1" outlineLevel="1">
      <c r="A316" s="601">
        <v>5.2590000000000527</v>
      </c>
      <c r="B316" s="323" t="s">
        <v>16</v>
      </c>
      <c r="C316" s="858"/>
      <c r="D316" s="750"/>
      <c r="E316" s="750"/>
      <c r="F316" s="750"/>
      <c r="G316" s="851" t="s">
        <v>225</v>
      </c>
      <c r="H316" s="760" t="s">
        <v>226</v>
      </c>
      <c r="I316" s="320"/>
      <c r="J316" s="321"/>
      <c r="K316" s="321"/>
      <c r="L316" s="320"/>
      <c r="M316" s="321"/>
      <c r="N316" s="321"/>
      <c r="O316" s="320"/>
      <c r="P316" s="321"/>
      <c r="Q316" s="321"/>
      <c r="R316" s="320"/>
      <c r="S316" s="321"/>
      <c r="T316" s="321"/>
      <c r="U316" s="320"/>
      <c r="V316" s="321"/>
      <c r="W316" s="321"/>
      <c r="X316" s="320"/>
      <c r="Y316" s="321"/>
      <c r="Z316" s="322"/>
    </row>
    <row r="317" spans="1:26" ht="21" hidden="1" customHeight="1" outlineLevel="1">
      <c r="A317" s="603">
        <v>5.2600000000000531</v>
      </c>
      <c r="B317" s="213" t="s">
        <v>16</v>
      </c>
      <c r="C317" s="876"/>
      <c r="D317" s="749"/>
      <c r="E317" s="749"/>
      <c r="F317" s="749"/>
      <c r="G317" s="872"/>
      <c r="H317" s="602" t="s">
        <v>227</v>
      </c>
      <c r="I317" s="316"/>
      <c r="J317" s="317"/>
      <c r="K317" s="317"/>
      <c r="L317" s="316"/>
      <c r="M317" s="317"/>
      <c r="N317" s="317"/>
      <c r="O317" s="316"/>
      <c r="P317" s="317"/>
      <c r="Q317" s="317"/>
      <c r="R317" s="316"/>
      <c r="S317" s="317"/>
      <c r="T317" s="317"/>
      <c r="U317" s="316"/>
      <c r="V317" s="317"/>
      <c r="W317" s="317"/>
      <c r="X317" s="316"/>
      <c r="Y317" s="317"/>
      <c r="Z317" s="318"/>
    </row>
    <row r="318" spans="1:26" ht="21" hidden="1" customHeight="1" outlineLevel="1" thickBot="1">
      <c r="A318" s="603">
        <v>5.2610000000000534</v>
      </c>
      <c r="B318" s="213" t="s">
        <v>16</v>
      </c>
      <c r="C318" s="876"/>
      <c r="D318" s="749"/>
      <c r="E318" s="749"/>
      <c r="F318" s="749"/>
      <c r="G318" s="872"/>
      <c r="H318" s="602" t="s">
        <v>228</v>
      </c>
      <c r="I318" s="316"/>
      <c r="J318" s="317"/>
      <c r="K318" s="317"/>
      <c r="L318" s="316"/>
      <c r="M318" s="317"/>
      <c r="N318" s="317"/>
      <c r="O318" s="316"/>
      <c r="P318" s="317"/>
      <c r="Q318" s="317"/>
      <c r="R318" s="316"/>
      <c r="S318" s="317"/>
      <c r="T318" s="317"/>
      <c r="U318" s="316"/>
      <c r="V318" s="317"/>
      <c r="W318" s="317"/>
      <c r="X318" s="316"/>
      <c r="Y318" s="317"/>
      <c r="Z318" s="318"/>
    </row>
    <row r="319" spans="1:26" ht="21" hidden="1" customHeight="1" outlineLevel="1">
      <c r="A319" s="603">
        <v>5.2620000000000537</v>
      </c>
      <c r="B319" s="213" t="s">
        <v>16</v>
      </c>
      <c r="C319" s="876"/>
      <c r="D319" s="749"/>
      <c r="E319" s="749"/>
      <c r="F319" s="749"/>
      <c r="G319" s="851" t="s">
        <v>230</v>
      </c>
      <c r="H319" s="760" t="s">
        <v>226</v>
      </c>
      <c r="I319" s="320"/>
      <c r="J319" s="321"/>
      <c r="K319" s="321"/>
      <c r="L319" s="320"/>
      <c r="M319" s="321"/>
      <c r="N319" s="321"/>
      <c r="O319" s="320"/>
      <c r="P319" s="321"/>
      <c r="Q319" s="321"/>
      <c r="R319" s="320"/>
      <c r="S319" s="321"/>
      <c r="T319" s="321"/>
      <c r="U319" s="320"/>
      <c r="V319" s="321"/>
      <c r="W319" s="321"/>
      <c r="X319" s="320"/>
      <c r="Y319" s="321"/>
      <c r="Z319" s="322"/>
    </row>
    <row r="320" spans="1:26" ht="21" hidden="1" customHeight="1" outlineLevel="1">
      <c r="A320" s="603">
        <v>5.2630000000000541</v>
      </c>
      <c r="B320" s="213" t="s">
        <v>16</v>
      </c>
      <c r="C320" s="876"/>
      <c r="D320" s="749"/>
      <c r="E320" s="749"/>
      <c r="F320" s="749"/>
      <c r="G320" s="872"/>
      <c r="H320" s="602" t="s">
        <v>227</v>
      </c>
      <c r="I320" s="316"/>
      <c r="J320" s="317"/>
      <c r="K320" s="317"/>
      <c r="L320" s="316"/>
      <c r="M320" s="317"/>
      <c r="N320" s="317"/>
      <c r="O320" s="316"/>
      <c r="P320" s="317"/>
      <c r="Q320" s="317"/>
      <c r="R320" s="316"/>
      <c r="S320" s="317"/>
      <c r="T320" s="317"/>
      <c r="U320" s="316"/>
      <c r="V320" s="317"/>
      <c r="W320" s="317"/>
      <c r="X320" s="316"/>
      <c r="Y320" s="317"/>
      <c r="Z320" s="318"/>
    </row>
    <row r="321" spans="1:26" ht="21" hidden="1" customHeight="1" outlineLevel="1" thickBot="1">
      <c r="A321" s="603">
        <v>5.2640000000000544</v>
      </c>
      <c r="B321" s="213" t="s">
        <v>16</v>
      </c>
      <c r="C321" s="876"/>
      <c r="D321" s="749"/>
      <c r="E321" s="749"/>
      <c r="F321" s="749"/>
      <c r="G321" s="872"/>
      <c r="H321" s="602" t="s">
        <v>228</v>
      </c>
      <c r="I321" s="316"/>
      <c r="J321" s="317"/>
      <c r="K321" s="317"/>
      <c r="L321" s="316"/>
      <c r="M321" s="317"/>
      <c r="N321" s="317"/>
      <c r="O321" s="316"/>
      <c r="P321" s="317"/>
      <c r="Q321" s="317"/>
      <c r="R321" s="316"/>
      <c r="S321" s="317"/>
      <c r="T321" s="317"/>
      <c r="U321" s="316"/>
      <c r="V321" s="317"/>
      <c r="W321" s="317"/>
      <c r="X321" s="316"/>
      <c r="Y321" s="317"/>
      <c r="Z321" s="318"/>
    </row>
    <row r="322" spans="1:26" ht="21" hidden="1" customHeight="1" outlineLevel="1">
      <c r="A322" s="601">
        <v>5.2650000000000547</v>
      </c>
      <c r="B322" s="323" t="s">
        <v>16</v>
      </c>
      <c r="C322" s="858"/>
      <c r="D322" s="750"/>
      <c r="E322" s="750"/>
      <c r="F322" s="750"/>
      <c r="G322" s="851" t="s">
        <v>225</v>
      </c>
      <c r="H322" s="760" t="s">
        <v>226</v>
      </c>
      <c r="I322" s="320"/>
      <c r="J322" s="321"/>
      <c r="K322" s="321"/>
      <c r="L322" s="320"/>
      <c r="M322" s="321"/>
      <c r="N322" s="321"/>
      <c r="O322" s="320"/>
      <c r="P322" s="321"/>
      <c r="Q322" s="321"/>
      <c r="R322" s="320"/>
      <c r="S322" s="321"/>
      <c r="T322" s="321"/>
      <c r="U322" s="320"/>
      <c r="V322" s="321"/>
      <c r="W322" s="321"/>
      <c r="X322" s="320"/>
      <c r="Y322" s="321"/>
      <c r="Z322" s="322"/>
    </row>
    <row r="323" spans="1:26" ht="21" hidden="1" customHeight="1" outlineLevel="1">
      <c r="A323" s="603">
        <v>5.2660000000000551</v>
      </c>
      <c r="B323" s="213" t="s">
        <v>16</v>
      </c>
      <c r="C323" s="876"/>
      <c r="D323" s="749"/>
      <c r="E323" s="749"/>
      <c r="F323" s="749"/>
      <c r="G323" s="872"/>
      <c r="H323" s="602" t="s">
        <v>227</v>
      </c>
      <c r="I323" s="316"/>
      <c r="J323" s="317"/>
      <c r="K323" s="317"/>
      <c r="L323" s="316"/>
      <c r="M323" s="317"/>
      <c r="N323" s="317"/>
      <c r="O323" s="316"/>
      <c r="P323" s="317"/>
      <c r="Q323" s="317"/>
      <c r="R323" s="316"/>
      <c r="S323" s="317"/>
      <c r="T323" s="317"/>
      <c r="U323" s="316"/>
      <c r="V323" s="317"/>
      <c r="W323" s="317"/>
      <c r="X323" s="316"/>
      <c r="Y323" s="317"/>
      <c r="Z323" s="318"/>
    </row>
    <row r="324" spans="1:26" ht="21" hidden="1" customHeight="1" outlineLevel="1" thickBot="1">
      <c r="A324" s="603">
        <v>5.2670000000000554</v>
      </c>
      <c r="B324" s="213" t="s">
        <v>16</v>
      </c>
      <c r="C324" s="876"/>
      <c r="D324" s="749"/>
      <c r="E324" s="749"/>
      <c r="F324" s="749"/>
      <c r="G324" s="872"/>
      <c r="H324" s="602" t="s">
        <v>228</v>
      </c>
      <c r="I324" s="316"/>
      <c r="J324" s="317"/>
      <c r="K324" s="317"/>
      <c r="L324" s="316"/>
      <c r="M324" s="317"/>
      <c r="N324" s="317"/>
      <c r="O324" s="316"/>
      <c r="P324" s="317"/>
      <c r="Q324" s="317"/>
      <c r="R324" s="316"/>
      <c r="S324" s="317"/>
      <c r="T324" s="317"/>
      <c r="U324" s="316"/>
      <c r="V324" s="317"/>
      <c r="W324" s="317"/>
      <c r="X324" s="316"/>
      <c r="Y324" s="317"/>
      <c r="Z324" s="318"/>
    </row>
    <row r="325" spans="1:26" ht="21" hidden="1" customHeight="1" outlineLevel="1">
      <c r="A325" s="603">
        <v>5.2680000000000557</v>
      </c>
      <c r="B325" s="213" t="s">
        <v>16</v>
      </c>
      <c r="C325" s="876"/>
      <c r="D325" s="749"/>
      <c r="E325" s="749"/>
      <c r="F325" s="749"/>
      <c r="G325" s="851" t="s">
        <v>230</v>
      </c>
      <c r="H325" s="760" t="s">
        <v>226</v>
      </c>
      <c r="I325" s="320"/>
      <c r="J325" s="321"/>
      <c r="K325" s="321"/>
      <c r="L325" s="320"/>
      <c r="M325" s="321"/>
      <c r="N325" s="321"/>
      <c r="O325" s="320"/>
      <c r="P325" s="321"/>
      <c r="Q325" s="321"/>
      <c r="R325" s="320"/>
      <c r="S325" s="321"/>
      <c r="T325" s="321"/>
      <c r="U325" s="320"/>
      <c r="V325" s="321"/>
      <c r="W325" s="321"/>
      <c r="X325" s="320"/>
      <c r="Y325" s="321"/>
      <c r="Z325" s="322"/>
    </row>
    <row r="326" spans="1:26" ht="21" hidden="1" customHeight="1" outlineLevel="1">
      <c r="A326" s="603">
        <v>5.2690000000000561</v>
      </c>
      <c r="B326" s="213" t="s">
        <v>16</v>
      </c>
      <c r="C326" s="876"/>
      <c r="D326" s="749"/>
      <c r="E326" s="749"/>
      <c r="F326" s="749"/>
      <c r="G326" s="872"/>
      <c r="H326" s="602" t="s">
        <v>227</v>
      </c>
      <c r="I326" s="316"/>
      <c r="J326" s="317"/>
      <c r="K326" s="317"/>
      <c r="L326" s="316"/>
      <c r="M326" s="317"/>
      <c r="N326" s="317"/>
      <c r="O326" s="316"/>
      <c r="P326" s="317"/>
      <c r="Q326" s="317"/>
      <c r="R326" s="316"/>
      <c r="S326" s="317"/>
      <c r="T326" s="317"/>
      <c r="U326" s="316"/>
      <c r="V326" s="317"/>
      <c r="W326" s="317"/>
      <c r="X326" s="316"/>
      <c r="Y326" s="317"/>
      <c r="Z326" s="318"/>
    </row>
    <row r="327" spans="1:26" ht="21" hidden="1" customHeight="1" outlineLevel="1" thickBot="1">
      <c r="A327" s="604">
        <v>5.2700000000000564</v>
      </c>
      <c r="B327" s="326" t="s">
        <v>16</v>
      </c>
      <c r="C327" s="877"/>
      <c r="D327" s="774"/>
      <c r="E327" s="774"/>
      <c r="F327" s="774"/>
      <c r="G327" s="878"/>
      <c r="H327" s="761" t="s">
        <v>228</v>
      </c>
      <c r="I327" s="765"/>
      <c r="J327" s="766"/>
      <c r="K327" s="766"/>
      <c r="L327" s="765"/>
      <c r="M327" s="766"/>
      <c r="N327" s="766"/>
      <c r="O327" s="765"/>
      <c r="P327" s="766"/>
      <c r="Q327" s="766"/>
      <c r="R327" s="765"/>
      <c r="S327" s="766"/>
      <c r="T327" s="766"/>
      <c r="U327" s="765"/>
      <c r="V327" s="766"/>
      <c r="W327" s="766"/>
      <c r="X327" s="765"/>
      <c r="Y327" s="766"/>
      <c r="Z327" s="767"/>
    </row>
    <row r="328" spans="1:26" collapsed="1"/>
    <row r="329" spans="1:26" ht="14.5" thickBot="1"/>
    <row r="330" spans="1:26" ht="24" customHeight="1">
      <c r="A330" s="879" t="s">
        <v>195</v>
      </c>
      <c r="B330" s="880"/>
      <c r="C330" s="880"/>
      <c r="D330" s="880"/>
      <c r="E330" s="880"/>
      <c r="F330" s="880"/>
      <c r="G330" s="880"/>
      <c r="H330" s="881"/>
      <c r="I330" s="839" t="s">
        <v>8</v>
      </c>
      <c r="J330" s="841"/>
      <c r="K330" s="841"/>
      <c r="L330" s="846" t="s">
        <v>9</v>
      </c>
      <c r="M330" s="892"/>
      <c r="N330" s="892"/>
      <c r="O330" s="846" t="s">
        <v>10</v>
      </c>
      <c r="P330" s="892"/>
      <c r="Q330" s="892"/>
      <c r="R330" s="846" t="s">
        <v>11</v>
      </c>
      <c r="S330" s="892"/>
      <c r="T330" s="892"/>
      <c r="U330" s="846" t="s">
        <v>12</v>
      </c>
      <c r="V330" s="892"/>
      <c r="W330" s="892"/>
      <c r="X330" s="846" t="s">
        <v>13</v>
      </c>
      <c r="Y330" s="892"/>
      <c r="Z330" s="847"/>
    </row>
    <row r="331" spans="1:26" ht="24" customHeight="1">
      <c r="A331" s="882"/>
      <c r="B331" s="883"/>
      <c r="C331" s="883"/>
      <c r="D331" s="883"/>
      <c r="E331" s="883"/>
      <c r="F331" s="883"/>
      <c r="G331" s="883"/>
      <c r="H331" s="884"/>
      <c r="I331" s="890" t="s">
        <v>500</v>
      </c>
      <c r="J331" s="891" t="s">
        <v>139</v>
      </c>
      <c r="K331" s="891"/>
      <c r="L331" s="890" t="s">
        <v>500</v>
      </c>
      <c r="M331" s="891" t="s">
        <v>139</v>
      </c>
      <c r="N331" s="891"/>
      <c r="O331" s="890" t="s">
        <v>500</v>
      </c>
      <c r="P331" s="891" t="s">
        <v>139</v>
      </c>
      <c r="Q331" s="891"/>
      <c r="R331" s="890" t="s">
        <v>500</v>
      </c>
      <c r="S331" s="891" t="s">
        <v>139</v>
      </c>
      <c r="T331" s="891"/>
      <c r="U331" s="890" t="s">
        <v>500</v>
      </c>
      <c r="V331" s="891" t="s">
        <v>139</v>
      </c>
      <c r="W331" s="891"/>
      <c r="X331" s="890" t="s">
        <v>500</v>
      </c>
      <c r="Y331" s="891" t="s">
        <v>139</v>
      </c>
      <c r="Z331" s="894"/>
    </row>
    <row r="332" spans="1:26" ht="47" thickBot="1">
      <c r="A332" s="517" t="s">
        <v>128</v>
      </c>
      <c r="B332" s="518" t="s">
        <v>222</v>
      </c>
      <c r="C332" s="518" t="s">
        <v>68</v>
      </c>
      <c r="D332" s="518" t="s">
        <v>130</v>
      </c>
      <c r="E332" s="518" t="s">
        <v>202</v>
      </c>
      <c r="F332" s="519" t="s">
        <v>131</v>
      </c>
      <c r="G332" s="518" t="s">
        <v>7</v>
      </c>
      <c r="H332" s="540" t="s">
        <v>223</v>
      </c>
      <c r="I332" s="893"/>
      <c r="J332" s="490" t="s">
        <v>482</v>
      </c>
      <c r="K332" s="490" t="s">
        <v>434</v>
      </c>
      <c r="L332" s="893"/>
      <c r="M332" s="490" t="s">
        <v>482</v>
      </c>
      <c r="N332" s="490" t="s">
        <v>434</v>
      </c>
      <c r="O332" s="893"/>
      <c r="P332" s="490" t="s">
        <v>482</v>
      </c>
      <c r="Q332" s="490" t="s">
        <v>434</v>
      </c>
      <c r="R332" s="893"/>
      <c r="S332" s="490" t="s">
        <v>482</v>
      </c>
      <c r="T332" s="490" t="s">
        <v>434</v>
      </c>
      <c r="U332" s="893"/>
      <c r="V332" s="490" t="s">
        <v>482</v>
      </c>
      <c r="W332" s="490" t="s">
        <v>434</v>
      </c>
      <c r="X332" s="893"/>
      <c r="Y332" s="490" t="s">
        <v>482</v>
      </c>
      <c r="Z332" s="491" t="s">
        <v>434</v>
      </c>
    </row>
    <row r="333" spans="1:26" s="541" customFormat="1" ht="15.5">
      <c r="A333" s="768"/>
      <c r="B333" s="769"/>
      <c r="C333" s="763">
        <v>1</v>
      </c>
      <c r="D333" s="763">
        <v>2</v>
      </c>
      <c r="E333" s="763">
        <v>3</v>
      </c>
      <c r="F333" s="763">
        <v>4</v>
      </c>
      <c r="G333" s="763">
        <v>5</v>
      </c>
      <c r="H333" s="770">
        <v>6</v>
      </c>
      <c r="I333" s="764">
        <v>7</v>
      </c>
      <c r="J333" s="763">
        <v>8</v>
      </c>
      <c r="K333" s="771">
        <v>9</v>
      </c>
      <c r="L333" s="764">
        <v>10</v>
      </c>
      <c r="M333" s="763">
        <v>11</v>
      </c>
      <c r="N333" s="770">
        <v>12</v>
      </c>
      <c r="O333" s="764">
        <v>13</v>
      </c>
      <c r="P333" s="763">
        <v>14</v>
      </c>
      <c r="Q333" s="770">
        <v>15</v>
      </c>
      <c r="R333" s="764">
        <v>16</v>
      </c>
      <c r="S333" s="763">
        <v>17</v>
      </c>
      <c r="T333" s="770">
        <v>18</v>
      </c>
      <c r="U333" s="764">
        <v>19</v>
      </c>
      <c r="V333" s="763">
        <v>20</v>
      </c>
      <c r="W333" s="770">
        <v>21</v>
      </c>
      <c r="X333" s="764">
        <v>22</v>
      </c>
      <c r="Y333" s="763">
        <v>23</v>
      </c>
      <c r="Z333" s="770">
        <v>24</v>
      </c>
    </row>
    <row r="334" spans="1:26" ht="21" hidden="1" customHeight="1" outlineLevel="1">
      <c r="A334" s="601">
        <v>5.2710000000000568</v>
      </c>
      <c r="B334" s="323" t="s">
        <v>16</v>
      </c>
      <c r="C334" s="858"/>
      <c r="D334" s="857"/>
      <c r="E334" s="857"/>
      <c r="F334" s="857"/>
      <c r="G334" s="851" t="s">
        <v>225</v>
      </c>
      <c r="H334" s="319" t="s">
        <v>226</v>
      </c>
      <c r="I334" s="320"/>
      <c r="J334" s="321"/>
      <c r="K334" s="321"/>
      <c r="L334" s="320"/>
      <c r="M334" s="321"/>
      <c r="N334" s="321"/>
      <c r="O334" s="320"/>
      <c r="P334" s="321"/>
      <c r="Q334" s="321"/>
      <c r="R334" s="320"/>
      <c r="S334" s="321"/>
      <c r="T334" s="321"/>
      <c r="U334" s="320"/>
      <c r="V334" s="321"/>
      <c r="W334" s="321"/>
      <c r="X334" s="320"/>
      <c r="Y334" s="321"/>
      <c r="Z334" s="322"/>
    </row>
    <row r="335" spans="1:26" ht="21" hidden="1" customHeight="1" outlineLevel="1">
      <c r="A335" s="603">
        <v>5.2720000000000571</v>
      </c>
      <c r="B335" s="213" t="s">
        <v>16</v>
      </c>
      <c r="C335" s="876"/>
      <c r="D335" s="869"/>
      <c r="E335" s="869"/>
      <c r="F335" s="869"/>
      <c r="G335" s="872"/>
      <c r="H335" s="315" t="s">
        <v>227</v>
      </c>
      <c r="I335" s="316"/>
      <c r="J335" s="317"/>
      <c r="K335" s="317"/>
      <c r="L335" s="316"/>
      <c r="M335" s="317"/>
      <c r="N335" s="317"/>
      <c r="O335" s="316"/>
      <c r="P335" s="317"/>
      <c r="Q335" s="317"/>
      <c r="R335" s="316"/>
      <c r="S335" s="317"/>
      <c r="T335" s="317"/>
      <c r="U335" s="316"/>
      <c r="V335" s="317"/>
      <c r="W335" s="317"/>
      <c r="X335" s="316"/>
      <c r="Y335" s="317"/>
      <c r="Z335" s="318"/>
    </row>
    <row r="336" spans="1:26" ht="21" hidden="1" customHeight="1" outlineLevel="1" thickBot="1">
      <c r="A336" s="603">
        <v>5.2730000000000574</v>
      </c>
      <c r="B336" s="213" t="s">
        <v>16</v>
      </c>
      <c r="C336" s="876"/>
      <c r="D336" s="869"/>
      <c r="E336" s="869"/>
      <c r="F336" s="869"/>
      <c r="G336" s="872"/>
      <c r="H336" s="315" t="s">
        <v>228</v>
      </c>
      <c r="I336" s="316"/>
      <c r="J336" s="317"/>
      <c r="K336" s="317"/>
      <c r="L336" s="316"/>
      <c r="M336" s="317"/>
      <c r="N336" s="317"/>
      <c r="O336" s="316"/>
      <c r="P336" s="317"/>
      <c r="Q336" s="317"/>
      <c r="R336" s="316"/>
      <c r="S336" s="317"/>
      <c r="T336" s="317"/>
      <c r="U336" s="316"/>
      <c r="V336" s="317"/>
      <c r="W336" s="317"/>
      <c r="X336" s="316"/>
      <c r="Y336" s="317"/>
      <c r="Z336" s="318"/>
    </row>
    <row r="337" spans="1:26" ht="21" hidden="1" customHeight="1" outlineLevel="1">
      <c r="A337" s="603">
        <v>5.2740000000000578</v>
      </c>
      <c r="B337" s="213" t="s">
        <v>16</v>
      </c>
      <c r="C337" s="876"/>
      <c r="D337" s="869"/>
      <c r="E337" s="869"/>
      <c r="F337" s="869"/>
      <c r="G337" s="851" t="s">
        <v>230</v>
      </c>
      <c r="H337" s="319" t="s">
        <v>226</v>
      </c>
      <c r="I337" s="320"/>
      <c r="J337" s="321"/>
      <c r="K337" s="321"/>
      <c r="L337" s="320"/>
      <c r="M337" s="321"/>
      <c r="N337" s="321"/>
      <c r="O337" s="320"/>
      <c r="P337" s="321"/>
      <c r="Q337" s="321"/>
      <c r="R337" s="320"/>
      <c r="S337" s="321"/>
      <c r="T337" s="321"/>
      <c r="U337" s="320"/>
      <c r="V337" s="321"/>
      <c r="W337" s="321"/>
      <c r="X337" s="320"/>
      <c r="Y337" s="321"/>
      <c r="Z337" s="322"/>
    </row>
    <row r="338" spans="1:26" ht="21" hidden="1" customHeight="1" outlineLevel="1">
      <c r="A338" s="603">
        <v>5.2750000000000581</v>
      </c>
      <c r="B338" s="213" t="s">
        <v>16</v>
      </c>
      <c r="C338" s="876"/>
      <c r="D338" s="869"/>
      <c r="E338" s="869"/>
      <c r="F338" s="869"/>
      <c r="G338" s="872"/>
      <c r="H338" s="315" t="s">
        <v>227</v>
      </c>
      <c r="I338" s="316"/>
      <c r="J338" s="317"/>
      <c r="K338" s="317"/>
      <c r="L338" s="316"/>
      <c r="M338" s="317"/>
      <c r="N338" s="317"/>
      <c r="O338" s="316"/>
      <c r="P338" s="317"/>
      <c r="Q338" s="317"/>
      <c r="R338" s="316"/>
      <c r="S338" s="317"/>
      <c r="T338" s="317"/>
      <c r="U338" s="316"/>
      <c r="V338" s="317"/>
      <c r="W338" s="317"/>
      <c r="X338" s="316"/>
      <c r="Y338" s="317"/>
      <c r="Z338" s="318"/>
    </row>
    <row r="339" spans="1:26" ht="21" hidden="1" customHeight="1" outlineLevel="1" thickBot="1">
      <c r="A339" s="603">
        <v>5.2760000000000584</v>
      </c>
      <c r="B339" s="213" t="s">
        <v>16</v>
      </c>
      <c r="C339" s="876"/>
      <c r="D339" s="869"/>
      <c r="E339" s="869"/>
      <c r="F339" s="869"/>
      <c r="G339" s="872"/>
      <c r="H339" s="315" t="s">
        <v>228</v>
      </c>
      <c r="I339" s="316"/>
      <c r="J339" s="317"/>
      <c r="K339" s="317"/>
      <c r="L339" s="316"/>
      <c r="M339" s="317"/>
      <c r="N339" s="317"/>
      <c r="O339" s="316"/>
      <c r="P339" s="317"/>
      <c r="Q339" s="317"/>
      <c r="R339" s="316"/>
      <c r="S339" s="317"/>
      <c r="T339" s="317"/>
      <c r="U339" s="316"/>
      <c r="V339" s="317"/>
      <c r="W339" s="317"/>
      <c r="X339" s="316"/>
      <c r="Y339" s="317"/>
      <c r="Z339" s="318"/>
    </row>
    <row r="340" spans="1:26" ht="21" hidden="1" customHeight="1" outlineLevel="1">
      <c r="A340" s="601">
        <v>5.2770000000000588</v>
      </c>
      <c r="B340" s="323" t="s">
        <v>16</v>
      </c>
      <c r="C340" s="858"/>
      <c r="D340" s="857"/>
      <c r="E340" s="857"/>
      <c r="F340" s="857"/>
      <c r="G340" s="851" t="s">
        <v>225</v>
      </c>
      <c r="H340" s="319" t="s">
        <v>226</v>
      </c>
      <c r="I340" s="320"/>
      <c r="J340" s="321"/>
      <c r="K340" s="321"/>
      <c r="L340" s="320"/>
      <c r="M340" s="321"/>
      <c r="N340" s="321"/>
      <c r="O340" s="320"/>
      <c r="P340" s="321"/>
      <c r="Q340" s="321"/>
      <c r="R340" s="320"/>
      <c r="S340" s="321"/>
      <c r="T340" s="321"/>
      <c r="U340" s="320"/>
      <c r="V340" s="321"/>
      <c r="W340" s="321"/>
      <c r="X340" s="320"/>
      <c r="Y340" s="321"/>
      <c r="Z340" s="322"/>
    </row>
    <row r="341" spans="1:26" ht="21" hidden="1" customHeight="1" outlineLevel="1">
      <c r="A341" s="603">
        <v>5.2780000000000591</v>
      </c>
      <c r="B341" s="213" t="s">
        <v>16</v>
      </c>
      <c r="C341" s="876"/>
      <c r="D341" s="869"/>
      <c r="E341" s="869"/>
      <c r="F341" s="869"/>
      <c r="G341" s="872"/>
      <c r="H341" s="315" t="s">
        <v>227</v>
      </c>
      <c r="I341" s="316"/>
      <c r="J341" s="317"/>
      <c r="K341" s="317"/>
      <c r="L341" s="316"/>
      <c r="M341" s="317"/>
      <c r="N341" s="317"/>
      <c r="O341" s="316"/>
      <c r="P341" s="317"/>
      <c r="Q341" s="317"/>
      <c r="R341" s="316"/>
      <c r="S341" s="317"/>
      <c r="T341" s="317"/>
      <c r="U341" s="316"/>
      <c r="V341" s="317"/>
      <c r="W341" s="317"/>
      <c r="X341" s="316"/>
      <c r="Y341" s="317"/>
      <c r="Z341" s="318"/>
    </row>
    <row r="342" spans="1:26" ht="21" hidden="1" customHeight="1" outlineLevel="1" thickBot="1">
      <c r="A342" s="603">
        <v>5.2790000000000594</v>
      </c>
      <c r="B342" s="213" t="s">
        <v>16</v>
      </c>
      <c r="C342" s="876"/>
      <c r="D342" s="869"/>
      <c r="E342" s="869"/>
      <c r="F342" s="869"/>
      <c r="G342" s="872"/>
      <c r="H342" s="315" t="s">
        <v>228</v>
      </c>
      <c r="I342" s="316"/>
      <c r="J342" s="317"/>
      <c r="K342" s="317"/>
      <c r="L342" s="316"/>
      <c r="M342" s="317"/>
      <c r="N342" s="317"/>
      <c r="O342" s="316"/>
      <c r="P342" s="317"/>
      <c r="Q342" s="317"/>
      <c r="R342" s="316"/>
      <c r="S342" s="317"/>
      <c r="T342" s="317"/>
      <c r="U342" s="316"/>
      <c r="V342" s="317"/>
      <c r="W342" s="317"/>
      <c r="X342" s="316"/>
      <c r="Y342" s="317"/>
      <c r="Z342" s="318"/>
    </row>
    <row r="343" spans="1:26" ht="21" hidden="1" customHeight="1" outlineLevel="1">
      <c r="A343" s="603">
        <v>5.2800000000000598</v>
      </c>
      <c r="B343" s="213" t="s">
        <v>16</v>
      </c>
      <c r="C343" s="876"/>
      <c r="D343" s="869"/>
      <c r="E343" s="869"/>
      <c r="F343" s="869"/>
      <c r="G343" s="851" t="s">
        <v>230</v>
      </c>
      <c r="H343" s="319" t="s">
        <v>226</v>
      </c>
      <c r="I343" s="320"/>
      <c r="J343" s="321"/>
      <c r="K343" s="321"/>
      <c r="L343" s="320"/>
      <c r="M343" s="321"/>
      <c r="N343" s="321"/>
      <c r="O343" s="320"/>
      <c r="P343" s="321"/>
      <c r="Q343" s="321"/>
      <c r="R343" s="320"/>
      <c r="S343" s="321"/>
      <c r="T343" s="321"/>
      <c r="U343" s="320"/>
      <c r="V343" s="321"/>
      <c r="W343" s="321"/>
      <c r="X343" s="320"/>
      <c r="Y343" s="321"/>
      <c r="Z343" s="322"/>
    </row>
    <row r="344" spans="1:26" ht="21" hidden="1" customHeight="1" outlineLevel="1">
      <c r="A344" s="603">
        <v>5.2810000000000601</v>
      </c>
      <c r="B344" s="213" t="s">
        <v>16</v>
      </c>
      <c r="C344" s="876"/>
      <c r="D344" s="869"/>
      <c r="E344" s="869"/>
      <c r="F344" s="869"/>
      <c r="G344" s="872"/>
      <c r="H344" s="315" t="s">
        <v>227</v>
      </c>
      <c r="I344" s="316"/>
      <c r="J344" s="317"/>
      <c r="K344" s="317"/>
      <c r="L344" s="316"/>
      <c r="M344" s="317"/>
      <c r="N344" s="317"/>
      <c r="O344" s="316"/>
      <c r="P344" s="317"/>
      <c r="Q344" s="317"/>
      <c r="R344" s="316"/>
      <c r="S344" s="317"/>
      <c r="T344" s="317"/>
      <c r="U344" s="316"/>
      <c r="V344" s="317"/>
      <c r="W344" s="317"/>
      <c r="X344" s="316"/>
      <c r="Y344" s="317"/>
      <c r="Z344" s="318"/>
    </row>
    <row r="345" spans="1:26" ht="21" hidden="1" customHeight="1" outlineLevel="1" thickBot="1">
      <c r="A345" s="603">
        <v>5.2820000000000604</v>
      </c>
      <c r="B345" s="213" t="s">
        <v>16</v>
      </c>
      <c r="C345" s="876"/>
      <c r="D345" s="869"/>
      <c r="E345" s="869"/>
      <c r="F345" s="869"/>
      <c r="G345" s="872"/>
      <c r="H345" s="315" t="s">
        <v>228</v>
      </c>
      <c r="I345" s="316"/>
      <c r="J345" s="317"/>
      <c r="K345" s="317"/>
      <c r="L345" s="316"/>
      <c r="M345" s="317"/>
      <c r="N345" s="317"/>
      <c r="O345" s="316"/>
      <c r="P345" s="317"/>
      <c r="Q345" s="317"/>
      <c r="R345" s="316"/>
      <c r="S345" s="317"/>
      <c r="T345" s="317"/>
      <c r="U345" s="316"/>
      <c r="V345" s="317"/>
      <c r="W345" s="317"/>
      <c r="X345" s="316"/>
      <c r="Y345" s="317"/>
      <c r="Z345" s="318"/>
    </row>
    <row r="346" spans="1:26" ht="21" hidden="1" customHeight="1" outlineLevel="1">
      <c r="A346" s="601">
        <v>5.2830000000000608</v>
      </c>
      <c r="B346" s="323" t="s">
        <v>16</v>
      </c>
      <c r="C346" s="858"/>
      <c r="D346" s="857"/>
      <c r="E346" s="857"/>
      <c r="F346" s="857"/>
      <c r="G346" s="851" t="s">
        <v>225</v>
      </c>
      <c r="H346" s="319" t="s">
        <v>226</v>
      </c>
      <c r="I346" s="320"/>
      <c r="J346" s="321"/>
      <c r="K346" s="321"/>
      <c r="L346" s="320"/>
      <c r="M346" s="321"/>
      <c r="N346" s="321"/>
      <c r="O346" s="320"/>
      <c r="P346" s="321"/>
      <c r="Q346" s="321"/>
      <c r="R346" s="320"/>
      <c r="S346" s="321"/>
      <c r="T346" s="321"/>
      <c r="U346" s="320"/>
      <c r="V346" s="321"/>
      <c r="W346" s="321"/>
      <c r="X346" s="320"/>
      <c r="Y346" s="321"/>
      <c r="Z346" s="322"/>
    </row>
    <row r="347" spans="1:26" ht="21" hidden="1" customHeight="1" outlineLevel="1">
      <c r="A347" s="603">
        <v>5.2840000000000611</v>
      </c>
      <c r="B347" s="213" t="s">
        <v>16</v>
      </c>
      <c r="C347" s="876"/>
      <c r="D347" s="869"/>
      <c r="E347" s="869"/>
      <c r="F347" s="869"/>
      <c r="G347" s="872"/>
      <c r="H347" s="315" t="s">
        <v>227</v>
      </c>
      <c r="I347" s="316"/>
      <c r="J347" s="317"/>
      <c r="K347" s="317"/>
      <c r="L347" s="316"/>
      <c r="M347" s="317"/>
      <c r="N347" s="317"/>
      <c r="O347" s="316"/>
      <c r="P347" s="317"/>
      <c r="Q347" s="317"/>
      <c r="R347" s="316"/>
      <c r="S347" s="317"/>
      <c r="T347" s="317"/>
      <c r="U347" s="316"/>
      <c r="V347" s="317"/>
      <c r="W347" s="317"/>
      <c r="X347" s="316"/>
      <c r="Y347" s="317"/>
      <c r="Z347" s="318"/>
    </row>
    <row r="348" spans="1:26" ht="21" hidden="1" customHeight="1" outlineLevel="1" thickBot="1">
      <c r="A348" s="603">
        <v>5.2850000000000614</v>
      </c>
      <c r="B348" s="213" t="s">
        <v>16</v>
      </c>
      <c r="C348" s="876"/>
      <c r="D348" s="869"/>
      <c r="E348" s="869"/>
      <c r="F348" s="869"/>
      <c r="G348" s="872"/>
      <c r="H348" s="315" t="s">
        <v>228</v>
      </c>
      <c r="I348" s="316"/>
      <c r="J348" s="317"/>
      <c r="K348" s="317"/>
      <c r="L348" s="316"/>
      <c r="M348" s="317"/>
      <c r="N348" s="317"/>
      <c r="O348" s="316"/>
      <c r="P348" s="317"/>
      <c r="Q348" s="317"/>
      <c r="R348" s="316"/>
      <c r="S348" s="317"/>
      <c r="T348" s="317"/>
      <c r="U348" s="316"/>
      <c r="V348" s="317"/>
      <c r="W348" s="317"/>
      <c r="X348" s="316"/>
      <c r="Y348" s="317"/>
      <c r="Z348" s="318"/>
    </row>
    <row r="349" spans="1:26" ht="21" hidden="1" customHeight="1" outlineLevel="1">
      <c r="A349" s="603">
        <v>5.2860000000000618</v>
      </c>
      <c r="B349" s="213" t="s">
        <v>16</v>
      </c>
      <c r="C349" s="876"/>
      <c r="D349" s="869"/>
      <c r="E349" s="869"/>
      <c r="F349" s="869"/>
      <c r="G349" s="851" t="s">
        <v>230</v>
      </c>
      <c r="H349" s="319" t="s">
        <v>226</v>
      </c>
      <c r="I349" s="320"/>
      <c r="J349" s="321"/>
      <c r="K349" s="321"/>
      <c r="L349" s="320"/>
      <c r="M349" s="321"/>
      <c r="N349" s="321"/>
      <c r="O349" s="320"/>
      <c r="P349" s="321"/>
      <c r="Q349" s="321"/>
      <c r="R349" s="320"/>
      <c r="S349" s="321"/>
      <c r="T349" s="321"/>
      <c r="U349" s="320"/>
      <c r="V349" s="321"/>
      <c r="W349" s="321"/>
      <c r="X349" s="320"/>
      <c r="Y349" s="321"/>
      <c r="Z349" s="322"/>
    </row>
    <row r="350" spans="1:26" ht="21" hidden="1" customHeight="1" outlineLevel="1">
      <c r="A350" s="603">
        <v>5.2870000000000621</v>
      </c>
      <c r="B350" s="213" t="s">
        <v>16</v>
      </c>
      <c r="C350" s="876"/>
      <c r="D350" s="869"/>
      <c r="E350" s="869"/>
      <c r="F350" s="869"/>
      <c r="G350" s="872"/>
      <c r="H350" s="315" t="s">
        <v>227</v>
      </c>
      <c r="I350" s="316"/>
      <c r="J350" s="317"/>
      <c r="K350" s="317"/>
      <c r="L350" s="316"/>
      <c r="M350" s="317"/>
      <c r="N350" s="317"/>
      <c r="O350" s="316"/>
      <c r="P350" s="317"/>
      <c r="Q350" s="317"/>
      <c r="R350" s="316"/>
      <c r="S350" s="317"/>
      <c r="T350" s="317"/>
      <c r="U350" s="316"/>
      <c r="V350" s="317"/>
      <c r="W350" s="317"/>
      <c r="X350" s="316"/>
      <c r="Y350" s="317"/>
      <c r="Z350" s="318"/>
    </row>
    <row r="351" spans="1:26" ht="21" hidden="1" customHeight="1" outlineLevel="1" thickBot="1">
      <c r="A351" s="603">
        <v>5.2880000000000624</v>
      </c>
      <c r="B351" s="213" t="s">
        <v>16</v>
      </c>
      <c r="C351" s="876"/>
      <c r="D351" s="869"/>
      <c r="E351" s="869"/>
      <c r="F351" s="869"/>
      <c r="G351" s="872"/>
      <c r="H351" s="315" t="s">
        <v>228</v>
      </c>
      <c r="I351" s="316"/>
      <c r="J351" s="317"/>
      <c r="K351" s="317"/>
      <c r="L351" s="316"/>
      <c r="M351" s="317"/>
      <c r="N351" s="317"/>
      <c r="O351" s="316"/>
      <c r="P351" s="317"/>
      <c r="Q351" s="317"/>
      <c r="R351" s="316"/>
      <c r="S351" s="317"/>
      <c r="T351" s="317"/>
      <c r="U351" s="316"/>
      <c r="V351" s="317"/>
      <c r="W351" s="317"/>
      <c r="X351" s="316"/>
      <c r="Y351" s="317"/>
      <c r="Z351" s="318"/>
    </row>
    <row r="352" spans="1:26" ht="21" hidden="1" customHeight="1" outlineLevel="1">
      <c r="A352" s="601">
        <v>5.2890000000000628</v>
      </c>
      <c r="B352" s="323" t="s">
        <v>16</v>
      </c>
      <c r="C352" s="858"/>
      <c r="D352" s="857"/>
      <c r="E352" s="857"/>
      <c r="F352" s="857"/>
      <c r="G352" s="851" t="s">
        <v>225</v>
      </c>
      <c r="H352" s="319" t="s">
        <v>226</v>
      </c>
      <c r="I352" s="320"/>
      <c r="J352" s="321"/>
      <c r="K352" s="321"/>
      <c r="L352" s="320"/>
      <c r="M352" s="321"/>
      <c r="N352" s="321"/>
      <c r="O352" s="320"/>
      <c r="P352" s="321"/>
      <c r="Q352" s="321"/>
      <c r="R352" s="320"/>
      <c r="S352" s="321"/>
      <c r="T352" s="321"/>
      <c r="U352" s="320"/>
      <c r="V352" s="321"/>
      <c r="W352" s="321"/>
      <c r="X352" s="320"/>
      <c r="Y352" s="321"/>
      <c r="Z352" s="322"/>
    </row>
    <row r="353" spans="1:26" ht="21" hidden="1" customHeight="1" outlineLevel="1">
      <c r="A353" s="603">
        <v>5.2900000000000631</v>
      </c>
      <c r="B353" s="213" t="s">
        <v>16</v>
      </c>
      <c r="C353" s="876"/>
      <c r="D353" s="869"/>
      <c r="E353" s="869"/>
      <c r="F353" s="869"/>
      <c r="G353" s="872"/>
      <c r="H353" s="315" t="s">
        <v>227</v>
      </c>
      <c r="I353" s="316"/>
      <c r="J353" s="317"/>
      <c r="K353" s="317"/>
      <c r="L353" s="316"/>
      <c r="M353" s="317"/>
      <c r="N353" s="317"/>
      <c r="O353" s="316"/>
      <c r="P353" s="317"/>
      <c r="Q353" s="317"/>
      <c r="R353" s="316"/>
      <c r="S353" s="317"/>
      <c r="T353" s="317"/>
      <c r="U353" s="316"/>
      <c r="V353" s="317"/>
      <c r="W353" s="317"/>
      <c r="X353" s="316"/>
      <c r="Y353" s="317"/>
      <c r="Z353" s="318"/>
    </row>
    <row r="354" spans="1:26" ht="21" hidden="1" customHeight="1" outlineLevel="1" thickBot="1">
      <c r="A354" s="603">
        <v>5.2910000000000634</v>
      </c>
      <c r="B354" s="213" t="s">
        <v>16</v>
      </c>
      <c r="C354" s="876"/>
      <c r="D354" s="869"/>
      <c r="E354" s="869"/>
      <c r="F354" s="869"/>
      <c r="G354" s="872"/>
      <c r="H354" s="315" t="s">
        <v>228</v>
      </c>
      <c r="I354" s="316"/>
      <c r="J354" s="317"/>
      <c r="K354" s="317"/>
      <c r="L354" s="316"/>
      <c r="M354" s="317"/>
      <c r="N354" s="317"/>
      <c r="O354" s="316"/>
      <c r="P354" s="317"/>
      <c r="Q354" s="317"/>
      <c r="R354" s="316"/>
      <c r="S354" s="317"/>
      <c r="T354" s="317"/>
      <c r="U354" s="316"/>
      <c r="V354" s="317"/>
      <c r="W354" s="317"/>
      <c r="X354" s="316"/>
      <c r="Y354" s="317"/>
      <c r="Z354" s="318"/>
    </row>
    <row r="355" spans="1:26" ht="21" hidden="1" customHeight="1" outlineLevel="1">
      <c r="A355" s="603">
        <v>5.2920000000000638</v>
      </c>
      <c r="B355" s="213" t="s">
        <v>16</v>
      </c>
      <c r="C355" s="876"/>
      <c r="D355" s="869"/>
      <c r="E355" s="869"/>
      <c r="F355" s="869"/>
      <c r="G355" s="851" t="s">
        <v>230</v>
      </c>
      <c r="H355" s="319" t="s">
        <v>226</v>
      </c>
      <c r="I355" s="320"/>
      <c r="J355" s="321"/>
      <c r="K355" s="321"/>
      <c r="L355" s="320"/>
      <c r="M355" s="321"/>
      <c r="N355" s="321"/>
      <c r="O355" s="320"/>
      <c r="P355" s="321"/>
      <c r="Q355" s="321"/>
      <c r="R355" s="320"/>
      <c r="S355" s="321"/>
      <c r="T355" s="321"/>
      <c r="U355" s="320"/>
      <c r="V355" s="321"/>
      <c r="W355" s="321"/>
      <c r="X355" s="320"/>
      <c r="Y355" s="321"/>
      <c r="Z355" s="322"/>
    </row>
    <row r="356" spans="1:26" ht="21" hidden="1" customHeight="1" outlineLevel="1">
      <c r="A356" s="603">
        <v>5.2930000000000641</v>
      </c>
      <c r="B356" s="213" t="s">
        <v>16</v>
      </c>
      <c r="C356" s="876"/>
      <c r="D356" s="869"/>
      <c r="E356" s="869"/>
      <c r="F356" s="869"/>
      <c r="G356" s="872"/>
      <c r="H356" s="315" t="s">
        <v>227</v>
      </c>
      <c r="I356" s="316"/>
      <c r="J356" s="317"/>
      <c r="K356" s="317"/>
      <c r="L356" s="316"/>
      <c r="M356" s="317"/>
      <c r="N356" s="317"/>
      <c r="O356" s="316"/>
      <c r="P356" s="317"/>
      <c r="Q356" s="317"/>
      <c r="R356" s="316"/>
      <c r="S356" s="317"/>
      <c r="T356" s="317"/>
      <c r="U356" s="316"/>
      <c r="V356" s="317"/>
      <c r="W356" s="317"/>
      <c r="X356" s="316"/>
      <c r="Y356" s="317"/>
      <c r="Z356" s="318"/>
    </row>
    <row r="357" spans="1:26" ht="21" hidden="1" customHeight="1" outlineLevel="1" thickBot="1">
      <c r="A357" s="603">
        <v>5.2940000000000644</v>
      </c>
      <c r="B357" s="213" t="s">
        <v>16</v>
      </c>
      <c r="C357" s="876"/>
      <c r="D357" s="869"/>
      <c r="E357" s="869"/>
      <c r="F357" s="869"/>
      <c r="G357" s="872"/>
      <c r="H357" s="315" t="s">
        <v>228</v>
      </c>
      <c r="I357" s="316"/>
      <c r="J357" s="317"/>
      <c r="K357" s="317"/>
      <c r="L357" s="316"/>
      <c r="M357" s="317"/>
      <c r="N357" s="317"/>
      <c r="O357" s="316"/>
      <c r="P357" s="317"/>
      <c r="Q357" s="317"/>
      <c r="R357" s="316"/>
      <c r="S357" s="317"/>
      <c r="T357" s="317"/>
      <c r="U357" s="316"/>
      <c r="V357" s="317"/>
      <c r="W357" s="317"/>
      <c r="X357" s="316"/>
      <c r="Y357" s="317"/>
      <c r="Z357" s="318"/>
    </row>
    <row r="358" spans="1:26" ht="21" hidden="1" customHeight="1" outlineLevel="1">
      <c r="A358" s="601">
        <v>5.2950000000000648</v>
      </c>
      <c r="B358" s="323" t="s">
        <v>16</v>
      </c>
      <c r="C358" s="858"/>
      <c r="D358" s="857"/>
      <c r="E358" s="857"/>
      <c r="F358" s="857"/>
      <c r="G358" s="851" t="s">
        <v>225</v>
      </c>
      <c r="H358" s="319" t="s">
        <v>226</v>
      </c>
      <c r="I358" s="320"/>
      <c r="J358" s="321"/>
      <c r="K358" s="321"/>
      <c r="L358" s="320"/>
      <c r="M358" s="321"/>
      <c r="N358" s="321"/>
      <c r="O358" s="320"/>
      <c r="P358" s="321"/>
      <c r="Q358" s="321"/>
      <c r="R358" s="320"/>
      <c r="S358" s="321"/>
      <c r="T358" s="321"/>
      <c r="U358" s="320"/>
      <c r="V358" s="321"/>
      <c r="W358" s="321"/>
      <c r="X358" s="320"/>
      <c r="Y358" s="321"/>
      <c r="Z358" s="322"/>
    </row>
    <row r="359" spans="1:26" ht="21" hidden="1" customHeight="1" outlineLevel="1">
      <c r="A359" s="603">
        <v>5.2960000000000651</v>
      </c>
      <c r="B359" s="213" t="s">
        <v>16</v>
      </c>
      <c r="C359" s="876"/>
      <c r="D359" s="869"/>
      <c r="E359" s="869"/>
      <c r="F359" s="869"/>
      <c r="G359" s="872"/>
      <c r="H359" s="315" t="s">
        <v>227</v>
      </c>
      <c r="I359" s="316"/>
      <c r="J359" s="317"/>
      <c r="K359" s="317"/>
      <c r="L359" s="316"/>
      <c r="M359" s="317"/>
      <c r="N359" s="317"/>
      <c r="O359" s="316"/>
      <c r="P359" s="317"/>
      <c r="Q359" s="317"/>
      <c r="R359" s="316"/>
      <c r="S359" s="317"/>
      <c r="T359" s="317"/>
      <c r="U359" s="316"/>
      <c r="V359" s="317"/>
      <c r="W359" s="317"/>
      <c r="X359" s="316"/>
      <c r="Y359" s="317"/>
      <c r="Z359" s="318"/>
    </row>
    <row r="360" spans="1:26" ht="21" hidden="1" customHeight="1" outlineLevel="1" thickBot="1">
      <c r="A360" s="603">
        <v>5.2970000000000654</v>
      </c>
      <c r="B360" s="213" t="s">
        <v>16</v>
      </c>
      <c r="C360" s="876"/>
      <c r="D360" s="869"/>
      <c r="E360" s="869"/>
      <c r="F360" s="869"/>
      <c r="G360" s="872"/>
      <c r="H360" s="315" t="s">
        <v>228</v>
      </c>
      <c r="I360" s="316"/>
      <c r="J360" s="317"/>
      <c r="K360" s="317"/>
      <c r="L360" s="316"/>
      <c r="M360" s="317"/>
      <c r="N360" s="317"/>
      <c r="O360" s="316"/>
      <c r="P360" s="317"/>
      <c r="Q360" s="317"/>
      <c r="R360" s="316"/>
      <c r="S360" s="317"/>
      <c r="T360" s="317"/>
      <c r="U360" s="316"/>
      <c r="V360" s="317"/>
      <c r="W360" s="317"/>
      <c r="X360" s="316"/>
      <c r="Y360" s="317"/>
      <c r="Z360" s="318"/>
    </row>
    <row r="361" spans="1:26" ht="21" hidden="1" customHeight="1" outlineLevel="1">
      <c r="A361" s="603">
        <v>5.2980000000000658</v>
      </c>
      <c r="B361" s="213" t="s">
        <v>16</v>
      </c>
      <c r="C361" s="876"/>
      <c r="D361" s="869"/>
      <c r="E361" s="869"/>
      <c r="F361" s="869"/>
      <c r="G361" s="851" t="s">
        <v>230</v>
      </c>
      <c r="H361" s="319" t="s">
        <v>226</v>
      </c>
      <c r="I361" s="320"/>
      <c r="J361" s="321"/>
      <c r="K361" s="321"/>
      <c r="L361" s="320"/>
      <c r="M361" s="321"/>
      <c r="N361" s="321"/>
      <c r="O361" s="320"/>
      <c r="P361" s="321"/>
      <c r="Q361" s="321"/>
      <c r="R361" s="320"/>
      <c r="S361" s="321"/>
      <c r="T361" s="321"/>
      <c r="U361" s="320"/>
      <c r="V361" s="321"/>
      <c r="W361" s="321"/>
      <c r="X361" s="320"/>
      <c r="Y361" s="321"/>
      <c r="Z361" s="322"/>
    </row>
    <row r="362" spans="1:26" ht="21" hidden="1" customHeight="1" outlineLevel="1">
      <c r="A362" s="603">
        <v>5.2990000000000661</v>
      </c>
      <c r="B362" s="213" t="s">
        <v>16</v>
      </c>
      <c r="C362" s="876"/>
      <c r="D362" s="869"/>
      <c r="E362" s="869"/>
      <c r="F362" s="869"/>
      <c r="G362" s="872"/>
      <c r="H362" s="315" t="s">
        <v>227</v>
      </c>
      <c r="I362" s="316"/>
      <c r="J362" s="317"/>
      <c r="K362" s="317"/>
      <c r="L362" s="316"/>
      <c r="M362" s="317"/>
      <c r="N362" s="317"/>
      <c r="O362" s="316"/>
      <c r="P362" s="317"/>
      <c r="Q362" s="317"/>
      <c r="R362" s="316"/>
      <c r="S362" s="317"/>
      <c r="T362" s="317"/>
      <c r="U362" s="316"/>
      <c r="V362" s="317"/>
      <c r="W362" s="317"/>
      <c r="X362" s="316"/>
      <c r="Y362" s="317"/>
      <c r="Z362" s="318"/>
    </row>
    <row r="363" spans="1:26" ht="21" hidden="1" customHeight="1" outlineLevel="1" thickBot="1">
      <c r="A363" s="604">
        <v>5.3000000000000664</v>
      </c>
      <c r="B363" s="326" t="s">
        <v>16</v>
      </c>
      <c r="C363" s="877"/>
      <c r="D363" s="862"/>
      <c r="E363" s="862"/>
      <c r="F363" s="862"/>
      <c r="G363" s="878"/>
      <c r="H363" s="759" t="s">
        <v>228</v>
      </c>
      <c r="I363" s="765"/>
      <c r="J363" s="766"/>
      <c r="K363" s="766"/>
      <c r="L363" s="765"/>
      <c r="M363" s="766"/>
      <c r="N363" s="766"/>
      <c r="O363" s="765"/>
      <c r="P363" s="766"/>
      <c r="Q363" s="766"/>
      <c r="R363" s="765"/>
      <c r="S363" s="766"/>
      <c r="T363" s="766"/>
      <c r="U363" s="765"/>
      <c r="V363" s="766"/>
      <c r="W363" s="766"/>
      <c r="X363" s="765"/>
      <c r="Y363" s="766"/>
      <c r="Z363" s="767"/>
    </row>
    <row r="364" spans="1:26" collapsed="1"/>
    <row r="365" spans="1:26" ht="14.5" thickBot="1"/>
    <row r="366" spans="1:26" ht="24" customHeight="1">
      <c r="A366" s="879" t="s">
        <v>501</v>
      </c>
      <c r="B366" s="880"/>
      <c r="C366" s="880"/>
      <c r="D366" s="880"/>
      <c r="E366" s="880"/>
      <c r="F366" s="880"/>
      <c r="G366" s="880"/>
      <c r="H366" s="881"/>
      <c r="I366" s="839" t="s">
        <v>8</v>
      </c>
      <c r="J366" s="841"/>
      <c r="K366" s="841"/>
      <c r="L366" s="846" t="s">
        <v>9</v>
      </c>
      <c r="M366" s="892"/>
      <c r="N366" s="892"/>
      <c r="O366" s="846" t="s">
        <v>10</v>
      </c>
      <c r="P366" s="892"/>
      <c r="Q366" s="892"/>
      <c r="R366" s="846" t="s">
        <v>11</v>
      </c>
      <c r="S366" s="892"/>
      <c r="T366" s="892"/>
      <c r="U366" s="846" t="s">
        <v>12</v>
      </c>
      <c r="V366" s="892"/>
      <c r="W366" s="892"/>
      <c r="X366" s="846" t="s">
        <v>13</v>
      </c>
      <c r="Y366" s="892"/>
      <c r="Z366" s="847"/>
    </row>
    <row r="367" spans="1:26" ht="24" customHeight="1">
      <c r="A367" s="882"/>
      <c r="B367" s="883"/>
      <c r="C367" s="883"/>
      <c r="D367" s="883"/>
      <c r="E367" s="883"/>
      <c r="F367" s="883"/>
      <c r="G367" s="883"/>
      <c r="H367" s="884"/>
      <c r="I367" s="890" t="s">
        <v>500</v>
      </c>
      <c r="J367" s="891" t="s">
        <v>139</v>
      </c>
      <c r="K367" s="891"/>
      <c r="L367" s="890" t="s">
        <v>500</v>
      </c>
      <c r="M367" s="891" t="s">
        <v>139</v>
      </c>
      <c r="N367" s="891"/>
      <c r="O367" s="890" t="s">
        <v>500</v>
      </c>
      <c r="P367" s="891" t="s">
        <v>139</v>
      </c>
      <c r="Q367" s="891"/>
      <c r="R367" s="890" t="s">
        <v>500</v>
      </c>
      <c r="S367" s="891" t="s">
        <v>139</v>
      </c>
      <c r="T367" s="891"/>
      <c r="U367" s="890" t="s">
        <v>500</v>
      </c>
      <c r="V367" s="891" t="s">
        <v>139</v>
      </c>
      <c r="W367" s="891"/>
      <c r="X367" s="890" t="s">
        <v>500</v>
      </c>
      <c r="Y367" s="891" t="s">
        <v>139</v>
      </c>
      <c r="Z367" s="894"/>
    </row>
    <row r="368" spans="1:26" ht="47" thickBot="1">
      <c r="A368" s="516" t="s">
        <v>128</v>
      </c>
      <c r="B368" s="600" t="s">
        <v>222</v>
      </c>
      <c r="C368" s="600" t="s">
        <v>68</v>
      </c>
      <c r="D368" s="600" t="s">
        <v>130</v>
      </c>
      <c r="E368" s="600" t="s">
        <v>202</v>
      </c>
      <c r="F368" s="670" t="s">
        <v>131</v>
      </c>
      <c r="G368" s="600" t="s">
        <v>7</v>
      </c>
      <c r="H368" s="669" t="s">
        <v>223</v>
      </c>
      <c r="I368" s="893"/>
      <c r="J368" s="490" t="s">
        <v>482</v>
      </c>
      <c r="K368" s="490" t="s">
        <v>434</v>
      </c>
      <c r="L368" s="893"/>
      <c r="M368" s="490" t="s">
        <v>482</v>
      </c>
      <c r="N368" s="490" t="s">
        <v>434</v>
      </c>
      <c r="O368" s="893"/>
      <c r="P368" s="490" t="s">
        <v>482</v>
      </c>
      <c r="Q368" s="490" t="s">
        <v>434</v>
      </c>
      <c r="R368" s="893"/>
      <c r="S368" s="490" t="s">
        <v>482</v>
      </c>
      <c r="T368" s="490" t="s">
        <v>434</v>
      </c>
      <c r="U368" s="893"/>
      <c r="V368" s="490" t="s">
        <v>482</v>
      </c>
      <c r="W368" s="490" t="s">
        <v>434</v>
      </c>
      <c r="X368" s="893"/>
      <c r="Y368" s="490" t="s">
        <v>482</v>
      </c>
      <c r="Z368" s="491" t="s">
        <v>434</v>
      </c>
    </row>
    <row r="369" spans="1:26" s="541" customFormat="1" ht="15.5">
      <c r="A369" s="775"/>
      <c r="B369" s="776"/>
      <c r="C369" s="777">
        <v>1</v>
      </c>
      <c r="D369" s="777">
        <v>2</v>
      </c>
      <c r="E369" s="777">
        <v>3</v>
      </c>
      <c r="F369" s="777">
        <v>4</v>
      </c>
      <c r="G369" s="777">
        <v>5</v>
      </c>
      <c r="H369" s="778">
        <v>6</v>
      </c>
      <c r="I369" s="764">
        <v>7</v>
      </c>
      <c r="J369" s="763">
        <v>8</v>
      </c>
      <c r="K369" s="771">
        <v>9</v>
      </c>
      <c r="L369" s="764">
        <v>10</v>
      </c>
      <c r="M369" s="763">
        <v>11</v>
      </c>
      <c r="N369" s="770">
        <v>12</v>
      </c>
      <c r="O369" s="764">
        <v>13</v>
      </c>
      <c r="P369" s="763">
        <v>14</v>
      </c>
      <c r="Q369" s="770">
        <v>15</v>
      </c>
      <c r="R369" s="764">
        <v>16</v>
      </c>
      <c r="S369" s="763">
        <v>17</v>
      </c>
      <c r="T369" s="770">
        <v>18</v>
      </c>
      <c r="U369" s="764">
        <v>19</v>
      </c>
      <c r="V369" s="763">
        <v>20</v>
      </c>
      <c r="W369" s="770">
        <v>21</v>
      </c>
      <c r="X369" s="764">
        <v>22</v>
      </c>
      <c r="Y369" s="763">
        <v>23</v>
      </c>
      <c r="Z369" s="770">
        <v>24</v>
      </c>
    </row>
    <row r="370" spans="1:26" ht="21" hidden="1" customHeight="1" outlineLevel="1">
      <c r="A370" s="522">
        <v>5.3010000000000668</v>
      </c>
      <c r="B370" s="525" t="s">
        <v>16</v>
      </c>
      <c r="C370" s="885"/>
      <c r="D370" s="857"/>
      <c r="E370" s="857"/>
      <c r="F370" s="857"/>
      <c r="G370" s="851" t="s">
        <v>225</v>
      </c>
      <c r="H370" s="319" t="s">
        <v>536</v>
      </c>
      <c r="I370" s="320"/>
      <c r="J370" s="321"/>
      <c r="K370" s="321"/>
      <c r="L370" s="320"/>
      <c r="M370" s="321"/>
      <c r="N370" s="321"/>
      <c r="O370" s="320"/>
      <c r="P370" s="321"/>
      <c r="Q370" s="321"/>
      <c r="R370" s="320"/>
      <c r="S370" s="321"/>
      <c r="T370" s="321"/>
      <c r="U370" s="320"/>
      <c r="V370" s="321"/>
      <c r="W370" s="321"/>
      <c r="X370" s="320"/>
      <c r="Y370" s="321"/>
      <c r="Z370" s="322"/>
    </row>
    <row r="371" spans="1:26" ht="21" hidden="1" customHeight="1" outlineLevel="1">
      <c r="A371" s="592">
        <v>5.3020000000000671</v>
      </c>
      <c r="B371" s="526" t="s">
        <v>16</v>
      </c>
      <c r="C371" s="886"/>
      <c r="D371" s="869"/>
      <c r="E371" s="869"/>
      <c r="F371" s="869"/>
      <c r="G371" s="888"/>
      <c r="H371" s="311" t="s">
        <v>537</v>
      </c>
      <c r="I371" s="312"/>
      <c r="J371" s="313"/>
      <c r="K371" s="313"/>
      <c r="L371" s="312"/>
      <c r="M371" s="313"/>
      <c r="N371" s="313"/>
      <c r="O371" s="312"/>
      <c r="P371" s="313"/>
      <c r="Q371" s="313"/>
      <c r="R371" s="312"/>
      <c r="S371" s="313"/>
      <c r="T371" s="313"/>
      <c r="U371" s="312"/>
      <c r="V371" s="313"/>
      <c r="W371" s="313"/>
      <c r="X371" s="312"/>
      <c r="Y371" s="313"/>
      <c r="Z371" s="314"/>
    </row>
    <row r="372" spans="1:26" ht="21" hidden="1" customHeight="1" outlineLevel="1">
      <c r="A372" s="592">
        <v>5.3030000000000674</v>
      </c>
      <c r="B372" s="526" t="s">
        <v>16</v>
      </c>
      <c r="C372" s="886"/>
      <c r="D372" s="869"/>
      <c r="E372" s="869"/>
      <c r="F372" s="869"/>
      <c r="G372" s="888"/>
      <c r="H372" s="311" t="s">
        <v>538</v>
      </c>
      <c r="I372" s="312"/>
      <c r="J372" s="313"/>
      <c r="K372" s="313"/>
      <c r="L372" s="312"/>
      <c r="M372" s="313"/>
      <c r="N372" s="313"/>
      <c r="O372" s="312"/>
      <c r="P372" s="313"/>
      <c r="Q372" s="313"/>
      <c r="R372" s="312"/>
      <c r="S372" s="313"/>
      <c r="T372" s="313"/>
      <c r="U372" s="312"/>
      <c r="V372" s="313"/>
      <c r="W372" s="313"/>
      <c r="X372" s="312"/>
      <c r="Y372" s="313"/>
      <c r="Z372" s="314"/>
    </row>
    <row r="373" spans="1:26" ht="21" hidden="1" customHeight="1" outlineLevel="1">
      <c r="A373" s="592">
        <v>5.3040000000000678</v>
      </c>
      <c r="B373" s="526" t="s">
        <v>16</v>
      </c>
      <c r="C373" s="887"/>
      <c r="D373" s="869"/>
      <c r="E373" s="869"/>
      <c r="F373" s="869"/>
      <c r="G373" s="872"/>
      <c r="H373" s="315" t="s">
        <v>539</v>
      </c>
      <c r="I373" s="316"/>
      <c r="J373" s="317"/>
      <c r="K373" s="317"/>
      <c r="L373" s="316"/>
      <c r="M373" s="317"/>
      <c r="N373" s="317"/>
      <c r="O373" s="316"/>
      <c r="P373" s="317"/>
      <c r="Q373" s="317"/>
      <c r="R373" s="316"/>
      <c r="S373" s="317"/>
      <c r="T373" s="317"/>
      <c r="U373" s="316"/>
      <c r="V373" s="317"/>
      <c r="W373" s="317"/>
      <c r="X373" s="316"/>
      <c r="Y373" s="317"/>
      <c r="Z373" s="318"/>
    </row>
    <row r="374" spans="1:26" ht="21" hidden="1" customHeight="1" outlineLevel="1" thickBot="1">
      <c r="A374" s="592">
        <v>5.3050000000000681</v>
      </c>
      <c r="B374" s="526" t="s">
        <v>16</v>
      </c>
      <c r="C374" s="887"/>
      <c r="D374" s="869"/>
      <c r="E374" s="869"/>
      <c r="F374" s="869"/>
      <c r="G374" s="872"/>
      <c r="H374" s="315" t="s">
        <v>540</v>
      </c>
      <c r="I374" s="316"/>
      <c r="J374" s="317"/>
      <c r="K374" s="317"/>
      <c r="L374" s="316"/>
      <c r="M374" s="317"/>
      <c r="N374" s="317"/>
      <c r="O374" s="316"/>
      <c r="P374" s="317"/>
      <c r="Q374" s="317"/>
      <c r="R374" s="316"/>
      <c r="S374" s="317"/>
      <c r="T374" s="317"/>
      <c r="U374" s="316"/>
      <c r="V374" s="317"/>
      <c r="W374" s="317"/>
      <c r="X374" s="316"/>
      <c r="Y374" s="317"/>
      <c r="Z374" s="318"/>
    </row>
    <row r="375" spans="1:26" ht="21" hidden="1" customHeight="1" outlineLevel="1">
      <c r="A375" s="592">
        <v>5.3060000000000684</v>
      </c>
      <c r="B375" s="527" t="s">
        <v>16</v>
      </c>
      <c r="C375" s="887"/>
      <c r="D375" s="869"/>
      <c r="E375" s="869"/>
      <c r="F375" s="869"/>
      <c r="G375" s="851" t="s">
        <v>230</v>
      </c>
      <c r="H375" s="319" t="s">
        <v>536</v>
      </c>
      <c r="I375" s="320"/>
      <c r="J375" s="321"/>
      <c r="K375" s="321"/>
      <c r="L375" s="320"/>
      <c r="M375" s="321"/>
      <c r="N375" s="321"/>
      <c r="O375" s="320"/>
      <c r="P375" s="321"/>
      <c r="Q375" s="321"/>
      <c r="R375" s="320"/>
      <c r="S375" s="321"/>
      <c r="T375" s="321"/>
      <c r="U375" s="320"/>
      <c r="V375" s="321"/>
      <c r="W375" s="321"/>
      <c r="X375" s="320"/>
      <c r="Y375" s="321"/>
      <c r="Z375" s="322"/>
    </row>
    <row r="376" spans="1:26" ht="21" hidden="1" customHeight="1" outlineLevel="1">
      <c r="A376" s="592">
        <v>5.3070000000000688</v>
      </c>
      <c r="B376" s="527" t="s">
        <v>16</v>
      </c>
      <c r="C376" s="887"/>
      <c r="D376" s="869"/>
      <c r="E376" s="869"/>
      <c r="F376" s="869"/>
      <c r="G376" s="888"/>
      <c r="H376" s="311" t="s">
        <v>537</v>
      </c>
      <c r="I376" s="312"/>
      <c r="J376" s="313"/>
      <c r="K376" s="313"/>
      <c r="L376" s="312"/>
      <c r="M376" s="313"/>
      <c r="N376" s="313"/>
      <c r="O376" s="312"/>
      <c r="P376" s="313"/>
      <c r="Q376" s="313"/>
      <c r="R376" s="312"/>
      <c r="S376" s="313"/>
      <c r="T376" s="313"/>
      <c r="U376" s="312"/>
      <c r="V376" s="313"/>
      <c r="W376" s="313"/>
      <c r="X376" s="312"/>
      <c r="Y376" s="313"/>
      <c r="Z376" s="314"/>
    </row>
    <row r="377" spans="1:26" ht="21" hidden="1" customHeight="1" outlineLevel="1">
      <c r="A377" s="592">
        <v>5.3080000000000691</v>
      </c>
      <c r="B377" s="527" t="s">
        <v>16</v>
      </c>
      <c r="C377" s="887"/>
      <c r="D377" s="869"/>
      <c r="E377" s="869"/>
      <c r="F377" s="869"/>
      <c r="G377" s="888"/>
      <c r="H377" s="311" t="s">
        <v>538</v>
      </c>
      <c r="I377" s="312"/>
      <c r="J377" s="313"/>
      <c r="K377" s="313"/>
      <c r="L377" s="312"/>
      <c r="M377" s="313"/>
      <c r="N377" s="313"/>
      <c r="O377" s="312"/>
      <c r="P377" s="313"/>
      <c r="Q377" s="313"/>
      <c r="R377" s="312"/>
      <c r="S377" s="313"/>
      <c r="T377" s="313"/>
      <c r="U377" s="312"/>
      <c r="V377" s="313"/>
      <c r="W377" s="313"/>
      <c r="X377" s="312"/>
      <c r="Y377" s="313"/>
      <c r="Z377" s="314"/>
    </row>
    <row r="378" spans="1:26" ht="21" hidden="1" customHeight="1" outlineLevel="1">
      <c r="A378" s="592">
        <v>5.3090000000000694</v>
      </c>
      <c r="B378" s="527" t="s">
        <v>16</v>
      </c>
      <c r="C378" s="887"/>
      <c r="D378" s="869"/>
      <c r="E378" s="869"/>
      <c r="F378" s="869"/>
      <c r="G378" s="872"/>
      <c r="H378" s="315" t="s">
        <v>539</v>
      </c>
      <c r="I378" s="316"/>
      <c r="J378" s="317"/>
      <c r="K378" s="317"/>
      <c r="L378" s="316"/>
      <c r="M378" s="317"/>
      <c r="N378" s="317"/>
      <c r="O378" s="316"/>
      <c r="P378" s="317"/>
      <c r="Q378" s="317"/>
      <c r="R378" s="316"/>
      <c r="S378" s="317"/>
      <c r="T378" s="317"/>
      <c r="U378" s="316"/>
      <c r="V378" s="317"/>
      <c r="W378" s="317"/>
      <c r="X378" s="316"/>
      <c r="Y378" s="317"/>
      <c r="Z378" s="318"/>
    </row>
    <row r="379" spans="1:26" ht="21" hidden="1" customHeight="1" outlineLevel="1" thickBot="1">
      <c r="A379" s="592">
        <v>5.3100000000000698</v>
      </c>
      <c r="B379" s="527" t="s">
        <v>16</v>
      </c>
      <c r="C379" s="887"/>
      <c r="D379" s="869"/>
      <c r="E379" s="869"/>
      <c r="F379" s="869"/>
      <c r="G379" s="872"/>
      <c r="H379" s="315" t="s">
        <v>540</v>
      </c>
      <c r="I379" s="316"/>
      <c r="J379" s="317"/>
      <c r="K379" s="317"/>
      <c r="L379" s="316"/>
      <c r="M379" s="317"/>
      <c r="N379" s="317"/>
      <c r="O379" s="316"/>
      <c r="P379" s="317"/>
      <c r="Q379" s="317"/>
      <c r="R379" s="316"/>
      <c r="S379" s="317"/>
      <c r="T379" s="317"/>
      <c r="U379" s="316"/>
      <c r="V379" s="317"/>
      <c r="W379" s="317"/>
      <c r="X379" s="316"/>
      <c r="Y379" s="317"/>
      <c r="Z379" s="318"/>
    </row>
    <row r="380" spans="1:26" ht="21" hidden="1" customHeight="1" outlineLevel="1">
      <c r="A380" s="590">
        <v>5.3110000000000701</v>
      </c>
      <c r="B380" s="525" t="s">
        <v>16</v>
      </c>
      <c r="C380" s="885"/>
      <c r="D380" s="857"/>
      <c r="E380" s="857"/>
      <c r="F380" s="857"/>
      <c r="G380" s="851" t="s">
        <v>225</v>
      </c>
      <c r="H380" s="319" t="s">
        <v>536</v>
      </c>
      <c r="I380" s="320"/>
      <c r="J380" s="321"/>
      <c r="K380" s="321"/>
      <c r="L380" s="320"/>
      <c r="M380" s="321"/>
      <c r="N380" s="321"/>
      <c r="O380" s="320"/>
      <c r="P380" s="321"/>
      <c r="Q380" s="321"/>
      <c r="R380" s="320"/>
      <c r="S380" s="321"/>
      <c r="T380" s="321"/>
      <c r="U380" s="320"/>
      <c r="V380" s="321"/>
      <c r="W380" s="321"/>
      <c r="X380" s="320"/>
      <c r="Y380" s="321"/>
      <c r="Z380" s="322"/>
    </row>
    <row r="381" spans="1:26" ht="21" hidden="1" customHeight="1" outlineLevel="1">
      <c r="A381" s="592">
        <v>5.3120000000000704</v>
      </c>
      <c r="B381" s="527" t="s">
        <v>16</v>
      </c>
      <c r="C381" s="886"/>
      <c r="D381" s="869"/>
      <c r="E381" s="869"/>
      <c r="F381" s="869"/>
      <c r="G381" s="888"/>
      <c r="H381" s="311" t="s">
        <v>537</v>
      </c>
      <c r="I381" s="312"/>
      <c r="J381" s="313"/>
      <c r="K381" s="313"/>
      <c r="L381" s="312"/>
      <c r="M381" s="313"/>
      <c r="N381" s="313"/>
      <c r="O381" s="312"/>
      <c r="P381" s="313"/>
      <c r="Q381" s="313"/>
      <c r="R381" s="312"/>
      <c r="S381" s="313"/>
      <c r="T381" s="313"/>
      <c r="U381" s="312"/>
      <c r="V381" s="313"/>
      <c r="W381" s="313"/>
      <c r="X381" s="312"/>
      <c r="Y381" s="313"/>
      <c r="Z381" s="314"/>
    </row>
    <row r="382" spans="1:26" ht="21" hidden="1" customHeight="1" outlineLevel="1">
      <c r="A382" s="592">
        <v>5.3130000000000708</v>
      </c>
      <c r="B382" s="527" t="s">
        <v>16</v>
      </c>
      <c r="C382" s="886"/>
      <c r="D382" s="869"/>
      <c r="E382" s="869"/>
      <c r="F382" s="869"/>
      <c r="G382" s="888"/>
      <c r="H382" s="311" t="s">
        <v>538</v>
      </c>
      <c r="I382" s="312"/>
      <c r="J382" s="313"/>
      <c r="K382" s="313"/>
      <c r="L382" s="312"/>
      <c r="M382" s="313"/>
      <c r="N382" s="313"/>
      <c r="O382" s="312"/>
      <c r="P382" s="313"/>
      <c r="Q382" s="313"/>
      <c r="R382" s="312"/>
      <c r="S382" s="313"/>
      <c r="T382" s="313"/>
      <c r="U382" s="312"/>
      <c r="V382" s="313"/>
      <c r="W382" s="313"/>
      <c r="X382" s="312"/>
      <c r="Y382" s="313"/>
      <c r="Z382" s="314"/>
    </row>
    <row r="383" spans="1:26" ht="21" hidden="1" customHeight="1" outlineLevel="1">
      <c r="A383" s="592">
        <v>5.3140000000000711</v>
      </c>
      <c r="B383" s="527" t="s">
        <v>16</v>
      </c>
      <c r="C383" s="887"/>
      <c r="D383" s="869"/>
      <c r="E383" s="869"/>
      <c r="F383" s="869"/>
      <c r="G383" s="872"/>
      <c r="H383" s="315" t="s">
        <v>539</v>
      </c>
      <c r="I383" s="316"/>
      <c r="J383" s="317"/>
      <c r="K383" s="317"/>
      <c r="L383" s="316"/>
      <c r="M383" s="317"/>
      <c r="N383" s="317"/>
      <c r="O383" s="316"/>
      <c r="P383" s="317"/>
      <c r="Q383" s="317"/>
      <c r="R383" s="316"/>
      <c r="S383" s="317"/>
      <c r="T383" s="317"/>
      <c r="U383" s="316"/>
      <c r="V383" s="317"/>
      <c r="W383" s="317"/>
      <c r="X383" s="316"/>
      <c r="Y383" s="317"/>
      <c r="Z383" s="318"/>
    </row>
    <row r="384" spans="1:26" ht="21" hidden="1" customHeight="1" outlineLevel="1" thickBot="1">
      <c r="A384" s="592">
        <v>5.3150000000000714</v>
      </c>
      <c r="B384" s="527" t="s">
        <v>16</v>
      </c>
      <c r="C384" s="887"/>
      <c r="D384" s="869"/>
      <c r="E384" s="869"/>
      <c r="F384" s="869"/>
      <c r="G384" s="872"/>
      <c r="H384" s="315" t="s">
        <v>540</v>
      </c>
      <c r="I384" s="316"/>
      <c r="J384" s="317"/>
      <c r="K384" s="317"/>
      <c r="L384" s="316"/>
      <c r="M384" s="317"/>
      <c r="N384" s="317"/>
      <c r="O384" s="316"/>
      <c r="P384" s="317"/>
      <c r="Q384" s="317"/>
      <c r="R384" s="316"/>
      <c r="S384" s="317"/>
      <c r="T384" s="317"/>
      <c r="U384" s="316"/>
      <c r="V384" s="317"/>
      <c r="W384" s="317"/>
      <c r="X384" s="316"/>
      <c r="Y384" s="317"/>
      <c r="Z384" s="318"/>
    </row>
    <row r="385" spans="1:26" ht="21" hidden="1" customHeight="1" outlineLevel="1">
      <c r="A385" s="592">
        <v>5.3160000000000718</v>
      </c>
      <c r="B385" s="527" t="s">
        <v>16</v>
      </c>
      <c r="C385" s="887"/>
      <c r="D385" s="869"/>
      <c r="E385" s="869"/>
      <c r="F385" s="869"/>
      <c r="G385" s="851" t="s">
        <v>230</v>
      </c>
      <c r="H385" s="319" t="s">
        <v>536</v>
      </c>
      <c r="I385" s="320"/>
      <c r="J385" s="321"/>
      <c r="K385" s="321"/>
      <c r="L385" s="320"/>
      <c r="M385" s="321"/>
      <c r="N385" s="321"/>
      <c r="O385" s="320"/>
      <c r="P385" s="321"/>
      <c r="Q385" s="321"/>
      <c r="R385" s="320"/>
      <c r="S385" s="321"/>
      <c r="T385" s="321"/>
      <c r="U385" s="320"/>
      <c r="V385" s="321"/>
      <c r="W385" s="321"/>
      <c r="X385" s="320"/>
      <c r="Y385" s="321"/>
      <c r="Z385" s="322"/>
    </row>
    <row r="386" spans="1:26" ht="21" hidden="1" customHeight="1" outlineLevel="1">
      <c r="A386" s="592">
        <v>5.3170000000000721</v>
      </c>
      <c r="B386" s="527" t="s">
        <v>16</v>
      </c>
      <c r="C386" s="887"/>
      <c r="D386" s="869"/>
      <c r="E386" s="869"/>
      <c r="F386" s="869"/>
      <c r="G386" s="888"/>
      <c r="H386" s="311" t="s">
        <v>537</v>
      </c>
      <c r="I386" s="312"/>
      <c r="J386" s="313"/>
      <c r="K386" s="313"/>
      <c r="L386" s="312"/>
      <c r="M386" s="313"/>
      <c r="N386" s="313"/>
      <c r="O386" s="312"/>
      <c r="P386" s="313"/>
      <c r="Q386" s="313"/>
      <c r="R386" s="312"/>
      <c r="S386" s="313"/>
      <c r="T386" s="313"/>
      <c r="U386" s="312"/>
      <c r="V386" s="313"/>
      <c r="W386" s="313"/>
      <c r="X386" s="312"/>
      <c r="Y386" s="313"/>
      <c r="Z386" s="314"/>
    </row>
    <row r="387" spans="1:26" ht="21" hidden="1" customHeight="1" outlineLevel="1">
      <c r="A387" s="592">
        <v>5.3180000000000724</v>
      </c>
      <c r="B387" s="527" t="s">
        <v>16</v>
      </c>
      <c r="C387" s="887"/>
      <c r="D387" s="869"/>
      <c r="E387" s="869"/>
      <c r="F387" s="869"/>
      <c r="G387" s="888"/>
      <c r="H387" s="311" t="s">
        <v>538</v>
      </c>
      <c r="I387" s="312"/>
      <c r="J387" s="313"/>
      <c r="K387" s="313"/>
      <c r="L387" s="312"/>
      <c r="M387" s="313"/>
      <c r="N387" s="313"/>
      <c r="O387" s="312"/>
      <c r="P387" s="313"/>
      <c r="Q387" s="313"/>
      <c r="R387" s="312"/>
      <c r="S387" s="313"/>
      <c r="T387" s="313"/>
      <c r="U387" s="312"/>
      <c r="V387" s="313"/>
      <c r="W387" s="313"/>
      <c r="X387" s="312"/>
      <c r="Y387" s="313"/>
      <c r="Z387" s="314"/>
    </row>
    <row r="388" spans="1:26" ht="21" hidden="1" customHeight="1" outlineLevel="1">
      <c r="A388" s="592">
        <v>5.3190000000000728</v>
      </c>
      <c r="B388" s="527" t="s">
        <v>16</v>
      </c>
      <c r="C388" s="887"/>
      <c r="D388" s="869"/>
      <c r="E388" s="869"/>
      <c r="F388" s="869"/>
      <c r="G388" s="872"/>
      <c r="H388" s="315" t="s">
        <v>539</v>
      </c>
      <c r="I388" s="316"/>
      <c r="J388" s="317"/>
      <c r="K388" s="317"/>
      <c r="L388" s="316"/>
      <c r="M388" s="317"/>
      <c r="N388" s="317"/>
      <c r="O388" s="316"/>
      <c r="P388" s="317"/>
      <c r="Q388" s="317"/>
      <c r="R388" s="316"/>
      <c r="S388" s="317"/>
      <c r="T388" s="317"/>
      <c r="U388" s="316"/>
      <c r="V388" s="317"/>
      <c r="W388" s="317"/>
      <c r="X388" s="316"/>
      <c r="Y388" s="317"/>
      <c r="Z388" s="318"/>
    </row>
    <row r="389" spans="1:26" ht="21" hidden="1" customHeight="1" outlineLevel="1" thickBot="1">
      <c r="A389" s="592">
        <v>5.3200000000000731</v>
      </c>
      <c r="B389" s="527" t="s">
        <v>16</v>
      </c>
      <c r="C389" s="887"/>
      <c r="D389" s="869"/>
      <c r="E389" s="869"/>
      <c r="F389" s="869"/>
      <c r="G389" s="872"/>
      <c r="H389" s="315" t="s">
        <v>540</v>
      </c>
      <c r="I389" s="316"/>
      <c r="J389" s="317"/>
      <c r="K389" s="317"/>
      <c r="L389" s="316"/>
      <c r="M389" s="317"/>
      <c r="N389" s="317"/>
      <c r="O389" s="316"/>
      <c r="P389" s="317"/>
      <c r="Q389" s="317"/>
      <c r="R389" s="316"/>
      <c r="S389" s="317"/>
      <c r="T389" s="317"/>
      <c r="U389" s="316"/>
      <c r="V389" s="317"/>
      <c r="W389" s="317"/>
      <c r="X389" s="316"/>
      <c r="Y389" s="317"/>
      <c r="Z389" s="318"/>
    </row>
    <row r="390" spans="1:26" ht="21" hidden="1" customHeight="1" outlineLevel="1">
      <c r="A390" s="590">
        <v>5.3210000000000734</v>
      </c>
      <c r="B390" s="525" t="s">
        <v>16</v>
      </c>
      <c r="C390" s="885"/>
      <c r="D390" s="857"/>
      <c r="E390" s="857"/>
      <c r="F390" s="857"/>
      <c r="G390" s="851" t="s">
        <v>225</v>
      </c>
      <c r="H390" s="319" t="s">
        <v>536</v>
      </c>
      <c r="I390" s="320"/>
      <c r="J390" s="321"/>
      <c r="K390" s="321"/>
      <c r="L390" s="320"/>
      <c r="M390" s="321"/>
      <c r="N390" s="321"/>
      <c r="O390" s="320"/>
      <c r="P390" s="321"/>
      <c r="Q390" s="321"/>
      <c r="R390" s="320"/>
      <c r="S390" s="321"/>
      <c r="T390" s="321"/>
      <c r="U390" s="320"/>
      <c r="V390" s="321"/>
      <c r="W390" s="321"/>
      <c r="X390" s="320"/>
      <c r="Y390" s="321"/>
      <c r="Z390" s="322"/>
    </row>
    <row r="391" spans="1:26" ht="21" hidden="1" customHeight="1" outlineLevel="1">
      <c r="A391" s="592">
        <v>5.3220000000000738</v>
      </c>
      <c r="B391" s="527" t="s">
        <v>16</v>
      </c>
      <c r="C391" s="886"/>
      <c r="D391" s="869"/>
      <c r="E391" s="869"/>
      <c r="F391" s="869"/>
      <c r="G391" s="888"/>
      <c r="H391" s="311" t="s">
        <v>537</v>
      </c>
      <c r="I391" s="312"/>
      <c r="J391" s="313"/>
      <c r="K391" s="313"/>
      <c r="L391" s="312"/>
      <c r="M391" s="313"/>
      <c r="N391" s="313"/>
      <c r="O391" s="312"/>
      <c r="P391" s="313"/>
      <c r="Q391" s="313"/>
      <c r="R391" s="312"/>
      <c r="S391" s="313"/>
      <c r="T391" s="313"/>
      <c r="U391" s="312"/>
      <c r="V391" s="313"/>
      <c r="W391" s="313"/>
      <c r="X391" s="312"/>
      <c r="Y391" s="313"/>
      <c r="Z391" s="314"/>
    </row>
    <row r="392" spans="1:26" ht="21" hidden="1" customHeight="1" outlineLevel="1">
      <c r="A392" s="592">
        <v>5.3230000000000741</v>
      </c>
      <c r="B392" s="527" t="s">
        <v>16</v>
      </c>
      <c r="C392" s="886"/>
      <c r="D392" s="869"/>
      <c r="E392" s="869"/>
      <c r="F392" s="869"/>
      <c r="G392" s="888"/>
      <c r="H392" s="311" t="s">
        <v>538</v>
      </c>
      <c r="I392" s="312"/>
      <c r="J392" s="313"/>
      <c r="K392" s="313"/>
      <c r="L392" s="312"/>
      <c r="M392" s="313"/>
      <c r="N392" s="313"/>
      <c r="O392" s="312"/>
      <c r="P392" s="313"/>
      <c r="Q392" s="313"/>
      <c r="R392" s="312"/>
      <c r="S392" s="313"/>
      <c r="T392" s="313"/>
      <c r="U392" s="312"/>
      <c r="V392" s="313"/>
      <c r="W392" s="313"/>
      <c r="X392" s="312"/>
      <c r="Y392" s="313"/>
      <c r="Z392" s="314"/>
    </row>
    <row r="393" spans="1:26" ht="21" hidden="1" customHeight="1" outlineLevel="1">
      <c r="A393" s="592">
        <v>5.3240000000000745</v>
      </c>
      <c r="B393" s="527" t="s">
        <v>16</v>
      </c>
      <c r="C393" s="887"/>
      <c r="D393" s="869"/>
      <c r="E393" s="869"/>
      <c r="F393" s="869"/>
      <c r="G393" s="872"/>
      <c r="H393" s="315" t="s">
        <v>539</v>
      </c>
      <c r="I393" s="316"/>
      <c r="J393" s="317"/>
      <c r="K393" s="317"/>
      <c r="L393" s="316"/>
      <c r="M393" s="317"/>
      <c r="N393" s="317"/>
      <c r="O393" s="316"/>
      <c r="P393" s="317"/>
      <c r="Q393" s="317"/>
      <c r="R393" s="316"/>
      <c r="S393" s="317"/>
      <c r="T393" s="317"/>
      <c r="U393" s="316"/>
      <c r="V393" s="317"/>
      <c r="W393" s="317"/>
      <c r="X393" s="316"/>
      <c r="Y393" s="317"/>
      <c r="Z393" s="318"/>
    </row>
    <row r="394" spans="1:26" ht="21" hidden="1" customHeight="1" outlineLevel="1" thickBot="1">
      <c r="A394" s="592">
        <v>5.3250000000000748</v>
      </c>
      <c r="B394" s="527" t="s">
        <v>16</v>
      </c>
      <c r="C394" s="887"/>
      <c r="D394" s="869"/>
      <c r="E394" s="869"/>
      <c r="F394" s="869"/>
      <c r="G394" s="872"/>
      <c r="H394" s="315" t="s">
        <v>540</v>
      </c>
      <c r="I394" s="316"/>
      <c r="J394" s="317"/>
      <c r="K394" s="317"/>
      <c r="L394" s="316"/>
      <c r="M394" s="317"/>
      <c r="N394" s="317"/>
      <c r="O394" s="316"/>
      <c r="P394" s="317"/>
      <c r="Q394" s="317"/>
      <c r="R394" s="316"/>
      <c r="S394" s="317"/>
      <c r="T394" s="317"/>
      <c r="U394" s="316"/>
      <c r="V394" s="317"/>
      <c r="W394" s="317"/>
      <c r="X394" s="316"/>
      <c r="Y394" s="317"/>
      <c r="Z394" s="318"/>
    </row>
    <row r="395" spans="1:26" ht="21" hidden="1" customHeight="1" outlineLevel="1">
      <c r="A395" s="592">
        <v>5.3260000000000751</v>
      </c>
      <c r="B395" s="527" t="s">
        <v>16</v>
      </c>
      <c r="C395" s="887"/>
      <c r="D395" s="869"/>
      <c r="E395" s="869"/>
      <c r="F395" s="869"/>
      <c r="G395" s="851" t="s">
        <v>230</v>
      </c>
      <c r="H395" s="319" t="s">
        <v>536</v>
      </c>
      <c r="I395" s="320"/>
      <c r="J395" s="321"/>
      <c r="K395" s="321"/>
      <c r="L395" s="320"/>
      <c r="M395" s="321"/>
      <c r="N395" s="321"/>
      <c r="O395" s="320"/>
      <c r="P395" s="321"/>
      <c r="Q395" s="321"/>
      <c r="R395" s="320"/>
      <c r="S395" s="321"/>
      <c r="T395" s="321"/>
      <c r="U395" s="320"/>
      <c r="V395" s="321"/>
      <c r="W395" s="321"/>
      <c r="X395" s="320"/>
      <c r="Y395" s="321"/>
      <c r="Z395" s="322"/>
    </row>
    <row r="396" spans="1:26" ht="21" hidden="1" customHeight="1" outlineLevel="1">
      <c r="A396" s="592">
        <v>5.3270000000000755</v>
      </c>
      <c r="B396" s="527" t="s">
        <v>16</v>
      </c>
      <c r="C396" s="887"/>
      <c r="D396" s="869"/>
      <c r="E396" s="869"/>
      <c r="F396" s="869"/>
      <c r="G396" s="888"/>
      <c r="H396" s="311" t="s">
        <v>537</v>
      </c>
      <c r="I396" s="312"/>
      <c r="J396" s="313"/>
      <c r="K396" s="313"/>
      <c r="L396" s="312"/>
      <c r="M396" s="313"/>
      <c r="N396" s="313"/>
      <c r="O396" s="312"/>
      <c r="P396" s="313"/>
      <c r="Q396" s="313"/>
      <c r="R396" s="312"/>
      <c r="S396" s="313"/>
      <c r="T396" s="313"/>
      <c r="U396" s="312"/>
      <c r="V396" s="313"/>
      <c r="W396" s="313"/>
      <c r="X396" s="312"/>
      <c r="Y396" s="313"/>
      <c r="Z396" s="314"/>
    </row>
    <row r="397" spans="1:26" ht="21" hidden="1" customHeight="1" outlineLevel="1">
      <c r="A397" s="592">
        <v>5.3280000000000758</v>
      </c>
      <c r="B397" s="527" t="s">
        <v>16</v>
      </c>
      <c r="C397" s="887"/>
      <c r="D397" s="869"/>
      <c r="E397" s="869"/>
      <c r="F397" s="869"/>
      <c r="G397" s="888"/>
      <c r="H397" s="311" t="s">
        <v>538</v>
      </c>
      <c r="I397" s="312"/>
      <c r="J397" s="313"/>
      <c r="K397" s="313"/>
      <c r="L397" s="312"/>
      <c r="M397" s="313"/>
      <c r="N397" s="313"/>
      <c r="O397" s="312"/>
      <c r="P397" s="313"/>
      <c r="Q397" s="313"/>
      <c r="R397" s="312"/>
      <c r="S397" s="313"/>
      <c r="T397" s="313"/>
      <c r="U397" s="312"/>
      <c r="V397" s="313"/>
      <c r="W397" s="313"/>
      <c r="X397" s="312"/>
      <c r="Y397" s="313"/>
      <c r="Z397" s="314"/>
    </row>
    <row r="398" spans="1:26" ht="21" hidden="1" customHeight="1" outlineLevel="1">
      <c r="A398" s="592">
        <v>5.3290000000000761</v>
      </c>
      <c r="B398" s="527" t="s">
        <v>16</v>
      </c>
      <c r="C398" s="887"/>
      <c r="D398" s="869"/>
      <c r="E398" s="869"/>
      <c r="F398" s="869"/>
      <c r="G398" s="872"/>
      <c r="H398" s="315" t="s">
        <v>539</v>
      </c>
      <c r="I398" s="316"/>
      <c r="J398" s="317"/>
      <c r="K398" s="317"/>
      <c r="L398" s="316"/>
      <c r="M398" s="317"/>
      <c r="N398" s="317"/>
      <c r="O398" s="316"/>
      <c r="P398" s="317"/>
      <c r="Q398" s="317"/>
      <c r="R398" s="316"/>
      <c r="S398" s="317"/>
      <c r="T398" s="317"/>
      <c r="U398" s="316"/>
      <c r="V398" s="317"/>
      <c r="W398" s="317"/>
      <c r="X398" s="316"/>
      <c r="Y398" s="317"/>
      <c r="Z398" s="318"/>
    </row>
    <row r="399" spans="1:26" ht="21" hidden="1" customHeight="1" outlineLevel="1" thickBot="1">
      <c r="A399" s="592">
        <v>5.3300000000000765</v>
      </c>
      <c r="B399" s="527" t="s">
        <v>16</v>
      </c>
      <c r="C399" s="887"/>
      <c r="D399" s="869"/>
      <c r="E399" s="869"/>
      <c r="F399" s="869"/>
      <c r="G399" s="872"/>
      <c r="H399" s="315" t="s">
        <v>540</v>
      </c>
      <c r="I399" s="316"/>
      <c r="J399" s="317"/>
      <c r="K399" s="317"/>
      <c r="L399" s="316"/>
      <c r="M399" s="317"/>
      <c r="N399" s="317"/>
      <c r="O399" s="316"/>
      <c r="P399" s="317"/>
      <c r="Q399" s="317"/>
      <c r="R399" s="316"/>
      <c r="S399" s="317"/>
      <c r="T399" s="317"/>
      <c r="U399" s="316"/>
      <c r="V399" s="317"/>
      <c r="W399" s="317"/>
      <c r="X399" s="316"/>
      <c r="Y399" s="317"/>
      <c r="Z399" s="318"/>
    </row>
    <row r="400" spans="1:26" ht="21" hidden="1" customHeight="1" outlineLevel="1">
      <c r="A400" s="590">
        <v>5.3310000000000768</v>
      </c>
      <c r="B400" s="525" t="s">
        <v>16</v>
      </c>
      <c r="C400" s="885"/>
      <c r="D400" s="857"/>
      <c r="E400" s="857"/>
      <c r="F400" s="857"/>
      <c r="G400" s="851" t="s">
        <v>225</v>
      </c>
      <c r="H400" s="319" t="s">
        <v>536</v>
      </c>
      <c r="I400" s="320"/>
      <c r="J400" s="321"/>
      <c r="K400" s="321"/>
      <c r="L400" s="320"/>
      <c r="M400" s="321"/>
      <c r="N400" s="321"/>
      <c r="O400" s="320"/>
      <c r="P400" s="321"/>
      <c r="Q400" s="321"/>
      <c r="R400" s="320"/>
      <c r="S400" s="321"/>
      <c r="T400" s="321"/>
      <c r="U400" s="320"/>
      <c r="V400" s="321"/>
      <c r="W400" s="321"/>
      <c r="X400" s="320"/>
      <c r="Y400" s="321"/>
      <c r="Z400" s="322"/>
    </row>
    <row r="401" spans="1:26" ht="21" hidden="1" customHeight="1" outlineLevel="1">
      <c r="A401" s="592">
        <v>5.3320000000000771</v>
      </c>
      <c r="B401" s="527" t="s">
        <v>16</v>
      </c>
      <c r="C401" s="886"/>
      <c r="D401" s="869"/>
      <c r="E401" s="869"/>
      <c r="F401" s="869"/>
      <c r="G401" s="888"/>
      <c r="H401" s="311" t="s">
        <v>537</v>
      </c>
      <c r="I401" s="312"/>
      <c r="J401" s="313"/>
      <c r="K401" s="313"/>
      <c r="L401" s="312"/>
      <c r="M401" s="313"/>
      <c r="N401" s="313"/>
      <c r="O401" s="312"/>
      <c r="P401" s="313"/>
      <c r="Q401" s="313"/>
      <c r="R401" s="312"/>
      <c r="S401" s="313"/>
      <c r="T401" s="313"/>
      <c r="U401" s="312"/>
      <c r="V401" s="313"/>
      <c r="W401" s="313"/>
      <c r="X401" s="312"/>
      <c r="Y401" s="313"/>
      <c r="Z401" s="314"/>
    </row>
    <row r="402" spans="1:26" ht="21" hidden="1" customHeight="1" outlineLevel="1">
      <c r="A402" s="592">
        <v>5.3330000000000775</v>
      </c>
      <c r="B402" s="527" t="s">
        <v>16</v>
      </c>
      <c r="C402" s="886"/>
      <c r="D402" s="869"/>
      <c r="E402" s="869"/>
      <c r="F402" s="869"/>
      <c r="G402" s="888"/>
      <c r="H402" s="311" t="s">
        <v>538</v>
      </c>
      <c r="I402" s="312"/>
      <c r="J402" s="313"/>
      <c r="K402" s="313"/>
      <c r="L402" s="312"/>
      <c r="M402" s="313"/>
      <c r="N402" s="313"/>
      <c r="O402" s="312"/>
      <c r="P402" s="313"/>
      <c r="Q402" s="313"/>
      <c r="R402" s="312"/>
      <c r="S402" s="313"/>
      <c r="T402" s="313"/>
      <c r="U402" s="312"/>
      <c r="V402" s="313"/>
      <c r="W402" s="313"/>
      <c r="X402" s="312"/>
      <c r="Y402" s="313"/>
      <c r="Z402" s="314"/>
    </row>
    <row r="403" spans="1:26" ht="21" hidden="1" customHeight="1" outlineLevel="1">
      <c r="A403" s="592">
        <v>5.3340000000000778</v>
      </c>
      <c r="B403" s="527" t="s">
        <v>16</v>
      </c>
      <c r="C403" s="887"/>
      <c r="D403" s="869"/>
      <c r="E403" s="869"/>
      <c r="F403" s="869"/>
      <c r="G403" s="872"/>
      <c r="H403" s="315" t="s">
        <v>539</v>
      </c>
      <c r="I403" s="316"/>
      <c r="J403" s="317"/>
      <c r="K403" s="317"/>
      <c r="L403" s="316"/>
      <c r="M403" s="317"/>
      <c r="N403" s="317"/>
      <c r="O403" s="316"/>
      <c r="P403" s="317"/>
      <c r="Q403" s="317"/>
      <c r="R403" s="316"/>
      <c r="S403" s="317"/>
      <c r="T403" s="317"/>
      <c r="U403" s="316"/>
      <c r="V403" s="317"/>
      <c r="W403" s="317"/>
      <c r="X403" s="316"/>
      <c r="Y403" s="317"/>
      <c r="Z403" s="318"/>
    </row>
    <row r="404" spans="1:26" ht="21" hidden="1" customHeight="1" outlineLevel="1" thickBot="1">
      <c r="A404" s="592">
        <v>5.3350000000000781</v>
      </c>
      <c r="B404" s="527" t="s">
        <v>16</v>
      </c>
      <c r="C404" s="887"/>
      <c r="D404" s="869"/>
      <c r="E404" s="869"/>
      <c r="F404" s="869"/>
      <c r="G404" s="872"/>
      <c r="H404" s="315" t="s">
        <v>540</v>
      </c>
      <c r="I404" s="316"/>
      <c r="J404" s="317"/>
      <c r="K404" s="317"/>
      <c r="L404" s="316"/>
      <c r="M404" s="317"/>
      <c r="N404" s="317"/>
      <c r="O404" s="316"/>
      <c r="P404" s="317"/>
      <c r="Q404" s="317"/>
      <c r="R404" s="316"/>
      <c r="S404" s="317"/>
      <c r="T404" s="317"/>
      <c r="U404" s="316"/>
      <c r="V404" s="317"/>
      <c r="W404" s="317"/>
      <c r="X404" s="316"/>
      <c r="Y404" s="317"/>
      <c r="Z404" s="318"/>
    </row>
    <row r="405" spans="1:26" ht="21" hidden="1" customHeight="1" outlineLevel="1">
      <c r="A405" s="592">
        <v>5.3360000000000785</v>
      </c>
      <c r="B405" s="527" t="s">
        <v>16</v>
      </c>
      <c r="C405" s="887"/>
      <c r="D405" s="869"/>
      <c r="E405" s="869"/>
      <c r="F405" s="869"/>
      <c r="G405" s="851" t="s">
        <v>230</v>
      </c>
      <c r="H405" s="319" t="s">
        <v>536</v>
      </c>
      <c r="I405" s="320"/>
      <c r="J405" s="321"/>
      <c r="K405" s="321"/>
      <c r="L405" s="320"/>
      <c r="M405" s="321"/>
      <c r="N405" s="321"/>
      <c r="O405" s="320"/>
      <c r="P405" s="321"/>
      <c r="Q405" s="321"/>
      <c r="R405" s="320"/>
      <c r="S405" s="321"/>
      <c r="T405" s="321"/>
      <c r="U405" s="320"/>
      <c r="V405" s="321"/>
      <c r="W405" s="321"/>
      <c r="X405" s="320"/>
      <c r="Y405" s="321"/>
      <c r="Z405" s="322"/>
    </row>
    <row r="406" spans="1:26" ht="21" hidden="1" customHeight="1" outlineLevel="1">
      <c r="A406" s="592">
        <v>5.3370000000000788</v>
      </c>
      <c r="B406" s="527" t="s">
        <v>16</v>
      </c>
      <c r="C406" s="887"/>
      <c r="D406" s="869"/>
      <c r="E406" s="869"/>
      <c r="F406" s="869"/>
      <c r="G406" s="888"/>
      <c r="H406" s="311" t="s">
        <v>537</v>
      </c>
      <c r="I406" s="312"/>
      <c r="J406" s="313"/>
      <c r="K406" s="313"/>
      <c r="L406" s="312"/>
      <c r="M406" s="313"/>
      <c r="N406" s="313"/>
      <c r="O406" s="312"/>
      <c r="P406" s="313"/>
      <c r="Q406" s="313"/>
      <c r="R406" s="312"/>
      <c r="S406" s="313"/>
      <c r="T406" s="313"/>
      <c r="U406" s="312"/>
      <c r="V406" s="313"/>
      <c r="W406" s="313"/>
      <c r="X406" s="312"/>
      <c r="Y406" s="313"/>
      <c r="Z406" s="314"/>
    </row>
    <row r="407" spans="1:26" ht="21" hidden="1" customHeight="1" outlineLevel="1">
      <c r="A407" s="592">
        <v>5.3380000000000791</v>
      </c>
      <c r="B407" s="527" t="s">
        <v>16</v>
      </c>
      <c r="C407" s="887"/>
      <c r="D407" s="869"/>
      <c r="E407" s="869"/>
      <c r="F407" s="869"/>
      <c r="G407" s="888"/>
      <c r="H407" s="311" t="s">
        <v>538</v>
      </c>
      <c r="I407" s="312"/>
      <c r="J407" s="313"/>
      <c r="K407" s="313"/>
      <c r="L407" s="312"/>
      <c r="M407" s="313"/>
      <c r="N407" s="313"/>
      <c r="O407" s="312"/>
      <c r="P407" s="313"/>
      <c r="Q407" s="313"/>
      <c r="R407" s="312"/>
      <c r="S407" s="313"/>
      <c r="T407" s="313"/>
      <c r="U407" s="312"/>
      <c r="V407" s="313"/>
      <c r="W407" s="313"/>
      <c r="X407" s="312"/>
      <c r="Y407" s="313"/>
      <c r="Z407" s="314"/>
    </row>
    <row r="408" spans="1:26" ht="21" hidden="1" customHeight="1" outlineLevel="1">
      <c r="A408" s="592">
        <v>5.3390000000000795</v>
      </c>
      <c r="B408" s="527" t="s">
        <v>16</v>
      </c>
      <c r="C408" s="887"/>
      <c r="D408" s="869"/>
      <c r="E408" s="869"/>
      <c r="F408" s="869"/>
      <c r="G408" s="872"/>
      <c r="H408" s="315" t="s">
        <v>539</v>
      </c>
      <c r="I408" s="316"/>
      <c r="J408" s="317"/>
      <c r="K408" s="317"/>
      <c r="L408" s="316"/>
      <c r="M408" s="317"/>
      <c r="N408" s="317"/>
      <c r="O408" s="316"/>
      <c r="P408" s="317"/>
      <c r="Q408" s="317"/>
      <c r="R408" s="316"/>
      <c r="S408" s="317"/>
      <c r="T408" s="317"/>
      <c r="U408" s="316"/>
      <c r="V408" s="317"/>
      <c r="W408" s="317"/>
      <c r="X408" s="316"/>
      <c r="Y408" s="317"/>
      <c r="Z408" s="318"/>
    </row>
    <row r="409" spans="1:26" ht="21" hidden="1" customHeight="1" outlineLevel="1" thickBot="1">
      <c r="A409" s="592">
        <v>5.3400000000000798</v>
      </c>
      <c r="B409" s="527" t="s">
        <v>16</v>
      </c>
      <c r="C409" s="887"/>
      <c r="D409" s="869"/>
      <c r="E409" s="869"/>
      <c r="F409" s="869"/>
      <c r="G409" s="872"/>
      <c r="H409" s="315" t="s">
        <v>540</v>
      </c>
      <c r="I409" s="316"/>
      <c r="J409" s="317"/>
      <c r="K409" s="317"/>
      <c r="L409" s="316"/>
      <c r="M409" s="317"/>
      <c r="N409" s="317"/>
      <c r="O409" s="316"/>
      <c r="P409" s="317"/>
      <c r="Q409" s="317"/>
      <c r="R409" s="316"/>
      <c r="S409" s="317"/>
      <c r="T409" s="317"/>
      <c r="U409" s="316"/>
      <c r="V409" s="317"/>
      <c r="W409" s="317"/>
      <c r="X409" s="316"/>
      <c r="Y409" s="317"/>
      <c r="Z409" s="318"/>
    </row>
    <row r="410" spans="1:26" ht="21" hidden="1" customHeight="1" outlineLevel="1">
      <c r="A410" s="590">
        <v>5.3410000000000801</v>
      </c>
      <c r="B410" s="525" t="s">
        <v>16</v>
      </c>
      <c r="C410" s="885"/>
      <c r="D410" s="857"/>
      <c r="E410" s="857"/>
      <c r="F410" s="857"/>
      <c r="G410" s="851" t="s">
        <v>225</v>
      </c>
      <c r="H410" s="319" t="s">
        <v>536</v>
      </c>
      <c r="I410" s="320"/>
      <c r="J410" s="321"/>
      <c r="K410" s="321"/>
      <c r="L410" s="320"/>
      <c r="M410" s="321"/>
      <c r="N410" s="321"/>
      <c r="O410" s="320"/>
      <c r="P410" s="321"/>
      <c r="Q410" s="321"/>
      <c r="R410" s="320"/>
      <c r="S410" s="321"/>
      <c r="T410" s="321"/>
      <c r="U410" s="320"/>
      <c r="V410" s="321"/>
      <c r="W410" s="321"/>
      <c r="X410" s="320"/>
      <c r="Y410" s="321"/>
      <c r="Z410" s="322"/>
    </row>
    <row r="411" spans="1:26" ht="21" hidden="1" customHeight="1" outlineLevel="1">
      <c r="A411" s="592">
        <v>5.3420000000000805</v>
      </c>
      <c r="B411" s="527" t="s">
        <v>16</v>
      </c>
      <c r="C411" s="886"/>
      <c r="D411" s="869"/>
      <c r="E411" s="869"/>
      <c r="F411" s="869"/>
      <c r="G411" s="888"/>
      <c r="H411" s="311" t="s">
        <v>537</v>
      </c>
      <c r="I411" s="312"/>
      <c r="J411" s="313"/>
      <c r="K411" s="313"/>
      <c r="L411" s="312"/>
      <c r="M411" s="313"/>
      <c r="N411" s="313"/>
      <c r="O411" s="312"/>
      <c r="P411" s="313"/>
      <c r="Q411" s="313"/>
      <c r="R411" s="312"/>
      <c r="S411" s="313"/>
      <c r="T411" s="313"/>
      <c r="U411" s="312"/>
      <c r="V411" s="313"/>
      <c r="W411" s="313"/>
      <c r="X411" s="312"/>
      <c r="Y411" s="313"/>
      <c r="Z411" s="314"/>
    </row>
    <row r="412" spans="1:26" ht="21" hidden="1" customHeight="1" outlineLevel="1">
      <c r="A412" s="592">
        <v>5.3430000000000808</v>
      </c>
      <c r="B412" s="527" t="s">
        <v>16</v>
      </c>
      <c r="C412" s="886"/>
      <c r="D412" s="869"/>
      <c r="E412" s="869"/>
      <c r="F412" s="869"/>
      <c r="G412" s="888"/>
      <c r="H412" s="311" t="s">
        <v>538</v>
      </c>
      <c r="I412" s="312"/>
      <c r="J412" s="313"/>
      <c r="K412" s="313"/>
      <c r="L412" s="312"/>
      <c r="M412" s="313"/>
      <c r="N412" s="313"/>
      <c r="O412" s="312"/>
      <c r="P412" s="313"/>
      <c r="Q412" s="313"/>
      <c r="R412" s="312"/>
      <c r="S412" s="313"/>
      <c r="T412" s="313"/>
      <c r="U412" s="312"/>
      <c r="V412" s="313"/>
      <c r="W412" s="313"/>
      <c r="X412" s="312"/>
      <c r="Y412" s="313"/>
      <c r="Z412" s="314"/>
    </row>
    <row r="413" spans="1:26" ht="21" hidden="1" customHeight="1" outlineLevel="1">
      <c r="A413" s="592">
        <v>5.3440000000000811</v>
      </c>
      <c r="B413" s="527" t="s">
        <v>16</v>
      </c>
      <c r="C413" s="887"/>
      <c r="D413" s="869"/>
      <c r="E413" s="869"/>
      <c r="F413" s="869"/>
      <c r="G413" s="872"/>
      <c r="H413" s="315" t="s">
        <v>539</v>
      </c>
      <c r="I413" s="316"/>
      <c r="J413" s="317"/>
      <c r="K413" s="317"/>
      <c r="L413" s="316"/>
      <c r="M413" s="317"/>
      <c r="N413" s="317"/>
      <c r="O413" s="316"/>
      <c r="P413" s="317"/>
      <c r="Q413" s="317"/>
      <c r="R413" s="316"/>
      <c r="S413" s="317"/>
      <c r="T413" s="317"/>
      <c r="U413" s="316"/>
      <c r="V413" s="317"/>
      <c r="W413" s="317"/>
      <c r="X413" s="316"/>
      <c r="Y413" s="317"/>
      <c r="Z413" s="318"/>
    </row>
    <row r="414" spans="1:26" ht="21" hidden="1" customHeight="1" outlineLevel="1" thickBot="1">
      <c r="A414" s="592">
        <v>5.3450000000000815</v>
      </c>
      <c r="B414" s="527" t="s">
        <v>16</v>
      </c>
      <c r="C414" s="887"/>
      <c r="D414" s="869"/>
      <c r="E414" s="869"/>
      <c r="F414" s="869"/>
      <c r="G414" s="872"/>
      <c r="H414" s="315" t="s">
        <v>540</v>
      </c>
      <c r="I414" s="316"/>
      <c r="J414" s="317"/>
      <c r="K414" s="317"/>
      <c r="L414" s="316"/>
      <c r="M414" s="317"/>
      <c r="N414" s="317"/>
      <c r="O414" s="316"/>
      <c r="P414" s="317"/>
      <c r="Q414" s="317"/>
      <c r="R414" s="316"/>
      <c r="S414" s="317"/>
      <c r="T414" s="317"/>
      <c r="U414" s="316"/>
      <c r="V414" s="317"/>
      <c r="W414" s="317"/>
      <c r="X414" s="316"/>
      <c r="Y414" s="317"/>
      <c r="Z414" s="318"/>
    </row>
    <row r="415" spans="1:26" ht="21" hidden="1" customHeight="1" outlineLevel="1">
      <c r="A415" s="592">
        <v>5.3460000000000818</v>
      </c>
      <c r="B415" s="527" t="s">
        <v>16</v>
      </c>
      <c r="C415" s="887"/>
      <c r="D415" s="869"/>
      <c r="E415" s="869"/>
      <c r="F415" s="869"/>
      <c r="G415" s="851" t="s">
        <v>230</v>
      </c>
      <c r="H415" s="319" t="s">
        <v>536</v>
      </c>
      <c r="I415" s="320"/>
      <c r="J415" s="321"/>
      <c r="K415" s="321"/>
      <c r="L415" s="320"/>
      <c r="M415" s="321"/>
      <c r="N415" s="321"/>
      <c r="O415" s="320"/>
      <c r="P415" s="321"/>
      <c r="Q415" s="321"/>
      <c r="R415" s="320"/>
      <c r="S415" s="321"/>
      <c r="T415" s="321"/>
      <c r="U415" s="320"/>
      <c r="V415" s="321"/>
      <c r="W415" s="321"/>
      <c r="X415" s="320"/>
      <c r="Y415" s="321"/>
      <c r="Z415" s="322"/>
    </row>
    <row r="416" spans="1:26" ht="21" hidden="1" customHeight="1" outlineLevel="1">
      <c r="A416" s="592">
        <v>5.3470000000000821</v>
      </c>
      <c r="B416" s="527" t="s">
        <v>16</v>
      </c>
      <c r="C416" s="887"/>
      <c r="D416" s="869"/>
      <c r="E416" s="869"/>
      <c r="F416" s="869"/>
      <c r="G416" s="888"/>
      <c r="H416" s="311" t="s">
        <v>537</v>
      </c>
      <c r="I416" s="312"/>
      <c r="J416" s="313"/>
      <c r="K416" s="313"/>
      <c r="L416" s="312"/>
      <c r="M416" s="313"/>
      <c r="N416" s="313"/>
      <c r="O416" s="312"/>
      <c r="P416" s="313"/>
      <c r="Q416" s="313"/>
      <c r="R416" s="312"/>
      <c r="S416" s="313"/>
      <c r="T416" s="313"/>
      <c r="U416" s="312"/>
      <c r="V416" s="313"/>
      <c r="W416" s="313"/>
      <c r="X416" s="312"/>
      <c r="Y416" s="313"/>
      <c r="Z416" s="314"/>
    </row>
    <row r="417" spans="1:26" ht="21" hidden="1" customHeight="1" outlineLevel="1">
      <c r="A417" s="592">
        <v>5.3480000000000825</v>
      </c>
      <c r="B417" s="527" t="s">
        <v>16</v>
      </c>
      <c r="C417" s="887"/>
      <c r="D417" s="869"/>
      <c r="E417" s="869"/>
      <c r="F417" s="869"/>
      <c r="G417" s="888"/>
      <c r="H417" s="311" t="s">
        <v>538</v>
      </c>
      <c r="I417" s="312"/>
      <c r="J417" s="313"/>
      <c r="K417" s="313"/>
      <c r="L417" s="312"/>
      <c r="M417" s="313"/>
      <c r="N417" s="313"/>
      <c r="O417" s="312"/>
      <c r="P417" s="313"/>
      <c r="Q417" s="313"/>
      <c r="R417" s="312"/>
      <c r="S417" s="313"/>
      <c r="T417" s="313"/>
      <c r="U417" s="312"/>
      <c r="V417" s="313"/>
      <c r="W417" s="313"/>
      <c r="X417" s="312"/>
      <c r="Y417" s="313"/>
      <c r="Z417" s="314"/>
    </row>
    <row r="418" spans="1:26" ht="21" hidden="1" customHeight="1" outlineLevel="1">
      <c r="A418" s="592">
        <v>5.3490000000000828</v>
      </c>
      <c r="B418" s="527" t="s">
        <v>16</v>
      </c>
      <c r="C418" s="887"/>
      <c r="D418" s="869"/>
      <c r="E418" s="869"/>
      <c r="F418" s="869"/>
      <c r="G418" s="872"/>
      <c r="H418" s="315" t="s">
        <v>539</v>
      </c>
      <c r="I418" s="316"/>
      <c r="J418" s="317"/>
      <c r="K418" s="317"/>
      <c r="L418" s="316"/>
      <c r="M418" s="317"/>
      <c r="N418" s="317"/>
      <c r="O418" s="316"/>
      <c r="P418" s="317"/>
      <c r="Q418" s="317"/>
      <c r="R418" s="316"/>
      <c r="S418" s="317"/>
      <c r="T418" s="317"/>
      <c r="U418" s="316"/>
      <c r="V418" s="317"/>
      <c r="W418" s="317"/>
      <c r="X418" s="316"/>
      <c r="Y418" s="317"/>
      <c r="Z418" s="318"/>
    </row>
    <row r="419" spans="1:26" ht="21" hidden="1" customHeight="1" outlineLevel="1" thickBot="1">
      <c r="A419" s="593">
        <v>5.3500000000000831</v>
      </c>
      <c r="B419" s="528" t="s">
        <v>16</v>
      </c>
      <c r="C419" s="889"/>
      <c r="D419" s="862"/>
      <c r="E419" s="862"/>
      <c r="F419" s="862"/>
      <c r="G419" s="878"/>
      <c r="H419" s="759" t="s">
        <v>540</v>
      </c>
      <c r="I419" s="765"/>
      <c r="J419" s="766"/>
      <c r="K419" s="766"/>
      <c r="L419" s="765"/>
      <c r="M419" s="766"/>
      <c r="N419" s="766"/>
      <c r="O419" s="765"/>
      <c r="P419" s="766"/>
      <c r="Q419" s="766"/>
      <c r="R419" s="765"/>
      <c r="S419" s="766"/>
      <c r="T419" s="766"/>
      <c r="U419" s="765"/>
      <c r="V419" s="766"/>
      <c r="W419" s="766"/>
      <c r="X419" s="765"/>
      <c r="Y419" s="766"/>
      <c r="Z419" s="767"/>
    </row>
    <row r="420" spans="1:26" collapsed="1"/>
    <row r="421" spans="1:26" ht="14.5" thickBot="1"/>
    <row r="422" spans="1:26" ht="24" customHeight="1">
      <c r="A422" s="879" t="s">
        <v>502</v>
      </c>
      <c r="B422" s="880"/>
      <c r="C422" s="880"/>
      <c r="D422" s="880"/>
      <c r="E422" s="880"/>
      <c r="F422" s="880"/>
      <c r="G422" s="880"/>
      <c r="H422" s="881"/>
      <c r="I422" s="839" t="s">
        <v>8</v>
      </c>
      <c r="J422" s="841"/>
      <c r="K422" s="841"/>
      <c r="L422" s="846" t="s">
        <v>9</v>
      </c>
      <c r="M422" s="892"/>
      <c r="N422" s="892"/>
      <c r="O422" s="846" t="s">
        <v>10</v>
      </c>
      <c r="P422" s="892"/>
      <c r="Q422" s="892"/>
      <c r="R422" s="846" t="s">
        <v>11</v>
      </c>
      <c r="S422" s="892"/>
      <c r="T422" s="892"/>
      <c r="U422" s="846" t="s">
        <v>12</v>
      </c>
      <c r="V422" s="892"/>
      <c r="W422" s="892"/>
      <c r="X422" s="846" t="s">
        <v>13</v>
      </c>
      <c r="Y422" s="892"/>
      <c r="Z422" s="847"/>
    </row>
    <row r="423" spans="1:26" ht="24" customHeight="1">
      <c r="A423" s="882"/>
      <c r="B423" s="883"/>
      <c r="C423" s="883"/>
      <c r="D423" s="883"/>
      <c r="E423" s="883"/>
      <c r="F423" s="883"/>
      <c r="G423" s="883"/>
      <c r="H423" s="884"/>
      <c r="I423" s="890" t="s">
        <v>500</v>
      </c>
      <c r="J423" s="891" t="s">
        <v>139</v>
      </c>
      <c r="K423" s="891"/>
      <c r="L423" s="890" t="s">
        <v>500</v>
      </c>
      <c r="M423" s="891" t="s">
        <v>139</v>
      </c>
      <c r="N423" s="891"/>
      <c r="O423" s="890" t="s">
        <v>500</v>
      </c>
      <c r="P423" s="891" t="s">
        <v>139</v>
      </c>
      <c r="Q423" s="891"/>
      <c r="R423" s="890" t="s">
        <v>500</v>
      </c>
      <c r="S423" s="891" t="s">
        <v>139</v>
      </c>
      <c r="T423" s="891"/>
      <c r="U423" s="890" t="s">
        <v>500</v>
      </c>
      <c r="V423" s="891" t="s">
        <v>139</v>
      </c>
      <c r="W423" s="891"/>
      <c r="X423" s="890" t="s">
        <v>500</v>
      </c>
      <c r="Y423" s="891" t="s">
        <v>139</v>
      </c>
      <c r="Z423" s="894"/>
    </row>
    <row r="424" spans="1:26" ht="47" thickBot="1">
      <c r="A424" s="517" t="s">
        <v>128</v>
      </c>
      <c r="B424" s="518" t="s">
        <v>222</v>
      </c>
      <c r="C424" s="518" t="s">
        <v>68</v>
      </c>
      <c r="D424" s="518" t="s">
        <v>130</v>
      </c>
      <c r="E424" s="518" t="s">
        <v>202</v>
      </c>
      <c r="F424" s="519" t="s">
        <v>131</v>
      </c>
      <c r="G424" s="518" t="s">
        <v>7</v>
      </c>
      <c r="H424" s="540" t="s">
        <v>223</v>
      </c>
      <c r="I424" s="893"/>
      <c r="J424" s="490" t="s">
        <v>482</v>
      </c>
      <c r="K424" s="490" t="s">
        <v>434</v>
      </c>
      <c r="L424" s="893"/>
      <c r="M424" s="490" t="s">
        <v>482</v>
      </c>
      <c r="N424" s="490" t="s">
        <v>434</v>
      </c>
      <c r="O424" s="893"/>
      <c r="P424" s="490" t="s">
        <v>482</v>
      </c>
      <c r="Q424" s="490" t="s">
        <v>434</v>
      </c>
      <c r="R424" s="893"/>
      <c r="S424" s="490" t="s">
        <v>482</v>
      </c>
      <c r="T424" s="490" t="s">
        <v>434</v>
      </c>
      <c r="U424" s="893"/>
      <c r="V424" s="490" t="s">
        <v>482</v>
      </c>
      <c r="W424" s="490" t="s">
        <v>434</v>
      </c>
      <c r="X424" s="893"/>
      <c r="Y424" s="490" t="s">
        <v>482</v>
      </c>
      <c r="Z424" s="491" t="s">
        <v>434</v>
      </c>
    </row>
    <row r="425" spans="1:26" s="541" customFormat="1" ht="15.5">
      <c r="A425" s="768"/>
      <c r="B425" s="769"/>
      <c r="C425" s="763">
        <v>1</v>
      </c>
      <c r="D425" s="763">
        <v>2</v>
      </c>
      <c r="E425" s="763">
        <v>3</v>
      </c>
      <c r="F425" s="763">
        <v>4</v>
      </c>
      <c r="G425" s="763">
        <v>5</v>
      </c>
      <c r="H425" s="770">
        <v>6</v>
      </c>
      <c r="I425" s="764">
        <v>7</v>
      </c>
      <c r="J425" s="763">
        <v>8</v>
      </c>
      <c r="K425" s="771">
        <v>9</v>
      </c>
      <c r="L425" s="764">
        <v>10</v>
      </c>
      <c r="M425" s="763">
        <v>11</v>
      </c>
      <c r="N425" s="770">
        <v>12</v>
      </c>
      <c r="O425" s="764">
        <v>13</v>
      </c>
      <c r="P425" s="763">
        <v>14</v>
      </c>
      <c r="Q425" s="770">
        <v>15</v>
      </c>
      <c r="R425" s="764">
        <v>16</v>
      </c>
      <c r="S425" s="763">
        <v>17</v>
      </c>
      <c r="T425" s="770">
        <v>18</v>
      </c>
      <c r="U425" s="764">
        <v>19</v>
      </c>
      <c r="V425" s="763">
        <v>20</v>
      </c>
      <c r="W425" s="770">
        <v>21</v>
      </c>
      <c r="X425" s="764">
        <v>22</v>
      </c>
      <c r="Y425" s="763">
        <v>23</v>
      </c>
      <c r="Z425" s="770">
        <v>24</v>
      </c>
    </row>
    <row r="426" spans="1:26" ht="21" hidden="1" customHeight="1" outlineLevel="1">
      <c r="A426" s="590">
        <v>5.3510000000000835</v>
      </c>
      <c r="B426" s="535" t="s">
        <v>16</v>
      </c>
      <c r="C426" s="885"/>
      <c r="D426" s="857"/>
      <c r="E426" s="857"/>
      <c r="F426" s="857"/>
      <c r="G426" s="851" t="s">
        <v>225</v>
      </c>
      <c r="H426" s="319" t="s">
        <v>536</v>
      </c>
      <c r="I426" s="320"/>
      <c r="J426" s="321"/>
      <c r="K426" s="321"/>
      <c r="L426" s="320"/>
      <c r="M426" s="321"/>
      <c r="N426" s="321"/>
      <c r="O426" s="320"/>
      <c r="P426" s="321"/>
      <c r="Q426" s="321"/>
      <c r="R426" s="320"/>
      <c r="S426" s="321"/>
      <c r="T426" s="321"/>
      <c r="U426" s="320"/>
      <c r="V426" s="321"/>
      <c r="W426" s="321"/>
      <c r="X426" s="320"/>
      <c r="Y426" s="321"/>
      <c r="Z426" s="322"/>
    </row>
    <row r="427" spans="1:26" ht="21" hidden="1" customHeight="1" outlineLevel="1">
      <c r="A427" s="780">
        <v>5.3520000000000838</v>
      </c>
      <c r="B427" s="779" t="s">
        <v>16</v>
      </c>
      <c r="C427" s="886"/>
      <c r="D427" s="869"/>
      <c r="E427" s="869"/>
      <c r="F427" s="869"/>
      <c r="G427" s="888"/>
      <c r="H427" s="311" t="s">
        <v>537</v>
      </c>
      <c r="I427" s="312"/>
      <c r="J427" s="313"/>
      <c r="K427" s="313"/>
      <c r="L427" s="312"/>
      <c r="M427" s="313"/>
      <c r="N427" s="313"/>
      <c r="O427" s="312"/>
      <c r="P427" s="313"/>
      <c r="Q427" s="313"/>
      <c r="R427" s="312"/>
      <c r="S427" s="313"/>
      <c r="T427" s="313"/>
      <c r="U427" s="312"/>
      <c r="V427" s="313"/>
      <c r="W427" s="313"/>
      <c r="X427" s="312"/>
      <c r="Y427" s="313"/>
      <c r="Z427" s="314"/>
    </row>
    <row r="428" spans="1:26" ht="21" hidden="1" customHeight="1" outlineLevel="1">
      <c r="A428" s="780">
        <v>5.3530000000000841</v>
      </c>
      <c r="B428" s="779" t="s">
        <v>16</v>
      </c>
      <c r="C428" s="886"/>
      <c r="D428" s="869"/>
      <c r="E428" s="869"/>
      <c r="F428" s="869"/>
      <c r="G428" s="888"/>
      <c r="H428" s="311" t="s">
        <v>538</v>
      </c>
      <c r="I428" s="312"/>
      <c r="J428" s="313"/>
      <c r="K428" s="313"/>
      <c r="L428" s="312"/>
      <c r="M428" s="313"/>
      <c r="N428" s="313"/>
      <c r="O428" s="312"/>
      <c r="P428" s="313"/>
      <c r="Q428" s="313"/>
      <c r="R428" s="312"/>
      <c r="S428" s="313"/>
      <c r="T428" s="313"/>
      <c r="U428" s="312"/>
      <c r="V428" s="313"/>
      <c r="W428" s="313"/>
      <c r="X428" s="312"/>
      <c r="Y428" s="313"/>
      <c r="Z428" s="314"/>
    </row>
    <row r="429" spans="1:26" ht="21" hidden="1" customHeight="1" outlineLevel="1">
      <c r="A429" s="780">
        <v>5.3540000000000845</v>
      </c>
      <c r="B429" s="536" t="s">
        <v>16</v>
      </c>
      <c r="C429" s="887"/>
      <c r="D429" s="869"/>
      <c r="E429" s="869"/>
      <c r="F429" s="869"/>
      <c r="G429" s="872"/>
      <c r="H429" s="315" t="s">
        <v>539</v>
      </c>
      <c r="I429" s="316"/>
      <c r="J429" s="317"/>
      <c r="K429" s="317"/>
      <c r="L429" s="316"/>
      <c r="M429" s="317"/>
      <c r="N429" s="317"/>
      <c r="O429" s="316"/>
      <c r="P429" s="317"/>
      <c r="Q429" s="317"/>
      <c r="R429" s="316"/>
      <c r="S429" s="317"/>
      <c r="T429" s="317"/>
      <c r="U429" s="316"/>
      <c r="V429" s="317"/>
      <c r="W429" s="317"/>
      <c r="X429" s="316"/>
      <c r="Y429" s="317"/>
      <c r="Z429" s="318"/>
    </row>
    <row r="430" spans="1:26" ht="21" hidden="1" customHeight="1" outlineLevel="1" thickBot="1">
      <c r="A430" s="780">
        <v>5.3550000000000848</v>
      </c>
      <c r="B430" s="536" t="s">
        <v>16</v>
      </c>
      <c r="C430" s="887"/>
      <c r="D430" s="869"/>
      <c r="E430" s="869"/>
      <c r="F430" s="869"/>
      <c r="G430" s="872"/>
      <c r="H430" s="315" t="s">
        <v>540</v>
      </c>
      <c r="I430" s="316"/>
      <c r="J430" s="317"/>
      <c r="K430" s="317"/>
      <c r="L430" s="316"/>
      <c r="M430" s="317"/>
      <c r="N430" s="317"/>
      <c r="O430" s="316"/>
      <c r="P430" s="317"/>
      <c r="Q430" s="317"/>
      <c r="R430" s="316"/>
      <c r="S430" s="317"/>
      <c r="T430" s="317"/>
      <c r="U430" s="316"/>
      <c r="V430" s="317"/>
      <c r="W430" s="317"/>
      <c r="X430" s="316"/>
      <c r="Y430" s="317"/>
      <c r="Z430" s="318"/>
    </row>
    <row r="431" spans="1:26" ht="21" hidden="1" customHeight="1" outlineLevel="1">
      <c r="A431" s="780">
        <v>5.3560000000000851</v>
      </c>
      <c r="B431" s="536" t="s">
        <v>16</v>
      </c>
      <c r="C431" s="887"/>
      <c r="D431" s="869"/>
      <c r="E431" s="869"/>
      <c r="F431" s="869"/>
      <c r="G431" s="851" t="s">
        <v>230</v>
      </c>
      <c r="H431" s="319" t="s">
        <v>536</v>
      </c>
      <c r="I431" s="320"/>
      <c r="J431" s="321"/>
      <c r="K431" s="321"/>
      <c r="L431" s="320"/>
      <c r="M431" s="321"/>
      <c r="N431" s="321"/>
      <c r="O431" s="320"/>
      <c r="P431" s="321"/>
      <c r="Q431" s="321"/>
      <c r="R431" s="320"/>
      <c r="S431" s="321"/>
      <c r="T431" s="321"/>
      <c r="U431" s="320"/>
      <c r="V431" s="321"/>
      <c r="W431" s="321"/>
      <c r="X431" s="320"/>
      <c r="Y431" s="321"/>
      <c r="Z431" s="322"/>
    </row>
    <row r="432" spans="1:26" ht="21" hidden="1" customHeight="1" outlineLevel="1">
      <c r="A432" s="780">
        <v>5.3570000000000855</v>
      </c>
      <c r="B432" s="536" t="s">
        <v>16</v>
      </c>
      <c r="C432" s="887"/>
      <c r="D432" s="869"/>
      <c r="E432" s="869"/>
      <c r="F432" s="869"/>
      <c r="G432" s="888"/>
      <c r="H432" s="311" t="s">
        <v>537</v>
      </c>
      <c r="I432" s="312"/>
      <c r="J432" s="313"/>
      <c r="K432" s="313"/>
      <c r="L432" s="312"/>
      <c r="M432" s="313"/>
      <c r="N432" s="313"/>
      <c r="O432" s="312"/>
      <c r="P432" s="313"/>
      <c r="Q432" s="313"/>
      <c r="R432" s="312"/>
      <c r="S432" s="313"/>
      <c r="T432" s="313"/>
      <c r="U432" s="312"/>
      <c r="V432" s="313"/>
      <c r="W432" s="313"/>
      <c r="X432" s="312"/>
      <c r="Y432" s="313"/>
      <c r="Z432" s="314"/>
    </row>
    <row r="433" spans="1:26" ht="21" hidden="1" customHeight="1" outlineLevel="1">
      <c r="A433" s="780">
        <v>5.3580000000000858</v>
      </c>
      <c r="B433" s="536" t="s">
        <v>16</v>
      </c>
      <c r="C433" s="887"/>
      <c r="D433" s="869"/>
      <c r="E433" s="869"/>
      <c r="F433" s="869"/>
      <c r="G433" s="888"/>
      <c r="H433" s="311" t="s">
        <v>538</v>
      </c>
      <c r="I433" s="312"/>
      <c r="J433" s="313"/>
      <c r="K433" s="313"/>
      <c r="L433" s="312"/>
      <c r="M433" s="313"/>
      <c r="N433" s="313"/>
      <c r="O433" s="312"/>
      <c r="P433" s="313"/>
      <c r="Q433" s="313"/>
      <c r="R433" s="312"/>
      <c r="S433" s="313"/>
      <c r="T433" s="313"/>
      <c r="U433" s="312"/>
      <c r="V433" s="313"/>
      <c r="W433" s="313"/>
      <c r="X433" s="312"/>
      <c r="Y433" s="313"/>
      <c r="Z433" s="314"/>
    </row>
    <row r="434" spans="1:26" ht="21" hidden="1" customHeight="1" outlineLevel="1">
      <c r="A434" s="780">
        <v>5.3590000000000861</v>
      </c>
      <c r="B434" s="536" t="s">
        <v>16</v>
      </c>
      <c r="C434" s="887"/>
      <c r="D434" s="869"/>
      <c r="E434" s="869"/>
      <c r="F434" s="869"/>
      <c r="G434" s="872"/>
      <c r="H434" s="315" t="s">
        <v>539</v>
      </c>
      <c r="I434" s="316"/>
      <c r="J434" s="317"/>
      <c r="K434" s="317"/>
      <c r="L434" s="316"/>
      <c r="M434" s="317"/>
      <c r="N434" s="317"/>
      <c r="O434" s="316"/>
      <c r="P434" s="317"/>
      <c r="Q434" s="317"/>
      <c r="R434" s="316"/>
      <c r="S434" s="317"/>
      <c r="T434" s="317"/>
      <c r="U434" s="316"/>
      <c r="V434" s="317"/>
      <c r="W434" s="317"/>
      <c r="X434" s="316"/>
      <c r="Y434" s="317"/>
      <c r="Z434" s="318"/>
    </row>
    <row r="435" spans="1:26" ht="21" hidden="1" customHeight="1" outlineLevel="1" thickBot="1">
      <c r="A435" s="782">
        <v>5.3600000000000865</v>
      </c>
      <c r="B435" s="536" t="s">
        <v>16</v>
      </c>
      <c r="C435" s="887"/>
      <c r="D435" s="869"/>
      <c r="E435" s="869"/>
      <c r="F435" s="869"/>
      <c r="G435" s="872"/>
      <c r="H435" s="315" t="s">
        <v>540</v>
      </c>
      <c r="I435" s="316"/>
      <c r="J435" s="317"/>
      <c r="K435" s="317"/>
      <c r="L435" s="316"/>
      <c r="M435" s="317"/>
      <c r="N435" s="317"/>
      <c r="O435" s="316"/>
      <c r="P435" s="317"/>
      <c r="Q435" s="317"/>
      <c r="R435" s="316"/>
      <c r="S435" s="317"/>
      <c r="T435" s="317"/>
      <c r="U435" s="316"/>
      <c r="V435" s="317"/>
      <c r="W435" s="317"/>
      <c r="X435" s="316"/>
      <c r="Y435" s="317"/>
      <c r="Z435" s="318"/>
    </row>
    <row r="436" spans="1:26" ht="21" hidden="1" customHeight="1" outlineLevel="1">
      <c r="A436" s="590">
        <v>5.3610000000000868</v>
      </c>
      <c r="B436" s="535" t="s">
        <v>16</v>
      </c>
      <c r="C436" s="885"/>
      <c r="D436" s="857"/>
      <c r="E436" s="857"/>
      <c r="F436" s="857"/>
      <c r="G436" s="851" t="s">
        <v>225</v>
      </c>
      <c r="H436" s="319" t="s">
        <v>536</v>
      </c>
      <c r="I436" s="320"/>
      <c r="J436" s="321"/>
      <c r="K436" s="321"/>
      <c r="L436" s="320"/>
      <c r="M436" s="321"/>
      <c r="N436" s="321"/>
      <c r="O436" s="320"/>
      <c r="P436" s="321"/>
      <c r="Q436" s="321"/>
      <c r="R436" s="320"/>
      <c r="S436" s="321"/>
      <c r="T436" s="321"/>
      <c r="U436" s="320"/>
      <c r="V436" s="321"/>
      <c r="W436" s="321"/>
      <c r="X436" s="320"/>
      <c r="Y436" s="321"/>
      <c r="Z436" s="322"/>
    </row>
    <row r="437" spans="1:26" ht="21" hidden="1" customHeight="1" outlineLevel="1">
      <c r="A437" s="780">
        <v>5.3620000000000871</v>
      </c>
      <c r="B437" s="779" t="s">
        <v>16</v>
      </c>
      <c r="C437" s="886"/>
      <c r="D437" s="869"/>
      <c r="E437" s="869"/>
      <c r="F437" s="869"/>
      <c r="G437" s="888"/>
      <c r="H437" s="311" t="s">
        <v>537</v>
      </c>
      <c r="I437" s="312"/>
      <c r="J437" s="313"/>
      <c r="K437" s="313"/>
      <c r="L437" s="312"/>
      <c r="M437" s="313"/>
      <c r="N437" s="313"/>
      <c r="O437" s="312"/>
      <c r="P437" s="313"/>
      <c r="Q437" s="313"/>
      <c r="R437" s="312"/>
      <c r="S437" s="313"/>
      <c r="T437" s="313"/>
      <c r="U437" s="312"/>
      <c r="V437" s="313"/>
      <c r="W437" s="313"/>
      <c r="X437" s="312"/>
      <c r="Y437" s="313"/>
      <c r="Z437" s="314"/>
    </row>
    <row r="438" spans="1:26" ht="21" hidden="1" customHeight="1" outlineLevel="1">
      <c r="A438" s="780">
        <v>5.3630000000000875</v>
      </c>
      <c r="B438" s="779" t="s">
        <v>16</v>
      </c>
      <c r="C438" s="886"/>
      <c r="D438" s="869"/>
      <c r="E438" s="869"/>
      <c r="F438" s="869"/>
      <c r="G438" s="888"/>
      <c r="H438" s="311" t="s">
        <v>538</v>
      </c>
      <c r="I438" s="312"/>
      <c r="J438" s="313"/>
      <c r="K438" s="313"/>
      <c r="L438" s="312"/>
      <c r="M438" s="313"/>
      <c r="N438" s="313"/>
      <c r="O438" s="312"/>
      <c r="P438" s="313"/>
      <c r="Q438" s="313"/>
      <c r="R438" s="312"/>
      <c r="S438" s="313"/>
      <c r="T438" s="313"/>
      <c r="U438" s="312"/>
      <c r="V438" s="313"/>
      <c r="W438" s="313"/>
      <c r="X438" s="312"/>
      <c r="Y438" s="313"/>
      <c r="Z438" s="314"/>
    </row>
    <row r="439" spans="1:26" ht="21" hidden="1" customHeight="1" outlineLevel="1">
      <c r="A439" s="780">
        <v>5.3640000000000878</v>
      </c>
      <c r="B439" s="536" t="s">
        <v>16</v>
      </c>
      <c r="C439" s="887"/>
      <c r="D439" s="869"/>
      <c r="E439" s="869"/>
      <c r="F439" s="869"/>
      <c r="G439" s="872"/>
      <c r="H439" s="315" t="s">
        <v>539</v>
      </c>
      <c r="I439" s="316"/>
      <c r="J439" s="317"/>
      <c r="K439" s="317"/>
      <c r="L439" s="316"/>
      <c r="M439" s="317"/>
      <c r="N439" s="317"/>
      <c r="O439" s="316"/>
      <c r="P439" s="317"/>
      <c r="Q439" s="317"/>
      <c r="R439" s="316"/>
      <c r="S439" s="317"/>
      <c r="T439" s="317"/>
      <c r="U439" s="316"/>
      <c r="V439" s="317"/>
      <c r="W439" s="317"/>
      <c r="X439" s="316"/>
      <c r="Y439" s="317"/>
      <c r="Z439" s="318"/>
    </row>
    <row r="440" spans="1:26" ht="21" hidden="1" customHeight="1" outlineLevel="1" thickBot="1">
      <c r="A440" s="780">
        <v>5.3650000000000881</v>
      </c>
      <c r="B440" s="536" t="s">
        <v>16</v>
      </c>
      <c r="C440" s="887"/>
      <c r="D440" s="869"/>
      <c r="E440" s="869"/>
      <c r="F440" s="869"/>
      <c r="G440" s="872"/>
      <c r="H440" s="315" t="s">
        <v>540</v>
      </c>
      <c r="I440" s="316"/>
      <c r="J440" s="317"/>
      <c r="K440" s="317"/>
      <c r="L440" s="316"/>
      <c r="M440" s="317"/>
      <c r="N440" s="317"/>
      <c r="O440" s="316"/>
      <c r="P440" s="317"/>
      <c r="Q440" s="317"/>
      <c r="R440" s="316"/>
      <c r="S440" s="317"/>
      <c r="T440" s="317"/>
      <c r="U440" s="316"/>
      <c r="V440" s="317"/>
      <c r="W440" s="317"/>
      <c r="X440" s="316"/>
      <c r="Y440" s="317"/>
      <c r="Z440" s="318"/>
    </row>
    <row r="441" spans="1:26" ht="21" hidden="1" customHeight="1" outlineLevel="1">
      <c r="A441" s="780">
        <v>5.3660000000000885</v>
      </c>
      <c r="B441" s="536" t="s">
        <v>16</v>
      </c>
      <c r="C441" s="887"/>
      <c r="D441" s="869"/>
      <c r="E441" s="869"/>
      <c r="F441" s="869"/>
      <c r="G441" s="851" t="s">
        <v>230</v>
      </c>
      <c r="H441" s="319" t="s">
        <v>536</v>
      </c>
      <c r="I441" s="320"/>
      <c r="J441" s="321"/>
      <c r="K441" s="321"/>
      <c r="L441" s="320"/>
      <c r="M441" s="321"/>
      <c r="N441" s="321"/>
      <c r="O441" s="320"/>
      <c r="P441" s="321"/>
      <c r="Q441" s="321"/>
      <c r="R441" s="320"/>
      <c r="S441" s="321"/>
      <c r="T441" s="321"/>
      <c r="U441" s="320"/>
      <c r="V441" s="321"/>
      <c r="W441" s="321"/>
      <c r="X441" s="320"/>
      <c r="Y441" s="321"/>
      <c r="Z441" s="322"/>
    </row>
    <row r="442" spans="1:26" ht="21" hidden="1" customHeight="1" outlineLevel="1">
      <c r="A442" s="780">
        <v>5.3670000000000888</v>
      </c>
      <c r="B442" s="536" t="s">
        <v>16</v>
      </c>
      <c r="C442" s="887"/>
      <c r="D442" s="869"/>
      <c r="E442" s="869"/>
      <c r="F442" s="869"/>
      <c r="G442" s="888"/>
      <c r="H442" s="311" t="s">
        <v>537</v>
      </c>
      <c r="I442" s="312"/>
      <c r="J442" s="313"/>
      <c r="K442" s="313"/>
      <c r="L442" s="312"/>
      <c r="M442" s="313"/>
      <c r="N442" s="313"/>
      <c r="O442" s="312"/>
      <c r="P442" s="313"/>
      <c r="Q442" s="313"/>
      <c r="R442" s="312"/>
      <c r="S442" s="313"/>
      <c r="T442" s="313"/>
      <c r="U442" s="312"/>
      <c r="V442" s="313"/>
      <c r="W442" s="313"/>
      <c r="X442" s="312"/>
      <c r="Y442" s="313"/>
      <c r="Z442" s="314"/>
    </row>
    <row r="443" spans="1:26" ht="21" hidden="1" customHeight="1" outlineLevel="1">
      <c r="A443" s="780">
        <v>5.3680000000000891</v>
      </c>
      <c r="B443" s="536" t="s">
        <v>16</v>
      </c>
      <c r="C443" s="887"/>
      <c r="D443" s="869"/>
      <c r="E443" s="869"/>
      <c r="F443" s="869"/>
      <c r="G443" s="888"/>
      <c r="H443" s="311" t="s">
        <v>538</v>
      </c>
      <c r="I443" s="312"/>
      <c r="J443" s="313"/>
      <c r="K443" s="313"/>
      <c r="L443" s="312"/>
      <c r="M443" s="313"/>
      <c r="N443" s="313"/>
      <c r="O443" s="312"/>
      <c r="P443" s="313"/>
      <c r="Q443" s="313"/>
      <c r="R443" s="312"/>
      <c r="S443" s="313"/>
      <c r="T443" s="313"/>
      <c r="U443" s="312"/>
      <c r="V443" s="313"/>
      <c r="W443" s="313"/>
      <c r="X443" s="312"/>
      <c r="Y443" s="313"/>
      <c r="Z443" s="314"/>
    </row>
    <row r="444" spans="1:26" ht="21" hidden="1" customHeight="1" outlineLevel="1">
      <c r="A444" s="780">
        <v>5.3690000000000895</v>
      </c>
      <c r="B444" s="536" t="s">
        <v>16</v>
      </c>
      <c r="C444" s="887"/>
      <c r="D444" s="869"/>
      <c r="E444" s="869"/>
      <c r="F444" s="869"/>
      <c r="G444" s="872"/>
      <c r="H444" s="315" t="s">
        <v>539</v>
      </c>
      <c r="I444" s="316"/>
      <c r="J444" s="317"/>
      <c r="K444" s="317"/>
      <c r="L444" s="316"/>
      <c r="M444" s="317"/>
      <c r="N444" s="317"/>
      <c r="O444" s="316"/>
      <c r="P444" s="317"/>
      <c r="Q444" s="317"/>
      <c r="R444" s="316"/>
      <c r="S444" s="317"/>
      <c r="T444" s="317"/>
      <c r="U444" s="316"/>
      <c r="V444" s="317"/>
      <c r="W444" s="317"/>
      <c r="X444" s="316"/>
      <c r="Y444" s="317"/>
      <c r="Z444" s="318"/>
    </row>
    <row r="445" spans="1:26" ht="21" hidden="1" customHeight="1" outlineLevel="1" thickBot="1">
      <c r="A445" s="782">
        <v>5.3700000000000898</v>
      </c>
      <c r="B445" s="536" t="s">
        <v>16</v>
      </c>
      <c r="C445" s="887"/>
      <c r="D445" s="869"/>
      <c r="E445" s="869"/>
      <c r="F445" s="869"/>
      <c r="G445" s="872"/>
      <c r="H445" s="315" t="s">
        <v>540</v>
      </c>
      <c r="I445" s="316"/>
      <c r="J445" s="317"/>
      <c r="K445" s="317"/>
      <c r="L445" s="316"/>
      <c r="M445" s="317"/>
      <c r="N445" s="317"/>
      <c r="O445" s="316"/>
      <c r="P445" s="317"/>
      <c r="Q445" s="317"/>
      <c r="R445" s="316"/>
      <c r="S445" s="317"/>
      <c r="T445" s="317"/>
      <c r="U445" s="316"/>
      <c r="V445" s="317"/>
      <c r="W445" s="317"/>
      <c r="X445" s="316"/>
      <c r="Y445" s="317"/>
      <c r="Z445" s="318"/>
    </row>
    <row r="446" spans="1:26" ht="21" hidden="1" customHeight="1" outlineLevel="1">
      <c r="A446" s="590">
        <v>5.3710000000000901</v>
      </c>
      <c r="B446" s="535" t="s">
        <v>16</v>
      </c>
      <c r="C446" s="885"/>
      <c r="D446" s="857"/>
      <c r="E446" s="857"/>
      <c r="F446" s="857"/>
      <c r="G446" s="851" t="s">
        <v>225</v>
      </c>
      <c r="H446" s="319" t="s">
        <v>536</v>
      </c>
      <c r="I446" s="320"/>
      <c r="J446" s="321"/>
      <c r="K446" s="321"/>
      <c r="L446" s="320"/>
      <c r="M446" s="321"/>
      <c r="N446" s="321"/>
      <c r="O446" s="320"/>
      <c r="P446" s="321"/>
      <c r="Q446" s="321"/>
      <c r="R446" s="320"/>
      <c r="S446" s="321"/>
      <c r="T446" s="321"/>
      <c r="U446" s="320"/>
      <c r="V446" s="321"/>
      <c r="W446" s="321"/>
      <c r="X446" s="320"/>
      <c r="Y446" s="321"/>
      <c r="Z446" s="322"/>
    </row>
    <row r="447" spans="1:26" ht="21" hidden="1" customHeight="1" outlineLevel="1">
      <c r="A447" s="780">
        <v>5.3720000000000905</v>
      </c>
      <c r="B447" s="779" t="s">
        <v>16</v>
      </c>
      <c r="C447" s="886"/>
      <c r="D447" s="869"/>
      <c r="E447" s="869"/>
      <c r="F447" s="869"/>
      <c r="G447" s="888"/>
      <c r="H447" s="311" t="s">
        <v>537</v>
      </c>
      <c r="I447" s="312"/>
      <c r="J447" s="313"/>
      <c r="K447" s="313"/>
      <c r="L447" s="312"/>
      <c r="M447" s="313"/>
      <c r="N447" s="313"/>
      <c r="O447" s="312"/>
      <c r="P447" s="313"/>
      <c r="Q447" s="313"/>
      <c r="R447" s="312"/>
      <c r="S447" s="313"/>
      <c r="T447" s="313"/>
      <c r="U447" s="312"/>
      <c r="V447" s="313"/>
      <c r="W447" s="313"/>
      <c r="X447" s="312"/>
      <c r="Y447" s="313"/>
      <c r="Z447" s="314"/>
    </row>
    <row r="448" spans="1:26" ht="21" hidden="1" customHeight="1" outlineLevel="1">
      <c r="A448" s="780">
        <v>5.3730000000000908</v>
      </c>
      <c r="B448" s="779" t="s">
        <v>16</v>
      </c>
      <c r="C448" s="886"/>
      <c r="D448" s="869"/>
      <c r="E448" s="869"/>
      <c r="F448" s="869"/>
      <c r="G448" s="888"/>
      <c r="H448" s="311" t="s">
        <v>538</v>
      </c>
      <c r="I448" s="312"/>
      <c r="J448" s="313"/>
      <c r="K448" s="313"/>
      <c r="L448" s="312"/>
      <c r="M448" s="313"/>
      <c r="N448" s="313"/>
      <c r="O448" s="312"/>
      <c r="P448" s="313"/>
      <c r="Q448" s="313"/>
      <c r="R448" s="312"/>
      <c r="S448" s="313"/>
      <c r="T448" s="313"/>
      <c r="U448" s="312"/>
      <c r="V448" s="313"/>
      <c r="W448" s="313"/>
      <c r="X448" s="312"/>
      <c r="Y448" s="313"/>
      <c r="Z448" s="314"/>
    </row>
    <row r="449" spans="1:26" ht="21" hidden="1" customHeight="1" outlineLevel="1">
      <c r="A449" s="780">
        <v>5.3740000000000911</v>
      </c>
      <c r="B449" s="536" t="s">
        <v>16</v>
      </c>
      <c r="C449" s="887"/>
      <c r="D449" s="869"/>
      <c r="E449" s="869"/>
      <c r="F449" s="869"/>
      <c r="G449" s="872"/>
      <c r="H449" s="315" t="s">
        <v>539</v>
      </c>
      <c r="I449" s="316"/>
      <c r="J449" s="317"/>
      <c r="K449" s="317"/>
      <c r="L449" s="316"/>
      <c r="M449" s="317"/>
      <c r="N449" s="317"/>
      <c r="O449" s="316"/>
      <c r="P449" s="317"/>
      <c r="Q449" s="317"/>
      <c r="R449" s="316"/>
      <c r="S449" s="317"/>
      <c r="T449" s="317"/>
      <c r="U449" s="316"/>
      <c r="V449" s="317"/>
      <c r="W449" s="317"/>
      <c r="X449" s="316"/>
      <c r="Y449" s="317"/>
      <c r="Z449" s="318"/>
    </row>
    <row r="450" spans="1:26" ht="21" hidden="1" customHeight="1" outlineLevel="1" thickBot="1">
      <c r="A450" s="780">
        <v>5.3750000000000915</v>
      </c>
      <c r="B450" s="536" t="s">
        <v>16</v>
      </c>
      <c r="C450" s="887"/>
      <c r="D450" s="869"/>
      <c r="E450" s="869"/>
      <c r="F450" s="869"/>
      <c r="G450" s="872"/>
      <c r="H450" s="315" t="s">
        <v>540</v>
      </c>
      <c r="I450" s="316"/>
      <c r="J450" s="317"/>
      <c r="K450" s="317"/>
      <c r="L450" s="316"/>
      <c r="M450" s="317"/>
      <c r="N450" s="317"/>
      <c r="O450" s="316"/>
      <c r="P450" s="317"/>
      <c r="Q450" s="317"/>
      <c r="R450" s="316"/>
      <c r="S450" s="317"/>
      <c r="T450" s="317"/>
      <c r="U450" s="316"/>
      <c r="V450" s="317"/>
      <c r="W450" s="317"/>
      <c r="X450" s="316"/>
      <c r="Y450" s="317"/>
      <c r="Z450" s="318"/>
    </row>
    <row r="451" spans="1:26" ht="21" hidden="1" customHeight="1" outlineLevel="1">
      <c r="A451" s="780">
        <v>5.3760000000000918</v>
      </c>
      <c r="B451" s="536" t="s">
        <v>16</v>
      </c>
      <c r="C451" s="887"/>
      <c r="D451" s="869"/>
      <c r="E451" s="869"/>
      <c r="F451" s="869"/>
      <c r="G451" s="851" t="s">
        <v>230</v>
      </c>
      <c r="H451" s="319" t="s">
        <v>536</v>
      </c>
      <c r="I451" s="320"/>
      <c r="J451" s="321"/>
      <c r="K451" s="321"/>
      <c r="L451" s="320"/>
      <c r="M451" s="321"/>
      <c r="N451" s="321"/>
      <c r="O451" s="320"/>
      <c r="P451" s="321"/>
      <c r="Q451" s="321"/>
      <c r="R451" s="320"/>
      <c r="S451" s="321"/>
      <c r="T451" s="321"/>
      <c r="U451" s="320"/>
      <c r="V451" s="321"/>
      <c r="W451" s="321"/>
      <c r="X451" s="320"/>
      <c r="Y451" s="321"/>
      <c r="Z451" s="322"/>
    </row>
    <row r="452" spans="1:26" ht="21" hidden="1" customHeight="1" outlineLevel="1">
      <c r="A452" s="780">
        <v>5.3770000000000922</v>
      </c>
      <c r="B452" s="536" t="s">
        <v>16</v>
      </c>
      <c r="C452" s="887"/>
      <c r="D452" s="869"/>
      <c r="E452" s="869"/>
      <c r="F452" s="869"/>
      <c r="G452" s="888"/>
      <c r="H452" s="311" t="s">
        <v>537</v>
      </c>
      <c r="I452" s="312"/>
      <c r="J452" s="313"/>
      <c r="K452" s="313"/>
      <c r="L452" s="312"/>
      <c r="M452" s="313"/>
      <c r="N452" s="313"/>
      <c r="O452" s="312"/>
      <c r="P452" s="313"/>
      <c r="Q452" s="313"/>
      <c r="R452" s="312"/>
      <c r="S452" s="313"/>
      <c r="T452" s="313"/>
      <c r="U452" s="312"/>
      <c r="V452" s="313"/>
      <c r="W452" s="313"/>
      <c r="X452" s="312"/>
      <c r="Y452" s="313"/>
      <c r="Z452" s="314"/>
    </row>
    <row r="453" spans="1:26" ht="21" hidden="1" customHeight="1" outlineLevel="1">
      <c r="A453" s="780">
        <v>5.3780000000000925</v>
      </c>
      <c r="B453" s="536" t="s">
        <v>16</v>
      </c>
      <c r="C453" s="887"/>
      <c r="D453" s="869"/>
      <c r="E453" s="869"/>
      <c r="F453" s="869"/>
      <c r="G453" s="888"/>
      <c r="H453" s="311" t="s">
        <v>538</v>
      </c>
      <c r="I453" s="312"/>
      <c r="J453" s="313"/>
      <c r="K453" s="313"/>
      <c r="L453" s="312"/>
      <c r="M453" s="313"/>
      <c r="N453" s="313"/>
      <c r="O453" s="312"/>
      <c r="P453" s="313"/>
      <c r="Q453" s="313"/>
      <c r="R453" s="312"/>
      <c r="S453" s="313"/>
      <c r="T453" s="313"/>
      <c r="U453" s="312"/>
      <c r="V453" s="313"/>
      <c r="W453" s="313"/>
      <c r="X453" s="312"/>
      <c r="Y453" s="313"/>
      <c r="Z453" s="314"/>
    </row>
    <row r="454" spans="1:26" ht="21" hidden="1" customHeight="1" outlineLevel="1">
      <c r="A454" s="780">
        <v>5.3790000000000928</v>
      </c>
      <c r="B454" s="536" t="s">
        <v>16</v>
      </c>
      <c r="C454" s="887"/>
      <c r="D454" s="869"/>
      <c r="E454" s="869"/>
      <c r="F454" s="869"/>
      <c r="G454" s="872"/>
      <c r="H454" s="315" t="s">
        <v>539</v>
      </c>
      <c r="I454" s="316"/>
      <c r="J454" s="317"/>
      <c r="K454" s="317"/>
      <c r="L454" s="316"/>
      <c r="M454" s="317"/>
      <c r="N454" s="317"/>
      <c r="O454" s="316"/>
      <c r="P454" s="317"/>
      <c r="Q454" s="317"/>
      <c r="R454" s="316"/>
      <c r="S454" s="317"/>
      <c r="T454" s="317"/>
      <c r="U454" s="316"/>
      <c r="V454" s="317"/>
      <c r="W454" s="317"/>
      <c r="X454" s="316"/>
      <c r="Y454" s="317"/>
      <c r="Z454" s="318"/>
    </row>
    <row r="455" spans="1:26" ht="21" hidden="1" customHeight="1" outlineLevel="1" thickBot="1">
      <c r="A455" s="782">
        <v>5.3800000000000932</v>
      </c>
      <c r="B455" s="536" t="s">
        <v>16</v>
      </c>
      <c r="C455" s="887"/>
      <c r="D455" s="869"/>
      <c r="E455" s="869"/>
      <c r="F455" s="869"/>
      <c r="G455" s="872"/>
      <c r="H455" s="315" t="s">
        <v>540</v>
      </c>
      <c r="I455" s="316"/>
      <c r="J455" s="317"/>
      <c r="K455" s="317"/>
      <c r="L455" s="316"/>
      <c r="M455" s="317"/>
      <c r="N455" s="317"/>
      <c r="O455" s="316"/>
      <c r="P455" s="317"/>
      <c r="Q455" s="317"/>
      <c r="R455" s="316"/>
      <c r="S455" s="317"/>
      <c r="T455" s="317"/>
      <c r="U455" s="316"/>
      <c r="V455" s="317"/>
      <c r="W455" s="317"/>
      <c r="X455" s="316"/>
      <c r="Y455" s="317"/>
      <c r="Z455" s="318"/>
    </row>
    <row r="456" spans="1:26" ht="21" hidden="1" customHeight="1" outlineLevel="1">
      <c r="A456" s="590">
        <v>5.3810000000000935</v>
      </c>
      <c r="B456" s="535" t="s">
        <v>16</v>
      </c>
      <c r="C456" s="885"/>
      <c r="D456" s="857"/>
      <c r="E456" s="857"/>
      <c r="F456" s="857"/>
      <c r="G456" s="851" t="s">
        <v>225</v>
      </c>
      <c r="H456" s="319" t="s">
        <v>536</v>
      </c>
      <c r="I456" s="320"/>
      <c r="J456" s="321"/>
      <c r="K456" s="321"/>
      <c r="L456" s="320"/>
      <c r="M456" s="321"/>
      <c r="N456" s="321"/>
      <c r="O456" s="320"/>
      <c r="P456" s="321"/>
      <c r="Q456" s="321"/>
      <c r="R456" s="320"/>
      <c r="S456" s="321"/>
      <c r="T456" s="321"/>
      <c r="U456" s="320"/>
      <c r="V456" s="321"/>
      <c r="W456" s="321"/>
      <c r="X456" s="320"/>
      <c r="Y456" s="321"/>
      <c r="Z456" s="322"/>
    </row>
    <row r="457" spans="1:26" ht="21" hidden="1" customHeight="1" outlineLevel="1">
      <c r="A457" s="780">
        <v>5.3820000000000938</v>
      </c>
      <c r="B457" s="779" t="s">
        <v>16</v>
      </c>
      <c r="C457" s="886"/>
      <c r="D457" s="869"/>
      <c r="E457" s="869"/>
      <c r="F457" s="869"/>
      <c r="G457" s="888"/>
      <c r="H457" s="311" t="s">
        <v>537</v>
      </c>
      <c r="I457" s="312"/>
      <c r="J457" s="313"/>
      <c r="K457" s="313"/>
      <c r="L457" s="312"/>
      <c r="M457" s="313"/>
      <c r="N457" s="313"/>
      <c r="O457" s="312"/>
      <c r="P457" s="313"/>
      <c r="Q457" s="313"/>
      <c r="R457" s="312"/>
      <c r="S457" s="313"/>
      <c r="T457" s="313"/>
      <c r="U457" s="312"/>
      <c r="V457" s="313"/>
      <c r="W457" s="313"/>
      <c r="X457" s="312"/>
      <c r="Y457" s="313"/>
      <c r="Z457" s="314"/>
    </row>
    <row r="458" spans="1:26" ht="21" hidden="1" customHeight="1" outlineLevel="1">
      <c r="A458" s="780">
        <v>5.3830000000000942</v>
      </c>
      <c r="B458" s="779" t="s">
        <v>16</v>
      </c>
      <c r="C458" s="886"/>
      <c r="D458" s="869"/>
      <c r="E458" s="869"/>
      <c r="F458" s="869"/>
      <c r="G458" s="888"/>
      <c r="H458" s="311" t="s">
        <v>538</v>
      </c>
      <c r="I458" s="312"/>
      <c r="J458" s="313"/>
      <c r="K458" s="313"/>
      <c r="L458" s="312"/>
      <c r="M458" s="313"/>
      <c r="N458" s="313"/>
      <c r="O458" s="312"/>
      <c r="P458" s="313"/>
      <c r="Q458" s="313"/>
      <c r="R458" s="312"/>
      <c r="S458" s="313"/>
      <c r="T458" s="313"/>
      <c r="U458" s="312"/>
      <c r="V458" s="313"/>
      <c r="W458" s="313"/>
      <c r="X458" s="312"/>
      <c r="Y458" s="313"/>
      <c r="Z458" s="314"/>
    </row>
    <row r="459" spans="1:26" ht="21" hidden="1" customHeight="1" outlineLevel="1">
      <c r="A459" s="780">
        <v>5.3840000000000945</v>
      </c>
      <c r="B459" s="536" t="s">
        <v>16</v>
      </c>
      <c r="C459" s="887"/>
      <c r="D459" s="869"/>
      <c r="E459" s="869"/>
      <c r="F459" s="869"/>
      <c r="G459" s="872"/>
      <c r="H459" s="315" t="s">
        <v>539</v>
      </c>
      <c r="I459" s="316"/>
      <c r="J459" s="317"/>
      <c r="K459" s="317"/>
      <c r="L459" s="316"/>
      <c r="M459" s="317"/>
      <c r="N459" s="317"/>
      <c r="O459" s="316"/>
      <c r="P459" s="317"/>
      <c r="Q459" s="317"/>
      <c r="R459" s="316"/>
      <c r="S459" s="317"/>
      <c r="T459" s="317"/>
      <c r="U459" s="316"/>
      <c r="V459" s="317"/>
      <c r="W459" s="317"/>
      <c r="X459" s="316"/>
      <c r="Y459" s="317"/>
      <c r="Z459" s="318"/>
    </row>
    <row r="460" spans="1:26" ht="21" hidden="1" customHeight="1" outlineLevel="1" thickBot="1">
      <c r="A460" s="780">
        <v>5.3850000000000948</v>
      </c>
      <c r="B460" s="536" t="s">
        <v>16</v>
      </c>
      <c r="C460" s="887"/>
      <c r="D460" s="869"/>
      <c r="E460" s="869"/>
      <c r="F460" s="869"/>
      <c r="G460" s="872"/>
      <c r="H460" s="315" t="s">
        <v>540</v>
      </c>
      <c r="I460" s="316"/>
      <c r="J460" s="317"/>
      <c r="K460" s="317"/>
      <c r="L460" s="316"/>
      <c r="M460" s="317"/>
      <c r="N460" s="317"/>
      <c r="O460" s="316"/>
      <c r="P460" s="317"/>
      <c r="Q460" s="317"/>
      <c r="R460" s="316"/>
      <c r="S460" s="317"/>
      <c r="T460" s="317"/>
      <c r="U460" s="316"/>
      <c r="V460" s="317"/>
      <c r="W460" s="317"/>
      <c r="X460" s="316"/>
      <c r="Y460" s="317"/>
      <c r="Z460" s="318"/>
    </row>
    <row r="461" spans="1:26" ht="21" hidden="1" customHeight="1" outlineLevel="1">
      <c r="A461" s="780">
        <v>5.3860000000000952</v>
      </c>
      <c r="B461" s="536" t="s">
        <v>16</v>
      </c>
      <c r="C461" s="887"/>
      <c r="D461" s="869"/>
      <c r="E461" s="869"/>
      <c r="F461" s="869"/>
      <c r="G461" s="851" t="s">
        <v>230</v>
      </c>
      <c r="H461" s="319" t="s">
        <v>536</v>
      </c>
      <c r="I461" s="320"/>
      <c r="J461" s="321"/>
      <c r="K461" s="321"/>
      <c r="L461" s="320"/>
      <c r="M461" s="321"/>
      <c r="N461" s="321"/>
      <c r="O461" s="320"/>
      <c r="P461" s="321"/>
      <c r="Q461" s="321"/>
      <c r="R461" s="320"/>
      <c r="S461" s="321"/>
      <c r="T461" s="321"/>
      <c r="U461" s="320"/>
      <c r="V461" s="321"/>
      <c r="W461" s="321"/>
      <c r="X461" s="320"/>
      <c r="Y461" s="321"/>
      <c r="Z461" s="322"/>
    </row>
    <row r="462" spans="1:26" ht="21" hidden="1" customHeight="1" outlineLevel="1">
      <c r="A462" s="780">
        <v>5.3870000000000955</v>
      </c>
      <c r="B462" s="536" t="s">
        <v>16</v>
      </c>
      <c r="C462" s="887"/>
      <c r="D462" s="869"/>
      <c r="E462" s="869"/>
      <c r="F462" s="869"/>
      <c r="G462" s="888"/>
      <c r="H462" s="311" t="s">
        <v>537</v>
      </c>
      <c r="I462" s="312"/>
      <c r="J462" s="313"/>
      <c r="K462" s="313"/>
      <c r="L462" s="312"/>
      <c r="M462" s="313"/>
      <c r="N462" s="313"/>
      <c r="O462" s="312"/>
      <c r="P462" s="313"/>
      <c r="Q462" s="313"/>
      <c r="R462" s="312"/>
      <c r="S462" s="313"/>
      <c r="T462" s="313"/>
      <c r="U462" s="312"/>
      <c r="V462" s="313"/>
      <c r="W462" s="313"/>
      <c r="X462" s="312"/>
      <c r="Y462" s="313"/>
      <c r="Z462" s="314"/>
    </row>
    <row r="463" spans="1:26" ht="21" hidden="1" customHeight="1" outlineLevel="1">
      <c r="A463" s="780">
        <v>5.3880000000000958</v>
      </c>
      <c r="B463" s="536" t="s">
        <v>16</v>
      </c>
      <c r="C463" s="887"/>
      <c r="D463" s="869"/>
      <c r="E463" s="869"/>
      <c r="F463" s="869"/>
      <c r="G463" s="888"/>
      <c r="H463" s="311" t="s">
        <v>538</v>
      </c>
      <c r="I463" s="312"/>
      <c r="J463" s="313"/>
      <c r="K463" s="313"/>
      <c r="L463" s="312"/>
      <c r="M463" s="313"/>
      <c r="N463" s="313"/>
      <c r="O463" s="312"/>
      <c r="P463" s="313"/>
      <c r="Q463" s="313"/>
      <c r="R463" s="312"/>
      <c r="S463" s="313"/>
      <c r="T463" s="313"/>
      <c r="U463" s="312"/>
      <c r="V463" s="313"/>
      <c r="W463" s="313"/>
      <c r="X463" s="312"/>
      <c r="Y463" s="313"/>
      <c r="Z463" s="314"/>
    </row>
    <row r="464" spans="1:26" ht="21" hidden="1" customHeight="1" outlineLevel="1">
      <c r="A464" s="780">
        <v>5.3890000000000962</v>
      </c>
      <c r="B464" s="536" t="s">
        <v>16</v>
      </c>
      <c r="C464" s="887"/>
      <c r="D464" s="869"/>
      <c r="E464" s="869"/>
      <c r="F464" s="869"/>
      <c r="G464" s="872"/>
      <c r="H464" s="315" t="s">
        <v>539</v>
      </c>
      <c r="I464" s="316"/>
      <c r="J464" s="317"/>
      <c r="K464" s="317"/>
      <c r="L464" s="316"/>
      <c r="M464" s="317"/>
      <c r="N464" s="317"/>
      <c r="O464" s="316"/>
      <c r="P464" s="317"/>
      <c r="Q464" s="317"/>
      <c r="R464" s="316"/>
      <c r="S464" s="317"/>
      <c r="T464" s="317"/>
      <c r="U464" s="316"/>
      <c r="V464" s="317"/>
      <c r="W464" s="317"/>
      <c r="X464" s="316"/>
      <c r="Y464" s="317"/>
      <c r="Z464" s="318"/>
    </row>
    <row r="465" spans="1:26" ht="21" hidden="1" customHeight="1" outlineLevel="1" thickBot="1">
      <c r="A465" s="781">
        <v>5.3900000000000965</v>
      </c>
      <c r="B465" s="536" t="s">
        <v>16</v>
      </c>
      <c r="C465" s="887"/>
      <c r="D465" s="869"/>
      <c r="E465" s="869"/>
      <c r="F465" s="869"/>
      <c r="G465" s="872"/>
      <c r="H465" s="315" t="s">
        <v>540</v>
      </c>
      <c r="I465" s="316"/>
      <c r="J465" s="317"/>
      <c r="K465" s="317"/>
      <c r="L465" s="316"/>
      <c r="M465" s="317"/>
      <c r="N465" s="317"/>
      <c r="O465" s="316"/>
      <c r="P465" s="317"/>
      <c r="Q465" s="317"/>
      <c r="R465" s="316"/>
      <c r="S465" s="317"/>
      <c r="T465" s="317"/>
      <c r="U465" s="316"/>
      <c r="V465" s="317"/>
      <c r="W465" s="317"/>
      <c r="X465" s="316"/>
      <c r="Y465" s="317"/>
      <c r="Z465" s="318"/>
    </row>
    <row r="466" spans="1:26" ht="21" hidden="1" customHeight="1" outlineLevel="1">
      <c r="A466" s="780">
        <v>5.3910000000000968</v>
      </c>
      <c r="B466" s="535" t="s">
        <v>16</v>
      </c>
      <c r="C466" s="885"/>
      <c r="D466" s="857"/>
      <c r="E466" s="857"/>
      <c r="F466" s="857"/>
      <c r="G466" s="851" t="s">
        <v>225</v>
      </c>
      <c r="H466" s="319" t="s">
        <v>536</v>
      </c>
      <c r="I466" s="320"/>
      <c r="J466" s="321"/>
      <c r="K466" s="321"/>
      <c r="L466" s="320"/>
      <c r="M466" s="321"/>
      <c r="N466" s="321"/>
      <c r="O466" s="320"/>
      <c r="P466" s="321"/>
      <c r="Q466" s="321"/>
      <c r="R466" s="320"/>
      <c r="S466" s="321"/>
      <c r="T466" s="321"/>
      <c r="U466" s="320"/>
      <c r="V466" s="321"/>
      <c r="W466" s="321"/>
      <c r="X466" s="320"/>
      <c r="Y466" s="321"/>
      <c r="Z466" s="322"/>
    </row>
    <row r="467" spans="1:26" ht="21" hidden="1" customHeight="1" outlineLevel="1">
      <c r="A467" s="780">
        <v>5.3920000000000972</v>
      </c>
      <c r="B467" s="779" t="s">
        <v>16</v>
      </c>
      <c r="C467" s="886"/>
      <c r="D467" s="869"/>
      <c r="E467" s="869"/>
      <c r="F467" s="869"/>
      <c r="G467" s="888"/>
      <c r="H467" s="311" t="s">
        <v>537</v>
      </c>
      <c r="I467" s="312"/>
      <c r="J467" s="313"/>
      <c r="K467" s="313"/>
      <c r="L467" s="312"/>
      <c r="M467" s="313"/>
      <c r="N467" s="313"/>
      <c r="O467" s="312"/>
      <c r="P467" s="313"/>
      <c r="Q467" s="313"/>
      <c r="R467" s="312"/>
      <c r="S467" s="313"/>
      <c r="T467" s="313"/>
      <c r="U467" s="312"/>
      <c r="V467" s="313"/>
      <c r="W467" s="313"/>
      <c r="X467" s="312"/>
      <c r="Y467" s="313"/>
      <c r="Z467" s="314"/>
    </row>
    <row r="468" spans="1:26" ht="21" hidden="1" customHeight="1" outlineLevel="1">
      <c r="A468" s="780">
        <v>5.3930000000000975</v>
      </c>
      <c r="B468" s="779" t="s">
        <v>16</v>
      </c>
      <c r="C468" s="886"/>
      <c r="D468" s="869"/>
      <c r="E468" s="869"/>
      <c r="F468" s="869"/>
      <c r="G468" s="888"/>
      <c r="H468" s="311" t="s">
        <v>538</v>
      </c>
      <c r="I468" s="312"/>
      <c r="J468" s="313"/>
      <c r="K468" s="313"/>
      <c r="L468" s="312"/>
      <c r="M468" s="313"/>
      <c r="N468" s="313"/>
      <c r="O468" s="312"/>
      <c r="P468" s="313"/>
      <c r="Q468" s="313"/>
      <c r="R468" s="312"/>
      <c r="S468" s="313"/>
      <c r="T468" s="313"/>
      <c r="U468" s="312"/>
      <c r="V468" s="313"/>
      <c r="W468" s="313"/>
      <c r="X468" s="312"/>
      <c r="Y468" s="313"/>
      <c r="Z468" s="314"/>
    </row>
    <row r="469" spans="1:26" ht="21" hidden="1" customHeight="1" outlineLevel="1">
      <c r="A469" s="780">
        <v>5.3940000000000978</v>
      </c>
      <c r="B469" s="536" t="s">
        <v>16</v>
      </c>
      <c r="C469" s="887"/>
      <c r="D469" s="869"/>
      <c r="E469" s="869"/>
      <c r="F469" s="869"/>
      <c r="G469" s="872"/>
      <c r="H469" s="315" t="s">
        <v>539</v>
      </c>
      <c r="I469" s="316"/>
      <c r="J469" s="317"/>
      <c r="K469" s="317"/>
      <c r="L469" s="316"/>
      <c r="M469" s="317"/>
      <c r="N469" s="317"/>
      <c r="O469" s="316"/>
      <c r="P469" s="317"/>
      <c r="Q469" s="317"/>
      <c r="R469" s="316"/>
      <c r="S469" s="317"/>
      <c r="T469" s="317"/>
      <c r="U469" s="316"/>
      <c r="V469" s="317"/>
      <c r="W469" s="317"/>
      <c r="X469" s="316"/>
      <c r="Y469" s="317"/>
      <c r="Z469" s="318"/>
    </row>
    <row r="470" spans="1:26" ht="21" hidden="1" customHeight="1" outlineLevel="1" thickBot="1">
      <c r="A470" s="780">
        <v>5.3950000000000982</v>
      </c>
      <c r="B470" s="536" t="s">
        <v>16</v>
      </c>
      <c r="C470" s="887"/>
      <c r="D470" s="869"/>
      <c r="E470" s="869"/>
      <c r="F470" s="869"/>
      <c r="G470" s="872"/>
      <c r="H470" s="315" t="s">
        <v>540</v>
      </c>
      <c r="I470" s="316"/>
      <c r="J470" s="317"/>
      <c r="K470" s="317"/>
      <c r="L470" s="316"/>
      <c r="M470" s="317"/>
      <c r="N470" s="317"/>
      <c r="O470" s="316"/>
      <c r="P470" s="317"/>
      <c r="Q470" s="317"/>
      <c r="R470" s="316"/>
      <c r="S470" s="317"/>
      <c r="T470" s="317"/>
      <c r="U470" s="316"/>
      <c r="V470" s="317"/>
      <c r="W470" s="317"/>
      <c r="X470" s="316"/>
      <c r="Y470" s="317"/>
      <c r="Z470" s="318"/>
    </row>
    <row r="471" spans="1:26" ht="21" hidden="1" customHeight="1" outlineLevel="1">
      <c r="A471" s="780">
        <v>5.3960000000000985</v>
      </c>
      <c r="B471" s="536" t="s">
        <v>16</v>
      </c>
      <c r="C471" s="887"/>
      <c r="D471" s="869"/>
      <c r="E471" s="869"/>
      <c r="F471" s="869"/>
      <c r="G471" s="851" t="s">
        <v>230</v>
      </c>
      <c r="H471" s="319" t="s">
        <v>536</v>
      </c>
      <c r="I471" s="320"/>
      <c r="J471" s="321"/>
      <c r="K471" s="321"/>
      <c r="L471" s="320"/>
      <c r="M471" s="321"/>
      <c r="N471" s="321"/>
      <c r="O471" s="320"/>
      <c r="P471" s="321"/>
      <c r="Q471" s="321"/>
      <c r="R471" s="320"/>
      <c r="S471" s="321"/>
      <c r="T471" s="321"/>
      <c r="U471" s="320"/>
      <c r="V471" s="321"/>
      <c r="W471" s="321"/>
      <c r="X471" s="320"/>
      <c r="Y471" s="321"/>
      <c r="Z471" s="322"/>
    </row>
    <row r="472" spans="1:26" ht="21" hidden="1" customHeight="1" outlineLevel="1">
      <c r="A472" s="780">
        <v>5.3970000000000988</v>
      </c>
      <c r="B472" s="536" t="s">
        <v>16</v>
      </c>
      <c r="C472" s="887"/>
      <c r="D472" s="869"/>
      <c r="E472" s="869"/>
      <c r="F472" s="869"/>
      <c r="G472" s="888"/>
      <c r="H472" s="311" t="s">
        <v>537</v>
      </c>
      <c r="I472" s="312"/>
      <c r="J472" s="313"/>
      <c r="K472" s="313"/>
      <c r="L472" s="312"/>
      <c r="M472" s="313"/>
      <c r="N472" s="313"/>
      <c r="O472" s="312"/>
      <c r="P472" s="313"/>
      <c r="Q472" s="313"/>
      <c r="R472" s="312"/>
      <c r="S472" s="313"/>
      <c r="T472" s="313"/>
      <c r="U472" s="312"/>
      <c r="V472" s="313"/>
      <c r="W472" s="313"/>
      <c r="X472" s="312"/>
      <c r="Y472" s="313"/>
      <c r="Z472" s="314"/>
    </row>
    <row r="473" spans="1:26" ht="21" hidden="1" customHeight="1" outlineLevel="1">
      <c r="A473" s="780">
        <v>5.3980000000000992</v>
      </c>
      <c r="B473" s="536" t="s">
        <v>16</v>
      </c>
      <c r="C473" s="887"/>
      <c r="D473" s="869"/>
      <c r="E473" s="869"/>
      <c r="F473" s="869"/>
      <c r="G473" s="888"/>
      <c r="H473" s="311" t="s">
        <v>538</v>
      </c>
      <c r="I473" s="312"/>
      <c r="J473" s="313"/>
      <c r="K473" s="313"/>
      <c r="L473" s="312"/>
      <c r="M473" s="313"/>
      <c r="N473" s="313"/>
      <c r="O473" s="312"/>
      <c r="P473" s="313"/>
      <c r="Q473" s="313"/>
      <c r="R473" s="312"/>
      <c r="S473" s="313"/>
      <c r="T473" s="313"/>
      <c r="U473" s="312"/>
      <c r="V473" s="313"/>
      <c r="W473" s="313"/>
      <c r="X473" s="312"/>
      <c r="Y473" s="313"/>
      <c r="Z473" s="314"/>
    </row>
    <row r="474" spans="1:26" ht="21" hidden="1" customHeight="1" outlineLevel="1">
      <c r="A474" s="780">
        <v>5.3990000000000995</v>
      </c>
      <c r="B474" s="536" t="s">
        <v>16</v>
      </c>
      <c r="C474" s="887"/>
      <c r="D474" s="869"/>
      <c r="E474" s="869"/>
      <c r="F474" s="869"/>
      <c r="G474" s="872"/>
      <c r="H474" s="315" t="s">
        <v>539</v>
      </c>
      <c r="I474" s="316"/>
      <c r="J474" s="317"/>
      <c r="K474" s="317"/>
      <c r="L474" s="316"/>
      <c r="M474" s="317"/>
      <c r="N474" s="317"/>
      <c r="O474" s="316"/>
      <c r="P474" s="317"/>
      <c r="Q474" s="317"/>
      <c r="R474" s="316"/>
      <c r="S474" s="317"/>
      <c r="T474" s="317"/>
      <c r="U474" s="316"/>
      <c r="V474" s="317"/>
      <c r="W474" s="317"/>
      <c r="X474" s="316"/>
      <c r="Y474" s="317"/>
      <c r="Z474" s="318"/>
    </row>
    <row r="475" spans="1:26" ht="21" hidden="1" customHeight="1" outlineLevel="1" thickBot="1">
      <c r="A475" s="781">
        <v>5.4000000000000998</v>
      </c>
      <c r="B475" s="537" t="s">
        <v>16</v>
      </c>
      <c r="C475" s="889"/>
      <c r="D475" s="862"/>
      <c r="E475" s="862"/>
      <c r="F475" s="862"/>
      <c r="G475" s="878"/>
      <c r="H475" s="759" t="s">
        <v>540</v>
      </c>
      <c r="I475" s="765"/>
      <c r="J475" s="766"/>
      <c r="K475" s="766"/>
      <c r="L475" s="765"/>
      <c r="M475" s="766"/>
      <c r="N475" s="766"/>
      <c r="O475" s="765"/>
      <c r="P475" s="766"/>
      <c r="Q475" s="766"/>
      <c r="R475" s="765"/>
      <c r="S475" s="766"/>
      <c r="T475" s="766"/>
      <c r="U475" s="765"/>
      <c r="V475" s="766"/>
      <c r="W475" s="766"/>
      <c r="X475" s="765"/>
      <c r="Y475" s="766"/>
      <c r="Z475" s="767"/>
    </row>
    <row r="476" spans="1:26" collapsed="1"/>
    <row r="477" spans="1:26" ht="14.5" thickBot="1"/>
    <row r="478" spans="1:26">
      <c r="A478" s="327"/>
      <c r="B478" s="328"/>
      <c r="C478" s="328"/>
      <c r="D478" s="328"/>
      <c r="E478" s="328"/>
      <c r="F478" s="328"/>
      <c r="G478" s="328"/>
      <c r="H478" s="329"/>
    </row>
    <row r="479" spans="1:26">
      <c r="A479" s="330" t="s">
        <v>45</v>
      </c>
      <c r="B479" s="331"/>
      <c r="C479" s="332"/>
      <c r="D479" s="332"/>
      <c r="E479" s="332"/>
      <c r="F479" s="332"/>
      <c r="G479" s="333" t="s">
        <v>46</v>
      </c>
      <c r="H479" s="334"/>
    </row>
    <row r="480" spans="1:26">
      <c r="A480" s="335"/>
      <c r="B480" s="332"/>
      <c r="C480" s="332"/>
      <c r="D480" s="332"/>
      <c r="E480" s="332"/>
      <c r="F480" s="332"/>
      <c r="G480" s="332"/>
      <c r="H480" s="334"/>
    </row>
    <row r="481" spans="1:8">
      <c r="A481" s="330" t="s">
        <v>47</v>
      </c>
      <c r="B481" s="331"/>
      <c r="C481" s="332"/>
      <c r="D481" s="332"/>
      <c r="E481" s="332"/>
      <c r="F481" s="332"/>
      <c r="G481" s="333" t="s">
        <v>46</v>
      </c>
      <c r="H481" s="334"/>
    </row>
    <row r="482" spans="1:8">
      <c r="A482" s="335"/>
      <c r="B482" s="332"/>
      <c r="C482" s="332"/>
      <c r="D482" s="332"/>
      <c r="E482" s="332"/>
      <c r="F482" s="332"/>
      <c r="G482" s="332"/>
      <c r="H482" s="334"/>
    </row>
    <row r="483" spans="1:8">
      <c r="A483" s="330" t="s">
        <v>48</v>
      </c>
      <c r="B483" s="331"/>
      <c r="C483" s="332"/>
      <c r="D483" s="332"/>
      <c r="E483" s="332"/>
      <c r="F483" s="332"/>
      <c r="G483" s="331"/>
      <c r="H483" s="334"/>
    </row>
    <row r="484" spans="1:8" ht="14.5" thickBot="1">
      <c r="A484" s="336"/>
      <c r="B484" s="337"/>
      <c r="C484" s="337"/>
      <c r="D484" s="337"/>
      <c r="E484" s="337"/>
      <c r="F484" s="337"/>
      <c r="G484" s="337"/>
      <c r="H484" s="338"/>
    </row>
  </sheetData>
  <mergeCells count="558">
    <mergeCell ref="V331:W331"/>
    <mergeCell ref="X331:X332"/>
    <mergeCell ref="Y331:Z331"/>
    <mergeCell ref="X258:Z258"/>
    <mergeCell ref="X187:X188"/>
    <mergeCell ref="Y187:Z187"/>
    <mergeCell ref="U186:W186"/>
    <mergeCell ref="X186:Z186"/>
    <mergeCell ref="U187:U188"/>
    <mergeCell ref="V187:W187"/>
    <mergeCell ref="U331:U332"/>
    <mergeCell ref="X367:X368"/>
    <mergeCell ref="U366:W366"/>
    <mergeCell ref="X366:Z366"/>
    <mergeCell ref="V367:W367"/>
    <mergeCell ref="Y367:Z367"/>
    <mergeCell ref="U422:W422"/>
    <mergeCell ref="X422:Z422"/>
    <mergeCell ref="I423:I424"/>
    <mergeCell ref="J423:K423"/>
    <mergeCell ref="L423:L424"/>
    <mergeCell ref="M423:N423"/>
    <mergeCell ref="O423:O424"/>
    <mergeCell ref="P423:Q423"/>
    <mergeCell ref="R423:R424"/>
    <mergeCell ref="U423:U424"/>
    <mergeCell ref="V423:W423"/>
    <mergeCell ref="X423:X424"/>
    <mergeCell ref="Y423:Z423"/>
    <mergeCell ref="I366:K366"/>
    <mergeCell ref="L366:N366"/>
    <mergeCell ref="O366:Q366"/>
    <mergeCell ref="R366:T366"/>
    <mergeCell ref="U367:U368"/>
    <mergeCell ref="I422:K422"/>
    <mergeCell ref="L422:N422"/>
    <mergeCell ref="O422:Q422"/>
    <mergeCell ref="R422:T422"/>
    <mergeCell ref="S423:T423"/>
    <mergeCell ref="I367:I368"/>
    <mergeCell ref="L367:L368"/>
    <mergeCell ref="O367:O368"/>
    <mergeCell ref="R367:R368"/>
    <mergeCell ref="J367:K367"/>
    <mergeCell ref="M367:N367"/>
    <mergeCell ref="P367:Q367"/>
    <mergeCell ref="S367:T367"/>
    <mergeCell ref="A222:H223"/>
    <mergeCell ref="A258:H259"/>
    <mergeCell ref="A294:H295"/>
    <mergeCell ref="A330:H331"/>
    <mergeCell ref="S295:T295"/>
    <mergeCell ref="U295:U296"/>
    <mergeCell ref="V295:W295"/>
    <mergeCell ref="X295:X296"/>
    <mergeCell ref="Y295:Z295"/>
    <mergeCell ref="M259:N259"/>
    <mergeCell ref="O259:O260"/>
    <mergeCell ref="P259:Q259"/>
    <mergeCell ref="L258:N258"/>
    <mergeCell ref="O258:Q258"/>
    <mergeCell ref="R258:T258"/>
    <mergeCell ref="U258:W258"/>
    <mergeCell ref="I331:I332"/>
    <mergeCell ref="J331:K331"/>
    <mergeCell ref="L331:L332"/>
    <mergeCell ref="M331:N331"/>
    <mergeCell ref="O331:O332"/>
    <mergeCell ref="P331:Q331"/>
    <mergeCell ref="R331:R332"/>
    <mergeCell ref="S331:T331"/>
    <mergeCell ref="J259:K259"/>
    <mergeCell ref="L259:L260"/>
    <mergeCell ref="I330:K330"/>
    <mergeCell ref="L330:N330"/>
    <mergeCell ref="O330:Q330"/>
    <mergeCell ref="R330:T330"/>
    <mergeCell ref="I258:K258"/>
    <mergeCell ref="U330:W330"/>
    <mergeCell ref="X330:Z330"/>
    <mergeCell ref="U294:W294"/>
    <mergeCell ref="X294:Z294"/>
    <mergeCell ref="I295:I296"/>
    <mergeCell ref="J295:K295"/>
    <mergeCell ref="L295:L296"/>
    <mergeCell ref="M295:N295"/>
    <mergeCell ref="O295:O296"/>
    <mergeCell ref="P295:Q295"/>
    <mergeCell ref="R295:R296"/>
    <mergeCell ref="I294:K294"/>
    <mergeCell ref="L294:N294"/>
    <mergeCell ref="O294:Q294"/>
    <mergeCell ref="R294:T294"/>
    <mergeCell ref="R259:R260"/>
    <mergeCell ref="S259:T259"/>
    <mergeCell ref="A6:H7"/>
    <mergeCell ref="A42:H43"/>
    <mergeCell ref="A78:H79"/>
    <mergeCell ref="A114:H115"/>
    <mergeCell ref="A150:H151"/>
    <mergeCell ref="X259:X260"/>
    <mergeCell ref="Y259:Z259"/>
    <mergeCell ref="U114:W114"/>
    <mergeCell ref="X114:Z114"/>
    <mergeCell ref="U222:W222"/>
    <mergeCell ref="X222:Z222"/>
    <mergeCell ref="I223:I224"/>
    <mergeCell ref="J223:K223"/>
    <mergeCell ref="L223:L224"/>
    <mergeCell ref="M223:N223"/>
    <mergeCell ref="O223:O224"/>
    <mergeCell ref="P223:Q223"/>
    <mergeCell ref="R186:T186"/>
    <mergeCell ref="R187:R188"/>
    <mergeCell ref="S187:T187"/>
    <mergeCell ref="U259:U260"/>
    <mergeCell ref="V259:W259"/>
    <mergeCell ref="S223:T223"/>
    <mergeCell ref="I259:I260"/>
    <mergeCell ref="U151:U152"/>
    <mergeCell ref="V151:W151"/>
    <mergeCell ref="X151:X152"/>
    <mergeCell ref="P151:Q151"/>
    <mergeCell ref="R151:R152"/>
    <mergeCell ref="Y223:Z223"/>
    <mergeCell ref="X150:Z150"/>
    <mergeCell ref="I151:I152"/>
    <mergeCell ref="J151:K151"/>
    <mergeCell ref="L151:L152"/>
    <mergeCell ref="M151:N151"/>
    <mergeCell ref="O151:O152"/>
    <mergeCell ref="U223:U224"/>
    <mergeCell ref="V223:W223"/>
    <mergeCell ref="X223:X224"/>
    <mergeCell ref="Y151:Z151"/>
    <mergeCell ref="I186:K186"/>
    <mergeCell ref="I187:I188"/>
    <mergeCell ref="J187:K187"/>
    <mergeCell ref="L187:L188"/>
    <mergeCell ref="R223:R224"/>
    <mergeCell ref="I222:K222"/>
    <mergeCell ref="L222:N222"/>
    <mergeCell ref="O222:Q222"/>
    <mergeCell ref="R222:T222"/>
    <mergeCell ref="M187:N187"/>
    <mergeCell ref="O187:O188"/>
    <mergeCell ref="P187:Q187"/>
    <mergeCell ref="L186:N186"/>
    <mergeCell ref="O186:Q186"/>
    <mergeCell ref="I150:K150"/>
    <mergeCell ref="L150:N150"/>
    <mergeCell ref="O150:Q150"/>
    <mergeCell ref="R150:T150"/>
    <mergeCell ref="S151:T151"/>
    <mergeCell ref="X79:X80"/>
    <mergeCell ref="Y79:Z79"/>
    <mergeCell ref="I114:K114"/>
    <mergeCell ref="I115:I116"/>
    <mergeCell ref="J115:K115"/>
    <mergeCell ref="L115:L116"/>
    <mergeCell ref="M115:N115"/>
    <mergeCell ref="O115:O116"/>
    <mergeCell ref="P115:Q115"/>
    <mergeCell ref="L114:N114"/>
    <mergeCell ref="O114:Q114"/>
    <mergeCell ref="R114:T114"/>
    <mergeCell ref="R115:R116"/>
    <mergeCell ref="S115:T115"/>
    <mergeCell ref="M79:N79"/>
    <mergeCell ref="O79:O80"/>
    <mergeCell ref="P79:Q79"/>
    <mergeCell ref="R79:R80"/>
    <mergeCell ref="U115:U116"/>
    <mergeCell ref="X115:X116"/>
    <mergeCell ref="Y115:Z115"/>
    <mergeCell ref="U150:W150"/>
    <mergeCell ref="I79:I80"/>
    <mergeCell ref="J79:K79"/>
    <mergeCell ref="L79:L80"/>
    <mergeCell ref="V115:W115"/>
    <mergeCell ref="S79:T79"/>
    <mergeCell ref="U79:U80"/>
    <mergeCell ref="V79:W79"/>
    <mergeCell ref="U42:W42"/>
    <mergeCell ref="I78:K78"/>
    <mergeCell ref="L78:N78"/>
    <mergeCell ref="O78:Q78"/>
    <mergeCell ref="I43:I44"/>
    <mergeCell ref="J43:K43"/>
    <mergeCell ref="L43:L44"/>
    <mergeCell ref="M43:N43"/>
    <mergeCell ref="O43:O44"/>
    <mergeCell ref="P43:Q43"/>
    <mergeCell ref="R43:R44"/>
    <mergeCell ref="S43:T43"/>
    <mergeCell ref="U43:U44"/>
    <mergeCell ref="V43:W43"/>
    <mergeCell ref="X43:X44"/>
    <mergeCell ref="Y43:Z43"/>
    <mergeCell ref="U78:W78"/>
    <mergeCell ref="X78:Z78"/>
    <mergeCell ref="R78:T78"/>
    <mergeCell ref="I6:K6"/>
    <mergeCell ref="L6:N6"/>
    <mergeCell ref="O6:Q6"/>
    <mergeCell ref="R6:T6"/>
    <mergeCell ref="U6:W6"/>
    <mergeCell ref="X6:Z6"/>
    <mergeCell ref="V7:W7"/>
    <mergeCell ref="X7:X8"/>
    <mergeCell ref="L42:N42"/>
    <mergeCell ref="O42:Q42"/>
    <mergeCell ref="R42:T42"/>
    <mergeCell ref="Y7:Z7"/>
    <mergeCell ref="I42:K42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X42:Z42"/>
    <mergeCell ref="C466:C475"/>
    <mergeCell ref="D466:D475"/>
    <mergeCell ref="E466:E475"/>
    <mergeCell ref="F466:F475"/>
    <mergeCell ref="G466:G470"/>
    <mergeCell ref="G471:G475"/>
    <mergeCell ref="C456:C465"/>
    <mergeCell ref="D456:D465"/>
    <mergeCell ref="E456:E465"/>
    <mergeCell ref="F456:F465"/>
    <mergeCell ref="G456:G460"/>
    <mergeCell ref="G461:G465"/>
    <mergeCell ref="C446:C455"/>
    <mergeCell ref="D446:D455"/>
    <mergeCell ref="E446:E455"/>
    <mergeCell ref="F446:F455"/>
    <mergeCell ref="G446:G450"/>
    <mergeCell ref="G451:G455"/>
    <mergeCell ref="C436:C445"/>
    <mergeCell ref="D436:D445"/>
    <mergeCell ref="E436:E445"/>
    <mergeCell ref="F436:F445"/>
    <mergeCell ref="G436:G440"/>
    <mergeCell ref="G441:G445"/>
    <mergeCell ref="C426:C435"/>
    <mergeCell ref="D426:D435"/>
    <mergeCell ref="E426:E435"/>
    <mergeCell ref="F426:F435"/>
    <mergeCell ref="G426:G430"/>
    <mergeCell ref="G431:G435"/>
    <mergeCell ref="C410:C419"/>
    <mergeCell ref="D410:D419"/>
    <mergeCell ref="E410:E419"/>
    <mergeCell ref="F410:F419"/>
    <mergeCell ref="G410:G414"/>
    <mergeCell ref="G415:G419"/>
    <mergeCell ref="A422:H423"/>
    <mergeCell ref="F390:F399"/>
    <mergeCell ref="G390:G394"/>
    <mergeCell ref="G395:G399"/>
    <mergeCell ref="C400:C409"/>
    <mergeCell ref="D400:D409"/>
    <mergeCell ref="E400:E409"/>
    <mergeCell ref="F400:F409"/>
    <mergeCell ref="G400:G404"/>
    <mergeCell ref="G405:G409"/>
    <mergeCell ref="C390:C399"/>
    <mergeCell ref="D390:D399"/>
    <mergeCell ref="E390:E399"/>
    <mergeCell ref="C380:C389"/>
    <mergeCell ref="D380:D389"/>
    <mergeCell ref="E380:E389"/>
    <mergeCell ref="F380:F389"/>
    <mergeCell ref="G380:G384"/>
    <mergeCell ref="G385:G389"/>
    <mergeCell ref="C370:C379"/>
    <mergeCell ref="D370:D379"/>
    <mergeCell ref="E370:E379"/>
    <mergeCell ref="F370:F379"/>
    <mergeCell ref="G370:G374"/>
    <mergeCell ref="G375:G379"/>
    <mergeCell ref="C358:C363"/>
    <mergeCell ref="D358:D363"/>
    <mergeCell ref="E358:E363"/>
    <mergeCell ref="F358:F363"/>
    <mergeCell ref="G358:G360"/>
    <mergeCell ref="G361:G363"/>
    <mergeCell ref="A366:H367"/>
    <mergeCell ref="C352:C357"/>
    <mergeCell ref="D352:D357"/>
    <mergeCell ref="E352:E357"/>
    <mergeCell ref="F352:F357"/>
    <mergeCell ref="G352:G354"/>
    <mergeCell ref="G355:G357"/>
    <mergeCell ref="C346:C351"/>
    <mergeCell ref="D346:D351"/>
    <mergeCell ref="E346:E351"/>
    <mergeCell ref="F346:F351"/>
    <mergeCell ref="G346:G348"/>
    <mergeCell ref="G349:G351"/>
    <mergeCell ref="C340:C345"/>
    <mergeCell ref="D340:D345"/>
    <mergeCell ref="E340:E345"/>
    <mergeCell ref="F340:F345"/>
    <mergeCell ref="G340:G342"/>
    <mergeCell ref="G343:G345"/>
    <mergeCell ref="C322:C327"/>
    <mergeCell ref="G322:G324"/>
    <mergeCell ref="G325:G327"/>
    <mergeCell ref="C334:C339"/>
    <mergeCell ref="D334:D339"/>
    <mergeCell ref="E334:E339"/>
    <mergeCell ref="F334:F339"/>
    <mergeCell ref="G334:G336"/>
    <mergeCell ref="G337:G339"/>
    <mergeCell ref="C310:C315"/>
    <mergeCell ref="G310:G312"/>
    <mergeCell ref="G313:G315"/>
    <mergeCell ref="C316:C321"/>
    <mergeCell ref="G316:G318"/>
    <mergeCell ref="G319:G321"/>
    <mergeCell ref="C298:C303"/>
    <mergeCell ref="G298:G300"/>
    <mergeCell ref="G301:G303"/>
    <mergeCell ref="C304:C309"/>
    <mergeCell ref="G304:G306"/>
    <mergeCell ref="G307:G309"/>
    <mergeCell ref="C286:C291"/>
    <mergeCell ref="D286:D291"/>
    <mergeCell ref="E286:E291"/>
    <mergeCell ref="F286:F291"/>
    <mergeCell ref="G286:G288"/>
    <mergeCell ref="G289:G291"/>
    <mergeCell ref="C280:C285"/>
    <mergeCell ref="D280:D285"/>
    <mergeCell ref="E280:E285"/>
    <mergeCell ref="F280:F285"/>
    <mergeCell ref="G280:G282"/>
    <mergeCell ref="G283:G285"/>
    <mergeCell ref="C274:C279"/>
    <mergeCell ref="D274:D279"/>
    <mergeCell ref="E274:E279"/>
    <mergeCell ref="F274:F279"/>
    <mergeCell ref="G274:G276"/>
    <mergeCell ref="G277:G279"/>
    <mergeCell ref="C268:C273"/>
    <mergeCell ref="D268:D273"/>
    <mergeCell ref="E268:E273"/>
    <mergeCell ref="F268:F273"/>
    <mergeCell ref="G268:G270"/>
    <mergeCell ref="G271:G273"/>
    <mergeCell ref="C250:C255"/>
    <mergeCell ref="G250:G252"/>
    <mergeCell ref="G253:G255"/>
    <mergeCell ref="C262:C267"/>
    <mergeCell ref="D262:D267"/>
    <mergeCell ref="E262:E267"/>
    <mergeCell ref="F262:F267"/>
    <mergeCell ref="G262:G264"/>
    <mergeCell ref="G265:G267"/>
    <mergeCell ref="C238:C243"/>
    <mergeCell ref="G238:G240"/>
    <mergeCell ref="G241:G243"/>
    <mergeCell ref="C244:C249"/>
    <mergeCell ref="G244:G246"/>
    <mergeCell ref="G247:G249"/>
    <mergeCell ref="C226:C231"/>
    <mergeCell ref="G226:G228"/>
    <mergeCell ref="G229:G231"/>
    <mergeCell ref="C232:C237"/>
    <mergeCell ref="G232:G234"/>
    <mergeCell ref="G235:G237"/>
    <mergeCell ref="C214:C219"/>
    <mergeCell ref="D214:D219"/>
    <mergeCell ref="E214:E219"/>
    <mergeCell ref="F214:F219"/>
    <mergeCell ref="G214:G216"/>
    <mergeCell ref="G217:G219"/>
    <mergeCell ref="C208:C213"/>
    <mergeCell ref="D208:D213"/>
    <mergeCell ref="E208:E213"/>
    <mergeCell ref="F208:F213"/>
    <mergeCell ref="G208:G210"/>
    <mergeCell ref="G211:G213"/>
    <mergeCell ref="C202:C207"/>
    <mergeCell ref="D202:D207"/>
    <mergeCell ref="E202:E207"/>
    <mergeCell ref="F202:F207"/>
    <mergeCell ref="G202:G204"/>
    <mergeCell ref="G205:G207"/>
    <mergeCell ref="C196:C201"/>
    <mergeCell ref="D196:D201"/>
    <mergeCell ref="E196:E201"/>
    <mergeCell ref="F196:F201"/>
    <mergeCell ref="G196:G198"/>
    <mergeCell ref="G199:G201"/>
    <mergeCell ref="C190:C195"/>
    <mergeCell ref="D190:D195"/>
    <mergeCell ref="E190:E195"/>
    <mergeCell ref="F190:F195"/>
    <mergeCell ref="G190:G192"/>
    <mergeCell ref="G193:G195"/>
    <mergeCell ref="C178:C183"/>
    <mergeCell ref="D178:D183"/>
    <mergeCell ref="E178:E183"/>
    <mergeCell ref="F178:F183"/>
    <mergeCell ref="G178:G180"/>
    <mergeCell ref="G181:G183"/>
    <mergeCell ref="A186:H187"/>
    <mergeCell ref="C172:C177"/>
    <mergeCell ref="D172:D177"/>
    <mergeCell ref="E172:E177"/>
    <mergeCell ref="F172:F177"/>
    <mergeCell ref="G172:G174"/>
    <mergeCell ref="G175:G177"/>
    <mergeCell ref="C166:C171"/>
    <mergeCell ref="D166:D171"/>
    <mergeCell ref="E166:E171"/>
    <mergeCell ref="F166:F171"/>
    <mergeCell ref="G166:G168"/>
    <mergeCell ref="G169:G171"/>
    <mergeCell ref="C160:C165"/>
    <mergeCell ref="D160:D165"/>
    <mergeCell ref="E160:E165"/>
    <mergeCell ref="F160:F165"/>
    <mergeCell ref="G160:G162"/>
    <mergeCell ref="G163:G165"/>
    <mergeCell ref="C154:C159"/>
    <mergeCell ref="D154:D159"/>
    <mergeCell ref="E154:E159"/>
    <mergeCell ref="F154:F159"/>
    <mergeCell ref="G154:G156"/>
    <mergeCell ref="G157:G159"/>
    <mergeCell ref="C142:C147"/>
    <mergeCell ref="D142:D147"/>
    <mergeCell ref="E142:E147"/>
    <mergeCell ref="F142:F147"/>
    <mergeCell ref="G142:G144"/>
    <mergeCell ref="G145:G147"/>
    <mergeCell ref="C136:C141"/>
    <mergeCell ref="D136:D141"/>
    <mergeCell ref="E136:E141"/>
    <mergeCell ref="F136:F141"/>
    <mergeCell ref="G136:G138"/>
    <mergeCell ref="G139:G141"/>
    <mergeCell ref="C130:C135"/>
    <mergeCell ref="D130:D135"/>
    <mergeCell ref="E130:E135"/>
    <mergeCell ref="F130:F135"/>
    <mergeCell ref="G130:G132"/>
    <mergeCell ref="G133:G135"/>
    <mergeCell ref="C124:C129"/>
    <mergeCell ref="D124:D129"/>
    <mergeCell ref="E124:E129"/>
    <mergeCell ref="F124:F129"/>
    <mergeCell ref="G124:G126"/>
    <mergeCell ref="G127:G129"/>
    <mergeCell ref="C118:C123"/>
    <mergeCell ref="D118:D123"/>
    <mergeCell ref="E118:E123"/>
    <mergeCell ref="F118:F123"/>
    <mergeCell ref="G118:G120"/>
    <mergeCell ref="G121:G123"/>
    <mergeCell ref="C106:C111"/>
    <mergeCell ref="D106:D111"/>
    <mergeCell ref="E106:E111"/>
    <mergeCell ref="F106:F111"/>
    <mergeCell ref="G106:G108"/>
    <mergeCell ref="G109:G111"/>
    <mergeCell ref="C100:C105"/>
    <mergeCell ref="D100:D105"/>
    <mergeCell ref="E100:E105"/>
    <mergeCell ref="F100:F105"/>
    <mergeCell ref="G100:G102"/>
    <mergeCell ref="G103:G105"/>
    <mergeCell ref="C94:C99"/>
    <mergeCell ref="D94:D99"/>
    <mergeCell ref="E94:E99"/>
    <mergeCell ref="F94:F99"/>
    <mergeCell ref="G94:G96"/>
    <mergeCell ref="G97:G99"/>
    <mergeCell ref="C88:C93"/>
    <mergeCell ref="D88:D93"/>
    <mergeCell ref="E88:E93"/>
    <mergeCell ref="F88:F93"/>
    <mergeCell ref="G88:G90"/>
    <mergeCell ref="G91:G93"/>
    <mergeCell ref="C82:C87"/>
    <mergeCell ref="D82:D87"/>
    <mergeCell ref="E82:E87"/>
    <mergeCell ref="F82:F87"/>
    <mergeCell ref="G82:G84"/>
    <mergeCell ref="G85:G87"/>
    <mergeCell ref="C70:C75"/>
    <mergeCell ref="D70:D75"/>
    <mergeCell ref="E70:E75"/>
    <mergeCell ref="F70:F75"/>
    <mergeCell ref="G70:G72"/>
    <mergeCell ref="G73:G75"/>
    <mergeCell ref="C64:C69"/>
    <mergeCell ref="D64:D69"/>
    <mergeCell ref="E64:E69"/>
    <mergeCell ref="F64:F69"/>
    <mergeCell ref="G64:G66"/>
    <mergeCell ref="G67:G69"/>
    <mergeCell ref="C58:C63"/>
    <mergeCell ref="D58:D63"/>
    <mergeCell ref="E58:E63"/>
    <mergeCell ref="F58:F63"/>
    <mergeCell ref="G58:G60"/>
    <mergeCell ref="G61:G63"/>
    <mergeCell ref="C52:C57"/>
    <mergeCell ref="D52:D57"/>
    <mergeCell ref="E52:E57"/>
    <mergeCell ref="F52:F57"/>
    <mergeCell ref="G52:G54"/>
    <mergeCell ref="G55:G57"/>
    <mergeCell ref="C46:C51"/>
    <mergeCell ref="D46:D51"/>
    <mergeCell ref="E46:E51"/>
    <mergeCell ref="F46:F51"/>
    <mergeCell ref="G46:G48"/>
    <mergeCell ref="G49:G51"/>
    <mergeCell ref="G34:G36"/>
    <mergeCell ref="G37:G39"/>
    <mergeCell ref="F34:F39"/>
    <mergeCell ref="E34:E39"/>
    <mergeCell ref="D34:D39"/>
    <mergeCell ref="C34:C39"/>
    <mergeCell ref="G22:G24"/>
    <mergeCell ref="G25:G27"/>
    <mergeCell ref="F22:F27"/>
    <mergeCell ref="E22:E27"/>
    <mergeCell ref="D22:D27"/>
    <mergeCell ref="C22:C27"/>
    <mergeCell ref="G28:G30"/>
    <mergeCell ref="G31:G33"/>
    <mergeCell ref="F28:F33"/>
    <mergeCell ref="E28:E33"/>
    <mergeCell ref="D28:D33"/>
    <mergeCell ref="C28:C33"/>
    <mergeCell ref="G10:G12"/>
    <mergeCell ref="G13:G15"/>
    <mergeCell ref="F10:F15"/>
    <mergeCell ref="E10:E15"/>
    <mergeCell ref="D10:D15"/>
    <mergeCell ref="C10:C15"/>
    <mergeCell ref="G16:G18"/>
    <mergeCell ref="G19:G21"/>
    <mergeCell ref="F16:F21"/>
    <mergeCell ref="E16:E21"/>
    <mergeCell ref="D16:D21"/>
    <mergeCell ref="C16:C21"/>
  </mergeCells>
  <pageMargins left="0.7" right="0.7" top="0.75" bottom="0.75" header="0.3" footer="0.3"/>
  <pageSetup paperSize="9" orientation="portrait" r:id="rId1"/>
  <headerFooter>
    <oddFooter>&amp;L&amp;1#&amp;"Arial"&amp;11&amp;K000000SW Internal General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7365-EC11-431D-A886-8B50A0EE04F6}">
  <dimension ref="A1:AY250"/>
  <sheetViews>
    <sheetView showOutlineSymbols="0" showWhiteSpace="0" zoomScale="70" zoomScaleNormal="70" workbookViewId="0">
      <selection activeCell="A166" sqref="A1:XFD1048576"/>
    </sheetView>
  </sheetViews>
  <sheetFormatPr defaultColWidth="8.7265625" defaultRowHeight="14"/>
  <cols>
    <col min="1" max="2" width="9.81640625" style="156" customWidth="1"/>
    <col min="3" max="3" width="20.54296875" style="156" customWidth="1"/>
    <col min="4" max="4" width="18.7265625" style="156" customWidth="1"/>
    <col min="5" max="5" width="54" style="156" bestFit="1" customWidth="1"/>
    <col min="6" max="6" width="15.81640625" style="156" bestFit="1" customWidth="1"/>
    <col min="7" max="7" width="17.1796875" style="156" bestFit="1" customWidth="1"/>
    <col min="8" max="8" width="41" style="156" bestFit="1" customWidth="1"/>
    <col min="9" max="9" width="15.90625" style="156" customWidth="1"/>
    <col min="10" max="10" width="17.1796875" style="156" bestFit="1" customWidth="1"/>
    <col min="11" max="11" width="48.26953125" style="156" bestFit="1" customWidth="1"/>
    <col min="12" max="12" width="16" style="156" customWidth="1"/>
    <col min="13" max="13" width="17.1796875" style="156" bestFit="1" customWidth="1"/>
    <col min="14" max="14" width="9.90625" style="156" bestFit="1" customWidth="1"/>
    <col min="15" max="15" width="15.7265625" style="156" bestFit="1" customWidth="1"/>
    <col min="16" max="16" width="17.1796875" style="156" bestFit="1" customWidth="1"/>
    <col min="17" max="17" width="9.90625" style="156" bestFit="1" customWidth="1"/>
    <col min="18" max="18" width="14.90625" style="156" customWidth="1"/>
    <col min="19" max="19" width="17.1796875" style="156" bestFit="1" customWidth="1"/>
    <col min="20" max="20" width="9.90625" style="156" bestFit="1" customWidth="1"/>
    <col min="21" max="21" width="15" style="156" customWidth="1"/>
    <col min="22" max="22" width="17.1796875" style="156" bestFit="1" customWidth="1"/>
    <col min="23" max="23" width="9.90625" style="156" bestFit="1" customWidth="1"/>
    <col min="24" max="24" width="10" style="156" bestFit="1" customWidth="1"/>
    <col min="25" max="25" width="14.54296875" style="156" bestFit="1" customWidth="1"/>
    <col min="26" max="27" width="8.7265625" style="156"/>
    <col min="28" max="16384" width="8.7265625" style="541"/>
  </cols>
  <sheetData>
    <row r="1" spans="1:27" ht="20">
      <c r="A1" s="5" t="s">
        <v>0</v>
      </c>
      <c r="B1" s="29"/>
      <c r="C1" s="30"/>
      <c r="D1" s="30"/>
      <c r="E1" s="30"/>
      <c r="F1" s="30"/>
      <c r="G1" s="30"/>
      <c r="H1" s="30"/>
      <c r="I1" s="27"/>
      <c r="J1" s="27"/>
      <c r="L1" s="28"/>
    </row>
    <row r="2" spans="1:27" ht="16" thickBot="1">
      <c r="A2" s="31"/>
      <c r="B2" s="31"/>
      <c r="C2" s="32"/>
      <c r="D2" s="32"/>
      <c r="E2" s="32"/>
      <c r="F2" s="32"/>
      <c r="G2" s="32"/>
      <c r="H2" s="32"/>
      <c r="I2" s="28"/>
      <c r="J2" s="28"/>
      <c r="L2" s="28"/>
    </row>
    <row r="3" spans="1:27" ht="20">
      <c r="A3" s="38" t="s">
        <v>533</v>
      </c>
      <c r="B3" s="105"/>
      <c r="C3" s="39"/>
      <c r="D3" s="39"/>
      <c r="E3" s="39"/>
      <c r="F3" s="39"/>
      <c r="G3" s="39"/>
      <c r="H3" s="39"/>
      <c r="I3" s="39"/>
      <c r="J3" s="40"/>
      <c r="L3" s="28"/>
    </row>
    <row r="4" spans="1:27" ht="20.5" thickBot="1">
      <c r="A4" s="41"/>
      <c r="B4" s="106"/>
      <c r="C4" s="33"/>
      <c r="D4" s="33"/>
      <c r="E4" s="33"/>
      <c r="F4" s="33"/>
      <c r="G4" s="33"/>
      <c r="H4" s="33"/>
      <c r="I4" s="33"/>
      <c r="J4" s="34"/>
      <c r="L4" s="28"/>
    </row>
    <row r="5" spans="1:27" ht="14.5" thickBot="1"/>
    <row r="6" spans="1:27" ht="22.5" customHeight="1">
      <c r="A6" s="879" t="s">
        <v>140</v>
      </c>
      <c r="B6" s="880"/>
      <c r="C6" s="880"/>
      <c r="D6" s="880"/>
      <c r="E6" s="881"/>
      <c r="F6" s="839" t="s">
        <v>8</v>
      </c>
      <c r="G6" s="841"/>
      <c r="H6" s="841"/>
      <c r="I6" s="846" t="s">
        <v>9</v>
      </c>
      <c r="J6" s="892"/>
      <c r="K6" s="847"/>
      <c r="L6" s="846" t="s">
        <v>10</v>
      </c>
      <c r="M6" s="892"/>
      <c r="N6" s="847"/>
      <c r="O6" s="846" t="s">
        <v>11</v>
      </c>
      <c r="P6" s="892"/>
      <c r="Q6" s="847"/>
      <c r="R6" s="846" t="s">
        <v>12</v>
      </c>
      <c r="S6" s="892"/>
      <c r="T6" s="847"/>
      <c r="U6" s="846" t="s">
        <v>13</v>
      </c>
      <c r="V6" s="892"/>
      <c r="W6" s="847"/>
      <c r="X6" s="541"/>
      <c r="Y6" s="541"/>
      <c r="Z6" s="541"/>
      <c r="AA6" s="541"/>
    </row>
    <row r="7" spans="1:27" ht="24" customHeight="1" thickBot="1">
      <c r="A7" s="902"/>
      <c r="B7" s="903"/>
      <c r="C7" s="903"/>
      <c r="D7" s="903"/>
      <c r="E7" s="904"/>
      <c r="F7" s="891" t="s">
        <v>500</v>
      </c>
      <c r="G7" s="891" t="s">
        <v>139</v>
      </c>
      <c r="H7" s="926"/>
      <c r="I7" s="890" t="s">
        <v>500</v>
      </c>
      <c r="J7" s="891" t="s">
        <v>139</v>
      </c>
      <c r="K7" s="894"/>
      <c r="L7" s="890" t="s">
        <v>500</v>
      </c>
      <c r="M7" s="891" t="s">
        <v>139</v>
      </c>
      <c r="N7" s="894"/>
      <c r="O7" s="890" t="s">
        <v>500</v>
      </c>
      <c r="P7" s="891" t="s">
        <v>139</v>
      </c>
      <c r="Q7" s="894"/>
      <c r="R7" s="890" t="s">
        <v>500</v>
      </c>
      <c r="S7" s="891" t="s">
        <v>139</v>
      </c>
      <c r="T7" s="894"/>
      <c r="U7" s="890" t="s">
        <v>500</v>
      </c>
      <c r="V7" s="891" t="s">
        <v>139</v>
      </c>
      <c r="W7" s="894"/>
      <c r="X7" s="541"/>
      <c r="Y7" s="541"/>
      <c r="Z7" s="541"/>
      <c r="AA7" s="541"/>
    </row>
    <row r="8" spans="1:27" ht="47" thickBot="1">
      <c r="A8" s="517" t="s">
        <v>128</v>
      </c>
      <c r="B8" s="518" t="s">
        <v>222</v>
      </c>
      <c r="C8" s="519" t="s">
        <v>131</v>
      </c>
      <c r="D8" s="518" t="s">
        <v>7</v>
      </c>
      <c r="E8" s="540" t="s">
        <v>223</v>
      </c>
      <c r="F8" s="891"/>
      <c r="G8" s="726" t="s">
        <v>482</v>
      </c>
      <c r="H8" s="733" t="s">
        <v>434</v>
      </c>
      <c r="I8" s="890"/>
      <c r="J8" s="726" t="s">
        <v>482</v>
      </c>
      <c r="K8" s="734" t="s">
        <v>434</v>
      </c>
      <c r="L8" s="890"/>
      <c r="M8" s="726" t="s">
        <v>482</v>
      </c>
      <c r="N8" s="734" t="s">
        <v>434</v>
      </c>
      <c r="O8" s="890"/>
      <c r="P8" s="726" t="s">
        <v>482</v>
      </c>
      <c r="Q8" s="734" t="s">
        <v>434</v>
      </c>
      <c r="R8" s="890"/>
      <c r="S8" s="726" t="s">
        <v>482</v>
      </c>
      <c r="T8" s="734" t="s">
        <v>434</v>
      </c>
      <c r="U8" s="890"/>
      <c r="V8" s="726" t="s">
        <v>482</v>
      </c>
      <c r="W8" s="734" t="s">
        <v>434</v>
      </c>
      <c r="X8" s="541"/>
      <c r="Y8" s="541"/>
      <c r="Z8" s="541"/>
      <c r="AA8" s="541"/>
    </row>
    <row r="9" spans="1:27" ht="16" thickBot="1">
      <c r="A9" s="798"/>
      <c r="B9" s="799"/>
      <c r="C9" s="800">
        <v>1</v>
      </c>
      <c r="D9" s="800">
        <v>2</v>
      </c>
      <c r="E9" s="801">
        <v>3</v>
      </c>
      <c r="F9" s="802">
        <f t="shared" ref="F9:W9" si="0">E9+1</f>
        <v>4</v>
      </c>
      <c r="G9" s="803">
        <f t="shared" si="0"/>
        <v>5</v>
      </c>
      <c r="H9" s="804">
        <f t="shared" si="0"/>
        <v>6</v>
      </c>
      <c r="I9" s="802">
        <f t="shared" si="0"/>
        <v>7</v>
      </c>
      <c r="J9" s="803">
        <f t="shared" si="0"/>
        <v>8</v>
      </c>
      <c r="K9" s="805">
        <f t="shared" si="0"/>
        <v>9</v>
      </c>
      <c r="L9" s="802">
        <f t="shared" si="0"/>
        <v>10</v>
      </c>
      <c r="M9" s="803">
        <f t="shared" si="0"/>
        <v>11</v>
      </c>
      <c r="N9" s="805">
        <f t="shared" si="0"/>
        <v>12</v>
      </c>
      <c r="O9" s="802">
        <f t="shared" si="0"/>
        <v>13</v>
      </c>
      <c r="P9" s="803">
        <f t="shared" si="0"/>
        <v>14</v>
      </c>
      <c r="Q9" s="805">
        <f t="shared" si="0"/>
        <v>15</v>
      </c>
      <c r="R9" s="802">
        <f t="shared" si="0"/>
        <v>16</v>
      </c>
      <c r="S9" s="803">
        <f t="shared" si="0"/>
        <v>17</v>
      </c>
      <c r="T9" s="805">
        <f t="shared" si="0"/>
        <v>18</v>
      </c>
      <c r="U9" s="802">
        <f t="shared" si="0"/>
        <v>19</v>
      </c>
      <c r="V9" s="803">
        <f t="shared" si="0"/>
        <v>20</v>
      </c>
      <c r="W9" s="805">
        <f t="shared" si="0"/>
        <v>21</v>
      </c>
      <c r="X9" s="541"/>
      <c r="Y9" s="541"/>
      <c r="Z9" s="541"/>
      <c r="AA9" s="541"/>
    </row>
    <row r="10" spans="1:27" ht="37.5" customHeight="1">
      <c r="A10" s="703">
        <v>6.1</v>
      </c>
      <c r="B10" s="525" t="s">
        <v>16</v>
      </c>
      <c r="C10" s="899"/>
      <c r="D10" s="927" t="s">
        <v>499</v>
      </c>
      <c r="E10" s="699" t="s">
        <v>498</v>
      </c>
      <c r="F10" s="607"/>
      <c r="G10" s="321"/>
      <c r="H10" s="545"/>
      <c r="I10" s="607"/>
      <c r="J10" s="321"/>
      <c r="K10" s="322"/>
      <c r="L10" s="607"/>
      <c r="M10" s="321"/>
      <c r="N10" s="322"/>
      <c r="O10" s="607"/>
      <c r="P10" s="321"/>
      <c r="Q10" s="322"/>
      <c r="R10" s="607"/>
      <c r="S10" s="321"/>
      <c r="T10" s="322"/>
      <c r="U10" s="607"/>
      <c r="V10" s="321"/>
      <c r="W10" s="322"/>
      <c r="X10" s="541"/>
      <c r="Y10" s="541"/>
      <c r="Z10" s="541"/>
      <c r="AA10" s="541"/>
    </row>
    <row r="11" spans="1:27" ht="21.75" customHeight="1">
      <c r="A11" s="704">
        <v>6.2</v>
      </c>
      <c r="B11" s="526" t="s">
        <v>16</v>
      </c>
      <c r="C11" s="900"/>
      <c r="D11" s="928"/>
      <c r="E11" s="700" t="s">
        <v>496</v>
      </c>
      <c r="F11" s="521"/>
      <c r="G11" s="317"/>
      <c r="H11" s="544"/>
      <c r="I11" s="521"/>
      <c r="J11" s="317"/>
      <c r="K11" s="318"/>
      <c r="L11" s="521"/>
      <c r="M11" s="317"/>
      <c r="N11" s="318"/>
      <c r="O11" s="521"/>
      <c r="P11" s="317"/>
      <c r="Q11" s="318"/>
      <c r="R11" s="521"/>
      <c r="S11" s="317"/>
      <c r="T11" s="318"/>
      <c r="U11" s="521"/>
      <c r="V11" s="317"/>
      <c r="W11" s="318"/>
      <c r="X11" s="541"/>
      <c r="Y11" s="541"/>
      <c r="Z11" s="541"/>
      <c r="AA11" s="541"/>
    </row>
    <row r="12" spans="1:27" ht="21.75" customHeight="1">
      <c r="A12" s="704">
        <v>6.3</v>
      </c>
      <c r="B12" s="526" t="s">
        <v>16</v>
      </c>
      <c r="C12" s="900"/>
      <c r="D12" s="928"/>
      <c r="E12" s="700" t="s">
        <v>497</v>
      </c>
      <c r="F12" s="520"/>
      <c r="G12" s="313"/>
      <c r="H12" s="543"/>
      <c r="I12" s="520"/>
      <c r="J12" s="313"/>
      <c r="K12" s="314"/>
      <c r="L12" s="520"/>
      <c r="M12" s="313"/>
      <c r="N12" s="314"/>
      <c r="O12" s="520"/>
      <c r="P12" s="313"/>
      <c r="Q12" s="314"/>
      <c r="R12" s="520"/>
      <c r="S12" s="313"/>
      <c r="T12" s="314"/>
      <c r="U12" s="520"/>
      <c r="V12" s="313"/>
      <c r="W12" s="314"/>
      <c r="X12" s="541"/>
      <c r="Y12" s="541"/>
      <c r="Z12" s="541"/>
      <c r="AA12" s="541"/>
    </row>
    <row r="13" spans="1:27" ht="21.75" customHeight="1">
      <c r="A13" s="704">
        <v>6.4</v>
      </c>
      <c r="B13" s="526" t="s">
        <v>16</v>
      </c>
      <c r="C13" s="900"/>
      <c r="D13" s="928"/>
      <c r="E13" s="701" t="s">
        <v>226</v>
      </c>
      <c r="F13" s="312"/>
      <c r="G13" s="313"/>
      <c r="H13" s="543"/>
      <c r="I13" s="312"/>
      <c r="J13" s="313"/>
      <c r="K13" s="314"/>
      <c r="L13" s="312"/>
      <c r="M13" s="313"/>
      <c r="N13" s="314"/>
      <c r="O13" s="312"/>
      <c r="P13" s="313"/>
      <c r="Q13" s="314"/>
      <c r="R13" s="312"/>
      <c r="S13" s="313"/>
      <c r="T13" s="314"/>
      <c r="U13" s="312"/>
      <c r="V13" s="313"/>
      <c r="W13" s="314"/>
      <c r="X13" s="541"/>
      <c r="Y13" s="541"/>
      <c r="Z13" s="541"/>
      <c r="AA13" s="541"/>
    </row>
    <row r="14" spans="1:27" ht="21.75" customHeight="1">
      <c r="A14" s="704">
        <v>6.5</v>
      </c>
      <c r="B14" s="527" t="s">
        <v>16</v>
      </c>
      <c r="C14" s="900"/>
      <c r="D14" s="928"/>
      <c r="E14" s="700" t="s">
        <v>227</v>
      </c>
      <c r="F14" s="316"/>
      <c r="G14" s="317"/>
      <c r="H14" s="544"/>
      <c r="I14" s="316"/>
      <c r="J14" s="317"/>
      <c r="K14" s="318"/>
      <c r="L14" s="316"/>
      <c r="M14" s="317"/>
      <c r="N14" s="318"/>
      <c r="O14" s="316"/>
      <c r="P14" s="317"/>
      <c r="Q14" s="318"/>
      <c r="R14" s="316"/>
      <c r="S14" s="317"/>
      <c r="T14" s="318"/>
      <c r="U14" s="316"/>
      <c r="V14" s="317"/>
      <c r="W14" s="318"/>
      <c r="X14" s="541"/>
      <c r="Y14" s="541"/>
      <c r="Z14" s="541"/>
      <c r="AA14" s="541"/>
    </row>
    <row r="15" spans="1:27" ht="21.75" customHeight="1" thickBot="1">
      <c r="A15" s="704">
        <v>6.6</v>
      </c>
      <c r="B15" s="527" t="s">
        <v>16</v>
      </c>
      <c r="C15" s="900"/>
      <c r="D15" s="929"/>
      <c r="E15" s="806" t="s">
        <v>228</v>
      </c>
      <c r="F15" s="765"/>
      <c r="G15" s="766"/>
      <c r="H15" s="807"/>
      <c r="I15" s="765"/>
      <c r="J15" s="766"/>
      <c r="K15" s="767"/>
      <c r="L15" s="765"/>
      <c r="M15" s="766"/>
      <c r="N15" s="767"/>
      <c r="O15" s="765"/>
      <c r="P15" s="766"/>
      <c r="Q15" s="767"/>
      <c r="R15" s="765"/>
      <c r="S15" s="766"/>
      <c r="T15" s="767"/>
      <c r="U15" s="765"/>
      <c r="V15" s="766"/>
      <c r="W15" s="767"/>
      <c r="X15" s="541"/>
      <c r="Y15" s="541"/>
      <c r="Z15" s="541"/>
      <c r="AA15" s="541"/>
    </row>
    <row r="16" spans="1:27" ht="21.75" customHeight="1">
      <c r="A16" s="703">
        <v>6.6999999999999993</v>
      </c>
      <c r="B16" s="525" t="s">
        <v>16</v>
      </c>
      <c r="C16" s="900"/>
      <c r="D16" s="931" t="s">
        <v>230</v>
      </c>
      <c r="E16" s="701" t="s">
        <v>498</v>
      </c>
      <c r="F16" s="520"/>
      <c r="G16" s="313"/>
      <c r="H16" s="543"/>
      <c r="I16" s="520"/>
      <c r="J16" s="313"/>
      <c r="K16" s="314"/>
      <c r="L16" s="520"/>
      <c r="M16" s="313"/>
      <c r="N16" s="314"/>
      <c r="O16" s="520"/>
      <c r="P16" s="313"/>
      <c r="Q16" s="314"/>
      <c r="R16" s="520"/>
      <c r="S16" s="313"/>
      <c r="T16" s="314"/>
      <c r="U16" s="520"/>
      <c r="V16" s="313"/>
      <c r="W16" s="314"/>
      <c r="X16" s="541"/>
      <c r="Y16" s="541"/>
      <c r="Z16" s="541"/>
      <c r="AA16" s="541"/>
    </row>
    <row r="17" spans="1:51" ht="21.75" customHeight="1">
      <c r="A17" s="704">
        <v>6.7999999999999989</v>
      </c>
      <c r="B17" s="527" t="s">
        <v>16</v>
      </c>
      <c r="C17" s="900"/>
      <c r="D17" s="931"/>
      <c r="E17" s="700" t="s">
        <v>496</v>
      </c>
      <c r="F17" s="521"/>
      <c r="G17" s="313"/>
      <c r="H17" s="543"/>
      <c r="I17" s="521"/>
      <c r="J17" s="313"/>
      <c r="K17" s="314"/>
      <c r="L17" s="521"/>
      <c r="M17" s="313"/>
      <c r="N17" s="314"/>
      <c r="O17" s="521"/>
      <c r="P17" s="313"/>
      <c r="Q17" s="314"/>
      <c r="R17" s="521"/>
      <c r="S17" s="313"/>
      <c r="T17" s="314"/>
      <c r="U17" s="521"/>
      <c r="V17" s="313"/>
      <c r="W17" s="314"/>
      <c r="X17" s="541"/>
      <c r="Y17" s="541"/>
      <c r="Z17" s="541"/>
      <c r="AA17" s="541"/>
    </row>
    <row r="18" spans="1:51" ht="21.75" customHeight="1">
      <c r="A18" s="808">
        <v>6.8999999999999986</v>
      </c>
      <c r="B18" s="527" t="s">
        <v>16</v>
      </c>
      <c r="C18" s="900"/>
      <c r="D18" s="931"/>
      <c r="E18" s="700" t="s">
        <v>497</v>
      </c>
      <c r="F18" s="520"/>
      <c r="G18" s="313"/>
      <c r="H18" s="543"/>
      <c r="I18" s="520"/>
      <c r="J18" s="313"/>
      <c r="K18" s="314"/>
      <c r="L18" s="520"/>
      <c r="M18" s="313"/>
      <c r="N18" s="314"/>
      <c r="O18" s="520"/>
      <c r="P18" s="313"/>
      <c r="Q18" s="314"/>
      <c r="R18" s="520"/>
      <c r="S18" s="313"/>
      <c r="T18" s="314"/>
      <c r="U18" s="520"/>
      <c r="V18" s="313"/>
      <c r="W18" s="314"/>
      <c r="X18" s="541"/>
      <c r="Y18" s="541"/>
      <c r="Z18" s="541"/>
      <c r="AA18" s="541"/>
    </row>
    <row r="19" spans="1:51" ht="21.75" customHeight="1">
      <c r="A19" s="706">
        <v>6.1</v>
      </c>
      <c r="B19" s="527" t="s">
        <v>16</v>
      </c>
      <c r="C19" s="900"/>
      <c r="D19" s="931"/>
      <c r="E19" s="701" t="s">
        <v>226</v>
      </c>
      <c r="F19" s="312"/>
      <c r="G19" s="313"/>
      <c r="H19" s="543"/>
      <c r="I19" s="312"/>
      <c r="J19" s="313"/>
      <c r="K19" s="314"/>
      <c r="L19" s="312"/>
      <c r="M19" s="313"/>
      <c r="N19" s="314"/>
      <c r="O19" s="312"/>
      <c r="P19" s="313"/>
      <c r="Q19" s="314"/>
      <c r="R19" s="312"/>
      <c r="S19" s="313"/>
      <c r="T19" s="314"/>
      <c r="U19" s="312"/>
      <c r="V19" s="313"/>
      <c r="W19" s="314"/>
      <c r="X19" s="541"/>
      <c r="Y19" s="541"/>
      <c r="Z19" s="541"/>
      <c r="AA19" s="541"/>
    </row>
    <row r="20" spans="1:51" ht="21.75" customHeight="1">
      <c r="A20" s="704">
        <v>6.1099999999999994</v>
      </c>
      <c r="B20" s="527" t="s">
        <v>16</v>
      </c>
      <c r="C20" s="900"/>
      <c r="D20" s="932"/>
      <c r="E20" s="700" t="s">
        <v>227</v>
      </c>
      <c r="F20" s="316"/>
      <c r="G20" s="317"/>
      <c r="H20" s="544"/>
      <c r="I20" s="316"/>
      <c r="J20" s="317"/>
      <c r="K20" s="318"/>
      <c r="L20" s="316"/>
      <c r="M20" s="317"/>
      <c r="N20" s="318"/>
      <c r="O20" s="316"/>
      <c r="P20" s="317"/>
      <c r="Q20" s="318"/>
      <c r="R20" s="316"/>
      <c r="S20" s="317"/>
      <c r="T20" s="318"/>
      <c r="U20" s="316"/>
      <c r="V20" s="317"/>
      <c r="W20" s="318"/>
      <c r="X20" s="541"/>
      <c r="Y20" s="541"/>
      <c r="Z20" s="541"/>
      <c r="AA20" s="541"/>
    </row>
    <row r="21" spans="1:51" ht="21.75" customHeight="1" thickBot="1">
      <c r="A21" s="705">
        <v>6.1199999999999992</v>
      </c>
      <c r="B21" s="528" t="s">
        <v>16</v>
      </c>
      <c r="C21" s="901"/>
      <c r="D21" s="933"/>
      <c r="E21" s="806" t="s">
        <v>228</v>
      </c>
      <c r="F21" s="765"/>
      <c r="G21" s="766"/>
      <c r="H21" s="807"/>
      <c r="I21" s="765"/>
      <c r="J21" s="766"/>
      <c r="K21" s="767"/>
      <c r="L21" s="765"/>
      <c r="M21" s="766"/>
      <c r="N21" s="767"/>
      <c r="O21" s="765"/>
      <c r="P21" s="766"/>
      <c r="Q21" s="767"/>
      <c r="R21" s="765"/>
      <c r="S21" s="766"/>
      <c r="T21" s="767"/>
      <c r="U21" s="765"/>
      <c r="V21" s="766"/>
      <c r="W21" s="767"/>
      <c r="X21" s="541"/>
      <c r="Y21" s="541"/>
      <c r="Z21" s="541"/>
      <c r="AA21" s="541"/>
    </row>
    <row r="22" spans="1:51">
      <c r="X22" s="541"/>
      <c r="Y22" s="541"/>
      <c r="Z22" s="541"/>
      <c r="AA22" s="541"/>
    </row>
    <row r="23" spans="1:51" ht="14.5" thickBot="1">
      <c r="B23" s="156" t="s">
        <v>413</v>
      </c>
      <c r="X23" s="541"/>
      <c r="Y23" s="541"/>
      <c r="Z23" s="541"/>
      <c r="AA23" s="541"/>
    </row>
    <row r="24" spans="1:51" ht="22.5" customHeight="1">
      <c r="A24" s="879" t="s">
        <v>147</v>
      </c>
      <c r="B24" s="880"/>
      <c r="C24" s="880"/>
      <c r="D24" s="880"/>
      <c r="E24" s="881"/>
      <c r="F24" s="839" t="s">
        <v>8</v>
      </c>
      <c r="G24" s="841"/>
      <c r="H24" s="845"/>
      <c r="I24" s="846" t="s">
        <v>9</v>
      </c>
      <c r="J24" s="892"/>
      <c r="K24" s="930"/>
      <c r="L24" s="846" t="s">
        <v>10</v>
      </c>
      <c r="M24" s="892"/>
      <c r="N24" s="847"/>
      <c r="O24" s="846" t="s">
        <v>11</v>
      </c>
      <c r="P24" s="892"/>
      <c r="Q24" s="847"/>
      <c r="R24" s="846" t="s">
        <v>12</v>
      </c>
      <c r="S24" s="892"/>
      <c r="T24" s="847"/>
      <c r="U24" s="846" t="s">
        <v>13</v>
      </c>
      <c r="V24" s="892"/>
      <c r="W24" s="847"/>
      <c r="X24" s="541"/>
      <c r="Y24" s="541"/>
      <c r="Z24" s="541"/>
      <c r="AA24" s="541"/>
    </row>
    <row r="25" spans="1:51" ht="24" customHeight="1" thickBot="1">
      <c r="A25" s="902"/>
      <c r="B25" s="903"/>
      <c r="C25" s="903"/>
      <c r="D25" s="903"/>
      <c r="E25" s="904"/>
      <c r="F25" s="890" t="s">
        <v>500</v>
      </c>
      <c r="G25" s="891" t="s">
        <v>139</v>
      </c>
      <c r="H25" s="894"/>
      <c r="I25" s="890" t="s">
        <v>500</v>
      </c>
      <c r="J25" s="891" t="s">
        <v>139</v>
      </c>
      <c r="K25" s="926"/>
      <c r="L25" s="890" t="s">
        <v>500</v>
      </c>
      <c r="M25" s="891" t="s">
        <v>139</v>
      </c>
      <c r="N25" s="894"/>
      <c r="O25" s="890" t="s">
        <v>500</v>
      </c>
      <c r="P25" s="891" t="s">
        <v>139</v>
      </c>
      <c r="Q25" s="894"/>
      <c r="R25" s="890" t="s">
        <v>500</v>
      </c>
      <c r="S25" s="891" t="s">
        <v>139</v>
      </c>
      <c r="T25" s="894"/>
      <c r="U25" s="890" t="s">
        <v>500</v>
      </c>
      <c r="V25" s="891" t="s">
        <v>139</v>
      </c>
      <c r="W25" s="894"/>
      <c r="X25" s="541"/>
      <c r="Y25" s="541"/>
      <c r="Z25" s="541"/>
      <c r="AA25" s="541"/>
    </row>
    <row r="26" spans="1:51" ht="47" thickBot="1">
      <c r="A26" s="517" t="s">
        <v>128</v>
      </c>
      <c r="B26" s="518" t="s">
        <v>222</v>
      </c>
      <c r="C26" s="519" t="s">
        <v>131</v>
      </c>
      <c r="D26" s="518" t="s">
        <v>7</v>
      </c>
      <c r="E26" s="540" t="s">
        <v>223</v>
      </c>
      <c r="F26" s="893"/>
      <c r="G26" s="490" t="s">
        <v>482</v>
      </c>
      <c r="H26" s="491" t="s">
        <v>434</v>
      </c>
      <c r="I26" s="893"/>
      <c r="J26" s="490" t="s">
        <v>482</v>
      </c>
      <c r="K26" s="542" t="s">
        <v>434</v>
      </c>
      <c r="L26" s="893"/>
      <c r="M26" s="490" t="s">
        <v>482</v>
      </c>
      <c r="N26" s="491" t="s">
        <v>434</v>
      </c>
      <c r="O26" s="893"/>
      <c r="P26" s="490" t="s">
        <v>482</v>
      </c>
      <c r="Q26" s="491" t="s">
        <v>434</v>
      </c>
      <c r="R26" s="893"/>
      <c r="S26" s="490" t="s">
        <v>482</v>
      </c>
      <c r="T26" s="491" t="s">
        <v>434</v>
      </c>
      <c r="U26" s="893"/>
      <c r="V26" s="490" t="s">
        <v>482</v>
      </c>
      <c r="W26" s="491" t="s">
        <v>434</v>
      </c>
      <c r="X26" s="541"/>
      <c r="Y26" s="541"/>
      <c r="Z26" s="541"/>
      <c r="AA26" s="541"/>
    </row>
    <row r="27" spans="1:51" ht="16" thickBot="1">
      <c r="A27" s="775"/>
      <c r="B27" s="776"/>
      <c r="C27" s="777">
        <v>1</v>
      </c>
      <c r="D27" s="777">
        <v>2</v>
      </c>
      <c r="E27" s="778">
        <v>3</v>
      </c>
      <c r="F27" s="786">
        <v>4</v>
      </c>
      <c r="G27" s="777">
        <v>5</v>
      </c>
      <c r="H27" s="778">
        <v>6</v>
      </c>
      <c r="I27" s="786">
        <v>7</v>
      </c>
      <c r="J27" s="777">
        <v>8</v>
      </c>
      <c r="K27" s="787">
        <v>9</v>
      </c>
      <c r="L27" s="786">
        <v>10</v>
      </c>
      <c r="M27" s="777">
        <v>11</v>
      </c>
      <c r="N27" s="778">
        <v>12</v>
      </c>
      <c r="O27" s="786">
        <v>13</v>
      </c>
      <c r="P27" s="777">
        <v>14</v>
      </c>
      <c r="Q27" s="778">
        <v>15</v>
      </c>
      <c r="R27" s="786">
        <v>16</v>
      </c>
      <c r="S27" s="777">
        <v>17</v>
      </c>
      <c r="T27" s="778">
        <v>18</v>
      </c>
      <c r="U27" s="786">
        <v>19</v>
      </c>
      <c r="V27" s="777">
        <v>20</v>
      </c>
      <c r="W27" s="778">
        <v>21</v>
      </c>
      <c r="X27" s="679"/>
      <c r="Y27" s="679"/>
      <c r="Z27" s="679"/>
      <c r="AA27" s="679"/>
      <c r="AB27" s="679"/>
      <c r="AC27" s="679"/>
      <c r="AD27" s="679"/>
      <c r="AE27" s="679"/>
      <c r="AF27" s="679"/>
      <c r="AG27" s="679"/>
      <c r="AH27" s="679"/>
      <c r="AI27" s="679"/>
      <c r="AJ27" s="679"/>
      <c r="AK27" s="679"/>
      <c r="AL27" s="679"/>
      <c r="AM27" s="679"/>
      <c r="AN27" s="679"/>
      <c r="AO27" s="679"/>
      <c r="AP27" s="679"/>
      <c r="AQ27" s="679"/>
      <c r="AR27" s="679"/>
      <c r="AS27" s="679"/>
      <c r="AT27" s="679"/>
      <c r="AU27" s="679"/>
      <c r="AV27" s="679"/>
      <c r="AW27" s="679"/>
      <c r="AX27" s="679"/>
      <c r="AY27" s="679"/>
    </row>
    <row r="28" spans="1:51">
      <c r="A28" s="594">
        <v>6.129999999999999</v>
      </c>
      <c r="B28" s="535" t="s">
        <v>16</v>
      </c>
      <c r="C28" s="899"/>
      <c r="D28" s="905" t="s">
        <v>499</v>
      </c>
      <c r="E28" s="319" t="s">
        <v>498</v>
      </c>
      <c r="F28" s="607"/>
      <c r="G28" s="321"/>
      <c r="H28" s="321"/>
      <c r="I28" s="607"/>
      <c r="J28" s="321"/>
      <c r="K28" s="321"/>
      <c r="L28" s="607"/>
      <c r="M28" s="321"/>
      <c r="N28" s="321"/>
      <c r="O28" s="607"/>
      <c r="P28" s="321"/>
      <c r="Q28" s="321"/>
      <c r="R28" s="607"/>
      <c r="S28" s="321"/>
      <c r="T28" s="321"/>
      <c r="U28" s="607"/>
      <c r="V28" s="321"/>
      <c r="W28" s="322"/>
      <c r="X28" s="541"/>
      <c r="Y28" s="541"/>
      <c r="Z28" s="541"/>
      <c r="AA28" s="541"/>
    </row>
    <row r="29" spans="1:51">
      <c r="A29" s="595">
        <v>6.1399999999999988</v>
      </c>
      <c r="B29" s="779" t="s">
        <v>16</v>
      </c>
      <c r="C29" s="900"/>
      <c r="D29" s="906"/>
      <c r="E29" s="315" t="s">
        <v>496</v>
      </c>
      <c r="F29" s="521"/>
      <c r="G29" s="317"/>
      <c r="H29" s="317"/>
      <c r="I29" s="521"/>
      <c r="J29" s="317"/>
      <c r="K29" s="317"/>
      <c r="L29" s="521"/>
      <c r="M29" s="317"/>
      <c r="N29" s="317"/>
      <c r="O29" s="521"/>
      <c r="P29" s="317"/>
      <c r="Q29" s="317"/>
      <c r="R29" s="521"/>
      <c r="S29" s="317"/>
      <c r="T29" s="317"/>
      <c r="U29" s="521"/>
      <c r="V29" s="317"/>
      <c r="W29" s="318"/>
      <c r="X29" s="541"/>
      <c r="Y29" s="541"/>
      <c r="Z29" s="541"/>
      <c r="AA29" s="541"/>
    </row>
    <row r="30" spans="1:51">
      <c r="A30" s="595">
        <v>6.1499999999999986</v>
      </c>
      <c r="B30" s="779" t="s">
        <v>16</v>
      </c>
      <c r="C30" s="900"/>
      <c r="D30" s="906"/>
      <c r="E30" s="315" t="s">
        <v>497</v>
      </c>
      <c r="F30" s="520"/>
      <c r="G30" s="313"/>
      <c r="H30" s="313"/>
      <c r="I30" s="520"/>
      <c r="J30" s="313"/>
      <c r="K30" s="313"/>
      <c r="L30" s="520"/>
      <c r="M30" s="313"/>
      <c r="N30" s="313"/>
      <c r="O30" s="520"/>
      <c r="P30" s="313"/>
      <c r="Q30" s="313"/>
      <c r="R30" s="520"/>
      <c r="S30" s="313"/>
      <c r="T30" s="313"/>
      <c r="U30" s="520"/>
      <c r="V30" s="313"/>
      <c r="W30" s="314"/>
      <c r="X30" s="541"/>
      <c r="Y30" s="541"/>
      <c r="Z30" s="541"/>
      <c r="AA30" s="541"/>
    </row>
    <row r="31" spans="1:51">
      <c r="A31" s="595">
        <v>6.1599999999999984</v>
      </c>
      <c r="B31" s="779" t="s">
        <v>16</v>
      </c>
      <c r="C31" s="900"/>
      <c r="D31" s="906"/>
      <c r="E31" s="311" t="s">
        <v>226</v>
      </c>
      <c r="F31" s="312"/>
      <c r="G31" s="313"/>
      <c r="H31" s="313"/>
      <c r="I31" s="312"/>
      <c r="J31" s="313"/>
      <c r="K31" s="313"/>
      <c r="L31" s="312"/>
      <c r="M31" s="313"/>
      <c r="N31" s="313"/>
      <c r="O31" s="312"/>
      <c r="P31" s="313"/>
      <c r="Q31" s="313"/>
      <c r="R31" s="312"/>
      <c r="S31" s="313"/>
      <c r="T31" s="313"/>
      <c r="U31" s="312"/>
      <c r="V31" s="313"/>
      <c r="W31" s="314"/>
      <c r="X31" s="541"/>
      <c r="Y31" s="541"/>
      <c r="Z31" s="541"/>
      <c r="AA31" s="541"/>
    </row>
    <row r="32" spans="1:51" ht="21" customHeight="1">
      <c r="A32" s="595">
        <v>6.1699999999999982</v>
      </c>
      <c r="B32" s="536" t="s">
        <v>16</v>
      </c>
      <c r="C32" s="900"/>
      <c r="D32" s="906"/>
      <c r="E32" s="315" t="s">
        <v>227</v>
      </c>
      <c r="F32" s="316"/>
      <c r="G32" s="317"/>
      <c r="H32" s="317"/>
      <c r="I32" s="316"/>
      <c r="J32" s="317"/>
      <c r="K32" s="317"/>
      <c r="L32" s="316"/>
      <c r="M32" s="317"/>
      <c r="N32" s="317"/>
      <c r="O32" s="316"/>
      <c r="P32" s="317"/>
      <c r="Q32" s="317"/>
      <c r="R32" s="316"/>
      <c r="S32" s="317"/>
      <c r="T32" s="317"/>
      <c r="U32" s="316"/>
      <c r="V32" s="317"/>
      <c r="W32" s="318"/>
      <c r="X32" s="541"/>
      <c r="Y32" s="541"/>
      <c r="Z32" s="541"/>
      <c r="AA32" s="541"/>
    </row>
    <row r="33" spans="1:51" ht="14.5" thickBot="1">
      <c r="A33" s="589">
        <v>6.1799999999999979</v>
      </c>
      <c r="B33" s="536" t="s">
        <v>16</v>
      </c>
      <c r="C33" s="900"/>
      <c r="D33" s="907"/>
      <c r="E33" s="759" t="s">
        <v>228</v>
      </c>
      <c r="F33" s="765"/>
      <c r="G33" s="766"/>
      <c r="H33" s="766"/>
      <c r="I33" s="765"/>
      <c r="J33" s="766"/>
      <c r="K33" s="766"/>
      <c r="L33" s="765"/>
      <c r="M33" s="766"/>
      <c r="N33" s="766"/>
      <c r="O33" s="765"/>
      <c r="P33" s="766"/>
      <c r="Q33" s="766"/>
      <c r="R33" s="765"/>
      <c r="S33" s="766"/>
      <c r="T33" s="766"/>
      <c r="U33" s="765"/>
      <c r="V33" s="766"/>
      <c r="W33" s="767"/>
      <c r="X33" s="541"/>
      <c r="Y33" s="541"/>
      <c r="Z33" s="541"/>
      <c r="AA33" s="541"/>
    </row>
    <row r="34" spans="1:51">
      <c r="A34" s="594">
        <v>6.1899999999999977</v>
      </c>
      <c r="B34" s="535" t="s">
        <v>16</v>
      </c>
      <c r="C34" s="900"/>
      <c r="D34" s="908" t="s">
        <v>230</v>
      </c>
      <c r="E34" s="311" t="s">
        <v>498</v>
      </c>
      <c r="F34" s="520"/>
      <c r="G34" s="313"/>
      <c r="H34" s="313"/>
      <c r="I34" s="520"/>
      <c r="J34" s="313"/>
      <c r="K34" s="313"/>
      <c r="L34" s="520"/>
      <c r="M34" s="313"/>
      <c r="N34" s="313"/>
      <c r="O34" s="520"/>
      <c r="P34" s="313"/>
      <c r="Q34" s="313"/>
      <c r="R34" s="520"/>
      <c r="S34" s="313"/>
      <c r="T34" s="313"/>
      <c r="U34" s="520"/>
      <c r="V34" s="313"/>
      <c r="W34" s="314"/>
      <c r="X34" s="541"/>
      <c r="Y34" s="541"/>
      <c r="Z34" s="541"/>
      <c r="AA34" s="541"/>
    </row>
    <row r="35" spans="1:51">
      <c r="A35" s="595">
        <v>6.1999999999999975</v>
      </c>
      <c r="B35" s="536" t="s">
        <v>16</v>
      </c>
      <c r="C35" s="900"/>
      <c r="D35" s="908"/>
      <c r="E35" s="315" t="s">
        <v>496</v>
      </c>
      <c r="F35" s="521"/>
      <c r="G35" s="313"/>
      <c r="H35" s="313"/>
      <c r="I35" s="521"/>
      <c r="J35" s="313"/>
      <c r="K35" s="313"/>
      <c r="L35" s="521"/>
      <c r="M35" s="313"/>
      <c r="N35" s="313"/>
      <c r="O35" s="521"/>
      <c r="P35" s="313"/>
      <c r="Q35" s="313"/>
      <c r="R35" s="521"/>
      <c r="S35" s="313"/>
      <c r="T35" s="313"/>
      <c r="U35" s="521"/>
      <c r="V35" s="313"/>
      <c r="W35" s="314"/>
      <c r="X35" s="541"/>
      <c r="Y35" s="541"/>
      <c r="Z35" s="541"/>
      <c r="AA35" s="541"/>
    </row>
    <row r="36" spans="1:51">
      <c r="A36" s="595">
        <v>6.2099999999999973</v>
      </c>
      <c r="B36" s="536" t="s">
        <v>16</v>
      </c>
      <c r="C36" s="900"/>
      <c r="D36" s="908"/>
      <c r="E36" s="315" t="s">
        <v>497</v>
      </c>
      <c r="F36" s="520"/>
      <c r="G36" s="313"/>
      <c r="H36" s="313"/>
      <c r="I36" s="520"/>
      <c r="J36" s="313"/>
      <c r="K36" s="313"/>
      <c r="L36" s="520"/>
      <c r="M36" s="313"/>
      <c r="N36" s="313"/>
      <c r="O36" s="520"/>
      <c r="P36" s="313"/>
      <c r="Q36" s="313"/>
      <c r="R36" s="520"/>
      <c r="S36" s="313"/>
      <c r="T36" s="313"/>
      <c r="U36" s="520"/>
      <c r="V36" s="313"/>
      <c r="W36" s="314"/>
      <c r="X36" s="541"/>
      <c r="Y36" s="541"/>
      <c r="Z36" s="541"/>
      <c r="AA36" s="541"/>
    </row>
    <row r="37" spans="1:51" ht="21.75" customHeight="1">
      <c r="A37" s="595">
        <v>6.2199999999999971</v>
      </c>
      <c r="B37" s="536" t="s">
        <v>16</v>
      </c>
      <c r="C37" s="900"/>
      <c r="D37" s="908"/>
      <c r="E37" s="311" t="s">
        <v>226</v>
      </c>
      <c r="F37" s="312"/>
      <c r="G37" s="313"/>
      <c r="H37" s="313"/>
      <c r="I37" s="312"/>
      <c r="J37" s="313"/>
      <c r="K37" s="313"/>
      <c r="L37" s="312"/>
      <c r="M37" s="313"/>
      <c r="N37" s="313"/>
      <c r="O37" s="312"/>
      <c r="P37" s="313"/>
      <c r="Q37" s="313"/>
      <c r="R37" s="312"/>
      <c r="S37" s="313"/>
      <c r="T37" s="313"/>
      <c r="U37" s="312"/>
      <c r="V37" s="313"/>
      <c r="W37" s="314"/>
      <c r="X37" s="541"/>
      <c r="Y37" s="541"/>
      <c r="Z37" s="541"/>
      <c r="AA37" s="541"/>
    </row>
    <row r="38" spans="1:51">
      <c r="A38" s="595">
        <v>6.2299999999999969</v>
      </c>
      <c r="B38" s="536" t="s">
        <v>16</v>
      </c>
      <c r="C38" s="900"/>
      <c r="D38" s="909"/>
      <c r="E38" s="315" t="s">
        <v>227</v>
      </c>
      <c r="F38" s="316"/>
      <c r="G38" s="317"/>
      <c r="H38" s="317"/>
      <c r="I38" s="316"/>
      <c r="J38" s="317"/>
      <c r="K38" s="317"/>
      <c r="L38" s="316"/>
      <c r="M38" s="317"/>
      <c r="N38" s="317"/>
      <c r="O38" s="316"/>
      <c r="P38" s="317"/>
      <c r="Q38" s="317"/>
      <c r="R38" s="316"/>
      <c r="S38" s="317"/>
      <c r="T38" s="317"/>
      <c r="U38" s="316"/>
      <c r="V38" s="317"/>
      <c r="W38" s="318"/>
      <c r="X38" s="541"/>
      <c r="Y38" s="541"/>
      <c r="Z38" s="541"/>
      <c r="AA38" s="541"/>
    </row>
    <row r="39" spans="1:51" ht="21" customHeight="1" thickBot="1">
      <c r="A39" s="596">
        <v>6.2399999999999967</v>
      </c>
      <c r="B39" s="537" t="s">
        <v>16</v>
      </c>
      <c r="C39" s="901"/>
      <c r="D39" s="910"/>
      <c r="E39" s="759" t="s">
        <v>228</v>
      </c>
      <c r="F39" s="765"/>
      <c r="G39" s="766"/>
      <c r="H39" s="766"/>
      <c r="I39" s="765"/>
      <c r="J39" s="766"/>
      <c r="K39" s="766"/>
      <c r="L39" s="765"/>
      <c r="M39" s="766"/>
      <c r="N39" s="766"/>
      <c r="O39" s="765"/>
      <c r="P39" s="766"/>
      <c r="Q39" s="766"/>
      <c r="R39" s="765"/>
      <c r="S39" s="766"/>
      <c r="T39" s="766"/>
      <c r="U39" s="765"/>
      <c r="V39" s="766"/>
      <c r="W39" s="767"/>
      <c r="X39" s="541"/>
      <c r="Y39" s="541"/>
      <c r="Z39" s="541"/>
      <c r="AA39" s="541"/>
    </row>
    <row r="40" spans="1:51">
      <c r="X40" s="541"/>
      <c r="Y40" s="541"/>
      <c r="Z40" s="541"/>
      <c r="AA40" s="541"/>
    </row>
    <row r="41" spans="1:51" ht="21.75" customHeight="1" thickBot="1">
      <c r="X41" s="541"/>
      <c r="Y41" s="541"/>
      <c r="Z41" s="541"/>
      <c r="AA41" s="541"/>
    </row>
    <row r="42" spans="1:51" ht="22.5" customHeight="1">
      <c r="A42" s="879" t="s">
        <v>153</v>
      </c>
      <c r="B42" s="880"/>
      <c r="C42" s="880"/>
      <c r="D42" s="880"/>
      <c r="E42" s="881"/>
      <c r="F42" s="839" t="s">
        <v>8</v>
      </c>
      <c r="G42" s="841"/>
      <c r="H42" s="845"/>
      <c r="I42" s="846" t="s">
        <v>9</v>
      </c>
      <c r="J42" s="892"/>
      <c r="K42" s="930"/>
      <c r="L42" s="846" t="s">
        <v>10</v>
      </c>
      <c r="M42" s="892"/>
      <c r="N42" s="847"/>
      <c r="O42" s="846" t="s">
        <v>11</v>
      </c>
      <c r="P42" s="892"/>
      <c r="Q42" s="847"/>
      <c r="R42" s="846" t="s">
        <v>12</v>
      </c>
      <c r="S42" s="892"/>
      <c r="T42" s="847"/>
      <c r="U42" s="846" t="s">
        <v>13</v>
      </c>
      <c r="V42" s="892"/>
      <c r="W42" s="847"/>
      <c r="X42" s="541"/>
      <c r="Y42" s="541"/>
      <c r="Z42" s="541"/>
      <c r="AA42" s="541"/>
    </row>
    <row r="43" spans="1:51" ht="24" customHeight="1" thickBot="1">
      <c r="A43" s="902"/>
      <c r="B43" s="903"/>
      <c r="C43" s="903"/>
      <c r="D43" s="903"/>
      <c r="E43" s="904"/>
      <c r="F43" s="890" t="s">
        <v>500</v>
      </c>
      <c r="G43" s="891" t="s">
        <v>139</v>
      </c>
      <c r="H43" s="894"/>
      <c r="I43" s="890" t="s">
        <v>500</v>
      </c>
      <c r="J43" s="891" t="s">
        <v>139</v>
      </c>
      <c r="K43" s="926"/>
      <c r="L43" s="890" t="s">
        <v>500</v>
      </c>
      <c r="M43" s="891" t="s">
        <v>139</v>
      </c>
      <c r="N43" s="894"/>
      <c r="O43" s="890" t="s">
        <v>500</v>
      </c>
      <c r="P43" s="891" t="s">
        <v>139</v>
      </c>
      <c r="Q43" s="894"/>
      <c r="R43" s="890" t="s">
        <v>500</v>
      </c>
      <c r="S43" s="891" t="s">
        <v>139</v>
      </c>
      <c r="T43" s="894"/>
      <c r="U43" s="890" t="s">
        <v>500</v>
      </c>
      <c r="V43" s="891" t="s">
        <v>139</v>
      </c>
      <c r="W43" s="894"/>
      <c r="X43" s="541"/>
      <c r="Y43" s="541"/>
      <c r="Z43" s="541"/>
      <c r="AA43" s="541"/>
    </row>
    <row r="44" spans="1:51" ht="47" thickBot="1">
      <c r="A44" s="517" t="s">
        <v>128</v>
      </c>
      <c r="B44" s="518" t="s">
        <v>222</v>
      </c>
      <c r="C44" s="519" t="s">
        <v>131</v>
      </c>
      <c r="D44" s="518" t="s">
        <v>7</v>
      </c>
      <c r="E44" s="540" t="s">
        <v>223</v>
      </c>
      <c r="F44" s="893"/>
      <c r="G44" s="490" t="s">
        <v>482</v>
      </c>
      <c r="H44" s="491" t="s">
        <v>434</v>
      </c>
      <c r="I44" s="893"/>
      <c r="J44" s="490" t="s">
        <v>482</v>
      </c>
      <c r="K44" s="542" t="s">
        <v>434</v>
      </c>
      <c r="L44" s="893"/>
      <c r="M44" s="490" t="s">
        <v>482</v>
      </c>
      <c r="N44" s="491" t="s">
        <v>434</v>
      </c>
      <c r="O44" s="893"/>
      <c r="P44" s="490" t="s">
        <v>482</v>
      </c>
      <c r="Q44" s="491" t="s">
        <v>434</v>
      </c>
      <c r="R44" s="893"/>
      <c r="S44" s="490" t="s">
        <v>482</v>
      </c>
      <c r="T44" s="491" t="s">
        <v>434</v>
      </c>
      <c r="U44" s="893"/>
      <c r="V44" s="490" t="s">
        <v>482</v>
      </c>
      <c r="W44" s="491" t="s">
        <v>434</v>
      </c>
      <c r="X44" s="541"/>
      <c r="Y44" s="541"/>
      <c r="Z44" s="541"/>
      <c r="AA44" s="541"/>
    </row>
    <row r="45" spans="1:51" ht="16" thickBot="1">
      <c r="A45" s="775"/>
      <c r="B45" s="776"/>
      <c r="C45" s="777">
        <v>1</v>
      </c>
      <c r="D45" s="777">
        <v>2</v>
      </c>
      <c r="E45" s="778">
        <v>3</v>
      </c>
      <c r="F45" s="786">
        <v>4</v>
      </c>
      <c r="G45" s="777">
        <v>5</v>
      </c>
      <c r="H45" s="778">
        <v>6</v>
      </c>
      <c r="I45" s="786">
        <v>7</v>
      </c>
      <c r="J45" s="777">
        <v>8</v>
      </c>
      <c r="K45" s="787">
        <v>9</v>
      </c>
      <c r="L45" s="786">
        <v>10</v>
      </c>
      <c r="M45" s="777">
        <v>11</v>
      </c>
      <c r="N45" s="778">
        <v>12</v>
      </c>
      <c r="O45" s="786">
        <v>13</v>
      </c>
      <c r="P45" s="777">
        <v>14</v>
      </c>
      <c r="Q45" s="778">
        <v>15</v>
      </c>
      <c r="R45" s="786">
        <v>16</v>
      </c>
      <c r="S45" s="777">
        <v>17</v>
      </c>
      <c r="T45" s="778">
        <v>18</v>
      </c>
      <c r="U45" s="786">
        <v>19</v>
      </c>
      <c r="V45" s="777">
        <v>20</v>
      </c>
      <c r="W45" s="778">
        <v>21</v>
      </c>
      <c r="X45" s="679"/>
      <c r="Y45" s="679"/>
      <c r="Z45" s="679"/>
      <c r="AA45" s="679"/>
      <c r="AB45" s="679"/>
      <c r="AC45" s="679"/>
      <c r="AD45" s="679"/>
      <c r="AE45" s="679"/>
      <c r="AF45" s="679"/>
      <c r="AG45" s="679"/>
      <c r="AH45" s="679"/>
      <c r="AI45" s="679"/>
      <c r="AJ45" s="679"/>
      <c r="AK45" s="679"/>
      <c r="AL45" s="679"/>
      <c r="AM45" s="679"/>
      <c r="AN45" s="679"/>
      <c r="AO45" s="679"/>
      <c r="AP45" s="679"/>
      <c r="AQ45" s="679"/>
      <c r="AR45" s="679"/>
      <c r="AS45" s="679"/>
      <c r="AT45" s="679"/>
      <c r="AU45" s="679"/>
      <c r="AV45" s="679"/>
      <c r="AW45" s="679"/>
      <c r="AX45" s="679"/>
      <c r="AY45" s="679"/>
    </row>
    <row r="46" spans="1:51">
      <c r="A46" s="594">
        <v>6.2499999999999964</v>
      </c>
      <c r="B46" s="525" t="s">
        <v>16</v>
      </c>
      <c r="C46" s="899"/>
      <c r="D46" s="905" t="s">
        <v>499</v>
      </c>
      <c r="E46" s="319" t="s">
        <v>498</v>
      </c>
      <c r="F46" s="607"/>
      <c r="G46" s="321"/>
      <c r="H46" s="321"/>
      <c r="I46" s="607"/>
      <c r="J46" s="321"/>
      <c r="K46" s="321"/>
      <c r="L46" s="607"/>
      <c r="M46" s="321"/>
      <c r="N46" s="321"/>
      <c r="O46" s="607"/>
      <c r="P46" s="321"/>
      <c r="Q46" s="321"/>
      <c r="R46" s="607"/>
      <c r="S46" s="321"/>
      <c r="T46" s="321"/>
      <c r="U46" s="607"/>
      <c r="V46" s="321"/>
      <c r="W46" s="322"/>
      <c r="X46" s="541"/>
      <c r="Y46" s="541"/>
      <c r="Z46" s="541"/>
      <c r="AA46" s="541"/>
    </row>
    <row r="47" spans="1:51">
      <c r="A47" s="589">
        <v>6.2599999999999962</v>
      </c>
      <c r="B47" s="526" t="s">
        <v>16</v>
      </c>
      <c r="C47" s="900"/>
      <c r="D47" s="906"/>
      <c r="E47" s="315" t="s">
        <v>496</v>
      </c>
      <c r="F47" s="521"/>
      <c r="G47" s="317"/>
      <c r="H47" s="317"/>
      <c r="I47" s="521"/>
      <c r="J47" s="317"/>
      <c r="K47" s="317"/>
      <c r="L47" s="521"/>
      <c r="M47" s="317"/>
      <c r="N47" s="317"/>
      <c r="O47" s="521"/>
      <c r="P47" s="317"/>
      <c r="Q47" s="317"/>
      <c r="R47" s="521"/>
      <c r="S47" s="317"/>
      <c r="T47" s="317"/>
      <c r="U47" s="521"/>
      <c r="V47" s="317"/>
      <c r="W47" s="318"/>
      <c r="X47" s="541"/>
      <c r="Y47" s="541"/>
      <c r="Z47" s="541"/>
      <c r="AA47" s="541"/>
    </row>
    <row r="48" spans="1:51">
      <c r="A48" s="595">
        <v>6.269999999999996</v>
      </c>
      <c r="B48" s="526" t="s">
        <v>16</v>
      </c>
      <c r="C48" s="900"/>
      <c r="D48" s="906"/>
      <c r="E48" s="315" t="s">
        <v>497</v>
      </c>
      <c r="F48" s="520"/>
      <c r="G48" s="313"/>
      <c r="H48" s="313"/>
      <c r="I48" s="520"/>
      <c r="J48" s="313"/>
      <c r="K48" s="313"/>
      <c r="L48" s="520"/>
      <c r="M48" s="313"/>
      <c r="N48" s="313"/>
      <c r="O48" s="520"/>
      <c r="P48" s="313"/>
      <c r="Q48" s="313"/>
      <c r="R48" s="520"/>
      <c r="S48" s="313"/>
      <c r="T48" s="313"/>
      <c r="U48" s="520"/>
      <c r="V48" s="313"/>
      <c r="W48" s="314"/>
      <c r="X48" s="541"/>
      <c r="Y48" s="541"/>
      <c r="Z48" s="541"/>
      <c r="AA48" s="541"/>
    </row>
    <row r="49" spans="1:51">
      <c r="A49" s="595">
        <v>6.2799999999999958</v>
      </c>
      <c r="B49" s="526" t="s">
        <v>16</v>
      </c>
      <c r="C49" s="900"/>
      <c r="D49" s="906"/>
      <c r="E49" s="311" t="s">
        <v>226</v>
      </c>
      <c r="F49" s="312"/>
      <c r="G49" s="313"/>
      <c r="H49" s="313"/>
      <c r="I49" s="312"/>
      <c r="J49" s="313"/>
      <c r="K49" s="313"/>
      <c r="L49" s="312"/>
      <c r="M49" s="313"/>
      <c r="N49" s="313"/>
      <c r="O49" s="312"/>
      <c r="P49" s="313"/>
      <c r="Q49" s="313"/>
      <c r="R49" s="312"/>
      <c r="S49" s="313"/>
      <c r="T49" s="313"/>
      <c r="U49" s="312"/>
      <c r="V49" s="313"/>
      <c r="W49" s="314"/>
      <c r="X49" s="541"/>
      <c r="Y49" s="541"/>
      <c r="Z49" s="541"/>
      <c r="AA49" s="541"/>
    </row>
    <row r="50" spans="1:51" ht="21" customHeight="1">
      <c r="A50" s="595">
        <v>6.2899999999999956</v>
      </c>
      <c r="B50" s="527" t="s">
        <v>16</v>
      </c>
      <c r="C50" s="900"/>
      <c r="D50" s="906"/>
      <c r="E50" s="315" t="s">
        <v>227</v>
      </c>
      <c r="F50" s="316"/>
      <c r="G50" s="317"/>
      <c r="H50" s="317"/>
      <c r="I50" s="316"/>
      <c r="J50" s="317"/>
      <c r="K50" s="317"/>
      <c r="L50" s="316"/>
      <c r="M50" s="317"/>
      <c r="N50" s="317"/>
      <c r="O50" s="316"/>
      <c r="P50" s="317"/>
      <c r="Q50" s="317"/>
      <c r="R50" s="316"/>
      <c r="S50" s="317"/>
      <c r="T50" s="317"/>
      <c r="U50" s="316"/>
      <c r="V50" s="317"/>
      <c r="W50" s="318"/>
      <c r="X50" s="541"/>
      <c r="Y50" s="541"/>
      <c r="Z50" s="541"/>
      <c r="AA50" s="541"/>
    </row>
    <row r="51" spans="1:51" ht="14.5" thickBot="1">
      <c r="A51" s="595">
        <v>6.2999999999999954</v>
      </c>
      <c r="B51" s="527" t="s">
        <v>16</v>
      </c>
      <c r="C51" s="900"/>
      <c r="D51" s="907"/>
      <c r="E51" s="759" t="s">
        <v>228</v>
      </c>
      <c r="F51" s="765"/>
      <c r="G51" s="766"/>
      <c r="H51" s="766"/>
      <c r="I51" s="765"/>
      <c r="J51" s="766"/>
      <c r="K51" s="766"/>
      <c r="L51" s="765"/>
      <c r="M51" s="766"/>
      <c r="N51" s="766"/>
      <c r="O51" s="765"/>
      <c r="P51" s="766"/>
      <c r="Q51" s="766"/>
      <c r="R51" s="765"/>
      <c r="S51" s="766"/>
      <c r="T51" s="766"/>
      <c r="U51" s="765"/>
      <c r="V51" s="766"/>
      <c r="W51" s="767"/>
      <c r="X51" s="541"/>
      <c r="Y51" s="541"/>
      <c r="Z51" s="541"/>
      <c r="AA51" s="541"/>
    </row>
    <row r="52" spans="1:51">
      <c r="A52" s="594">
        <v>6.3099999999999952</v>
      </c>
      <c r="B52" s="525" t="s">
        <v>16</v>
      </c>
      <c r="C52" s="900"/>
      <c r="D52" s="908" t="s">
        <v>230</v>
      </c>
      <c r="E52" s="311" t="s">
        <v>498</v>
      </c>
      <c r="F52" s="520"/>
      <c r="G52" s="313"/>
      <c r="H52" s="313"/>
      <c r="I52" s="520"/>
      <c r="J52" s="313"/>
      <c r="K52" s="313"/>
      <c r="L52" s="520"/>
      <c r="M52" s="313"/>
      <c r="N52" s="313"/>
      <c r="O52" s="520"/>
      <c r="P52" s="313"/>
      <c r="Q52" s="313"/>
      <c r="R52" s="520"/>
      <c r="S52" s="313"/>
      <c r="T52" s="313"/>
      <c r="U52" s="520"/>
      <c r="V52" s="313"/>
      <c r="W52" s="314"/>
      <c r="X52" s="541"/>
      <c r="Y52" s="541"/>
      <c r="Z52" s="541"/>
      <c r="AA52" s="541"/>
    </row>
    <row r="53" spans="1:51">
      <c r="A53" s="595">
        <v>6.319999999999995</v>
      </c>
      <c r="B53" s="527" t="s">
        <v>16</v>
      </c>
      <c r="C53" s="900"/>
      <c r="D53" s="908"/>
      <c r="E53" s="315" t="s">
        <v>496</v>
      </c>
      <c r="F53" s="521"/>
      <c r="G53" s="313"/>
      <c r="H53" s="313"/>
      <c r="I53" s="521"/>
      <c r="J53" s="313"/>
      <c r="K53" s="313"/>
      <c r="L53" s="521"/>
      <c r="M53" s="313"/>
      <c r="N53" s="313"/>
      <c r="O53" s="521"/>
      <c r="P53" s="313"/>
      <c r="Q53" s="313"/>
      <c r="R53" s="521"/>
      <c r="S53" s="313"/>
      <c r="T53" s="313"/>
      <c r="U53" s="521"/>
      <c r="V53" s="313"/>
      <c r="W53" s="314"/>
      <c r="X53" s="541"/>
      <c r="Y53" s="541"/>
      <c r="Z53" s="541"/>
      <c r="AA53" s="541"/>
    </row>
    <row r="54" spans="1:51">
      <c r="A54" s="595">
        <v>6.3299999999999947</v>
      </c>
      <c r="B54" s="527" t="s">
        <v>16</v>
      </c>
      <c r="C54" s="900"/>
      <c r="D54" s="908"/>
      <c r="E54" s="315" t="s">
        <v>497</v>
      </c>
      <c r="F54" s="520"/>
      <c r="G54" s="313"/>
      <c r="H54" s="313"/>
      <c r="I54" s="520"/>
      <c r="J54" s="313"/>
      <c r="K54" s="313"/>
      <c r="L54" s="520"/>
      <c r="M54" s="313"/>
      <c r="N54" s="313"/>
      <c r="O54" s="520"/>
      <c r="P54" s="313"/>
      <c r="Q54" s="313"/>
      <c r="R54" s="520"/>
      <c r="S54" s="313"/>
      <c r="T54" s="313"/>
      <c r="U54" s="520"/>
      <c r="V54" s="313"/>
      <c r="W54" s="314"/>
      <c r="X54" s="541"/>
      <c r="Y54" s="541"/>
      <c r="Z54" s="541"/>
      <c r="AA54" s="541"/>
    </row>
    <row r="55" spans="1:51" ht="21.75" customHeight="1">
      <c r="A55" s="595">
        <v>6.3399999999999945</v>
      </c>
      <c r="B55" s="527" t="s">
        <v>16</v>
      </c>
      <c r="C55" s="900"/>
      <c r="D55" s="908"/>
      <c r="E55" s="311" t="s">
        <v>226</v>
      </c>
      <c r="F55" s="312"/>
      <c r="G55" s="313"/>
      <c r="H55" s="313"/>
      <c r="I55" s="312"/>
      <c r="J55" s="313"/>
      <c r="K55" s="313"/>
      <c r="L55" s="312"/>
      <c r="M55" s="313"/>
      <c r="N55" s="313"/>
      <c r="O55" s="312"/>
      <c r="P55" s="313"/>
      <c r="Q55" s="313"/>
      <c r="R55" s="312"/>
      <c r="S55" s="313"/>
      <c r="T55" s="313"/>
      <c r="U55" s="312"/>
      <c r="V55" s="313"/>
      <c r="W55" s="314"/>
      <c r="X55" s="541"/>
      <c r="Y55" s="541"/>
      <c r="Z55" s="541"/>
      <c r="AA55" s="541"/>
    </row>
    <row r="56" spans="1:51">
      <c r="A56" s="589">
        <v>6.3499999999999943</v>
      </c>
      <c r="B56" s="527" t="s">
        <v>16</v>
      </c>
      <c r="C56" s="900"/>
      <c r="D56" s="909"/>
      <c r="E56" s="315" t="s">
        <v>227</v>
      </c>
      <c r="F56" s="316"/>
      <c r="G56" s="317"/>
      <c r="H56" s="317"/>
      <c r="I56" s="316"/>
      <c r="J56" s="317"/>
      <c r="K56" s="317"/>
      <c r="L56" s="316"/>
      <c r="M56" s="317"/>
      <c r="N56" s="317"/>
      <c r="O56" s="316"/>
      <c r="P56" s="317"/>
      <c r="Q56" s="317"/>
      <c r="R56" s="316"/>
      <c r="S56" s="317"/>
      <c r="T56" s="317"/>
      <c r="U56" s="316"/>
      <c r="V56" s="317"/>
      <c r="W56" s="318"/>
      <c r="X56" s="541"/>
      <c r="Y56" s="541"/>
      <c r="Z56" s="541"/>
      <c r="AA56" s="541"/>
    </row>
    <row r="57" spans="1:51" ht="21" customHeight="1" thickBot="1">
      <c r="A57" s="596">
        <v>6.3599999999999941</v>
      </c>
      <c r="B57" s="528" t="s">
        <v>16</v>
      </c>
      <c r="C57" s="901"/>
      <c r="D57" s="910"/>
      <c r="E57" s="759" t="s">
        <v>228</v>
      </c>
      <c r="F57" s="765"/>
      <c r="G57" s="766"/>
      <c r="H57" s="766"/>
      <c r="I57" s="765"/>
      <c r="J57" s="766"/>
      <c r="K57" s="766"/>
      <c r="L57" s="765"/>
      <c r="M57" s="766"/>
      <c r="N57" s="766"/>
      <c r="O57" s="765"/>
      <c r="P57" s="766"/>
      <c r="Q57" s="766"/>
      <c r="R57" s="765"/>
      <c r="S57" s="766"/>
      <c r="T57" s="766"/>
      <c r="U57" s="765"/>
      <c r="V57" s="766"/>
      <c r="W57" s="767"/>
      <c r="X57" s="541"/>
      <c r="Y57" s="541"/>
      <c r="Z57" s="541"/>
      <c r="AA57" s="541"/>
    </row>
    <row r="58" spans="1:51">
      <c r="X58" s="541"/>
      <c r="Y58" s="541"/>
      <c r="Z58" s="541"/>
      <c r="AA58" s="541"/>
    </row>
    <row r="59" spans="1:51" ht="14.5" thickBot="1">
      <c r="X59" s="541"/>
      <c r="Y59" s="541"/>
      <c r="Z59" s="541"/>
      <c r="AA59" s="541"/>
    </row>
    <row r="60" spans="1:51" ht="22.5" customHeight="1">
      <c r="A60" s="879" t="s">
        <v>159</v>
      </c>
      <c r="B60" s="880"/>
      <c r="C60" s="880"/>
      <c r="D60" s="880"/>
      <c r="E60" s="881"/>
      <c r="F60" s="839" t="s">
        <v>8</v>
      </c>
      <c r="G60" s="841"/>
      <c r="H60" s="845"/>
      <c r="I60" s="846" t="s">
        <v>9</v>
      </c>
      <c r="J60" s="892"/>
      <c r="K60" s="930"/>
      <c r="L60" s="846" t="s">
        <v>10</v>
      </c>
      <c r="M60" s="892"/>
      <c r="N60" s="847"/>
      <c r="O60" s="846" t="s">
        <v>11</v>
      </c>
      <c r="P60" s="892"/>
      <c r="Q60" s="847"/>
      <c r="R60" s="846" t="s">
        <v>12</v>
      </c>
      <c r="S60" s="892"/>
      <c r="T60" s="847"/>
      <c r="U60" s="846" t="s">
        <v>13</v>
      </c>
      <c r="V60" s="892"/>
      <c r="W60" s="847"/>
      <c r="X60" s="541"/>
      <c r="Y60" s="541"/>
      <c r="Z60" s="541"/>
      <c r="AA60" s="541"/>
    </row>
    <row r="61" spans="1:51" ht="24" customHeight="1" thickBot="1">
      <c r="A61" s="902"/>
      <c r="B61" s="903"/>
      <c r="C61" s="903"/>
      <c r="D61" s="903"/>
      <c r="E61" s="904"/>
      <c r="F61" s="890" t="s">
        <v>500</v>
      </c>
      <c r="G61" s="891" t="s">
        <v>139</v>
      </c>
      <c r="H61" s="894"/>
      <c r="I61" s="890" t="s">
        <v>500</v>
      </c>
      <c r="J61" s="891" t="s">
        <v>139</v>
      </c>
      <c r="K61" s="926"/>
      <c r="L61" s="890" t="s">
        <v>500</v>
      </c>
      <c r="M61" s="891" t="s">
        <v>139</v>
      </c>
      <c r="N61" s="894"/>
      <c r="O61" s="890" t="s">
        <v>500</v>
      </c>
      <c r="P61" s="891" t="s">
        <v>139</v>
      </c>
      <c r="Q61" s="894"/>
      <c r="R61" s="890" t="s">
        <v>500</v>
      </c>
      <c r="S61" s="891" t="s">
        <v>139</v>
      </c>
      <c r="T61" s="894"/>
      <c r="U61" s="890" t="s">
        <v>500</v>
      </c>
      <c r="V61" s="891" t="s">
        <v>139</v>
      </c>
      <c r="W61" s="894"/>
      <c r="X61" s="541"/>
      <c r="Y61" s="541"/>
      <c r="Z61" s="541"/>
      <c r="AA61" s="541"/>
    </row>
    <row r="62" spans="1:51" ht="47" thickBot="1">
      <c r="A62" s="517" t="s">
        <v>128</v>
      </c>
      <c r="B62" s="518" t="s">
        <v>222</v>
      </c>
      <c r="C62" s="519" t="s">
        <v>131</v>
      </c>
      <c r="D62" s="518" t="s">
        <v>7</v>
      </c>
      <c r="E62" s="540" t="s">
        <v>223</v>
      </c>
      <c r="F62" s="893"/>
      <c r="G62" s="490" t="s">
        <v>482</v>
      </c>
      <c r="H62" s="491" t="s">
        <v>434</v>
      </c>
      <c r="I62" s="893"/>
      <c r="J62" s="490" t="s">
        <v>482</v>
      </c>
      <c r="K62" s="542" t="s">
        <v>434</v>
      </c>
      <c r="L62" s="893"/>
      <c r="M62" s="490" t="s">
        <v>482</v>
      </c>
      <c r="N62" s="491" t="s">
        <v>434</v>
      </c>
      <c r="O62" s="893"/>
      <c r="P62" s="490" t="s">
        <v>482</v>
      </c>
      <c r="Q62" s="491" t="s">
        <v>434</v>
      </c>
      <c r="R62" s="893"/>
      <c r="S62" s="490" t="s">
        <v>482</v>
      </c>
      <c r="T62" s="491" t="s">
        <v>434</v>
      </c>
      <c r="U62" s="893"/>
      <c r="V62" s="490" t="s">
        <v>482</v>
      </c>
      <c r="W62" s="491" t="s">
        <v>434</v>
      </c>
      <c r="X62" s="541"/>
      <c r="Y62" s="541"/>
      <c r="Z62" s="541"/>
      <c r="AA62" s="541"/>
    </row>
    <row r="63" spans="1:51" ht="16" thickBot="1">
      <c r="A63" s="775"/>
      <c r="B63" s="776"/>
      <c r="C63" s="777">
        <v>1</v>
      </c>
      <c r="D63" s="777">
        <v>2</v>
      </c>
      <c r="E63" s="778">
        <v>3</v>
      </c>
      <c r="F63" s="786">
        <v>4</v>
      </c>
      <c r="G63" s="777">
        <v>5</v>
      </c>
      <c r="H63" s="778">
        <v>6</v>
      </c>
      <c r="I63" s="786">
        <v>7</v>
      </c>
      <c r="J63" s="777">
        <v>8</v>
      </c>
      <c r="K63" s="787">
        <v>9</v>
      </c>
      <c r="L63" s="786">
        <v>10</v>
      </c>
      <c r="M63" s="777">
        <v>11</v>
      </c>
      <c r="N63" s="778">
        <v>12</v>
      </c>
      <c r="O63" s="786">
        <v>13</v>
      </c>
      <c r="P63" s="777">
        <v>14</v>
      </c>
      <c r="Q63" s="778">
        <v>15</v>
      </c>
      <c r="R63" s="786">
        <v>16</v>
      </c>
      <c r="S63" s="777">
        <v>17</v>
      </c>
      <c r="T63" s="778">
        <v>18</v>
      </c>
      <c r="U63" s="786">
        <v>19</v>
      </c>
      <c r="V63" s="777">
        <v>20</v>
      </c>
      <c r="W63" s="778">
        <v>21</v>
      </c>
      <c r="X63" s="679"/>
      <c r="Y63" s="679"/>
      <c r="Z63" s="679"/>
      <c r="AA63" s="679"/>
      <c r="AB63" s="679"/>
      <c r="AC63" s="679"/>
      <c r="AD63" s="679"/>
      <c r="AE63" s="679"/>
      <c r="AF63" s="679"/>
      <c r="AG63" s="679"/>
      <c r="AH63" s="679"/>
      <c r="AI63" s="679"/>
      <c r="AJ63" s="679"/>
      <c r="AK63" s="679"/>
      <c r="AL63" s="679"/>
      <c r="AM63" s="679"/>
      <c r="AN63" s="679"/>
      <c r="AO63" s="679"/>
      <c r="AP63" s="679"/>
      <c r="AQ63" s="679"/>
      <c r="AR63" s="679"/>
      <c r="AS63" s="679"/>
      <c r="AT63" s="679"/>
      <c r="AU63" s="679"/>
      <c r="AV63" s="679"/>
      <c r="AW63" s="679"/>
      <c r="AX63" s="679"/>
      <c r="AY63" s="679"/>
    </row>
    <row r="64" spans="1:51">
      <c r="A64" s="594">
        <v>6.3699999999999939</v>
      </c>
      <c r="B64" s="525" t="s">
        <v>16</v>
      </c>
      <c r="C64" s="899"/>
      <c r="D64" s="905" t="s">
        <v>499</v>
      </c>
      <c r="E64" s="319" t="s">
        <v>498</v>
      </c>
      <c r="F64" s="607"/>
      <c r="G64" s="321"/>
      <c r="H64" s="321"/>
      <c r="I64" s="607"/>
      <c r="J64" s="321"/>
      <c r="K64" s="321"/>
      <c r="L64" s="607"/>
      <c r="M64" s="321"/>
      <c r="N64" s="321"/>
      <c r="O64" s="607"/>
      <c r="P64" s="321"/>
      <c r="Q64" s="321"/>
      <c r="R64" s="607"/>
      <c r="S64" s="321"/>
      <c r="T64" s="321"/>
      <c r="U64" s="607"/>
      <c r="V64" s="321"/>
      <c r="W64" s="322"/>
      <c r="X64" s="541"/>
      <c r="Y64" s="541"/>
      <c r="Z64" s="541"/>
      <c r="AA64" s="541"/>
    </row>
    <row r="65" spans="1:27">
      <c r="A65" s="595">
        <v>6.3799999999999937</v>
      </c>
      <c r="B65" s="526" t="s">
        <v>16</v>
      </c>
      <c r="C65" s="900"/>
      <c r="D65" s="906"/>
      <c r="E65" s="315" t="s">
        <v>496</v>
      </c>
      <c r="F65" s="521"/>
      <c r="G65" s="317"/>
      <c r="H65" s="317"/>
      <c r="I65" s="521"/>
      <c r="J65" s="317"/>
      <c r="K65" s="317"/>
      <c r="L65" s="521"/>
      <c r="M65" s="317"/>
      <c r="N65" s="317"/>
      <c r="O65" s="521"/>
      <c r="P65" s="317"/>
      <c r="Q65" s="317"/>
      <c r="R65" s="521"/>
      <c r="S65" s="317"/>
      <c r="T65" s="317"/>
      <c r="U65" s="521"/>
      <c r="V65" s="317"/>
      <c r="W65" s="318"/>
      <c r="X65" s="541"/>
      <c r="Y65" s="541"/>
      <c r="Z65" s="541"/>
      <c r="AA65" s="541"/>
    </row>
    <row r="66" spans="1:27">
      <c r="A66" s="595">
        <v>6.3899999999999935</v>
      </c>
      <c r="B66" s="526" t="s">
        <v>16</v>
      </c>
      <c r="C66" s="900"/>
      <c r="D66" s="906"/>
      <c r="E66" s="315" t="s">
        <v>497</v>
      </c>
      <c r="F66" s="520"/>
      <c r="G66" s="313"/>
      <c r="H66" s="313"/>
      <c r="I66" s="520"/>
      <c r="J66" s="313"/>
      <c r="K66" s="313"/>
      <c r="L66" s="520"/>
      <c r="M66" s="313"/>
      <c r="N66" s="313"/>
      <c r="O66" s="520"/>
      <c r="P66" s="313"/>
      <c r="Q66" s="313"/>
      <c r="R66" s="520"/>
      <c r="S66" s="313"/>
      <c r="T66" s="313"/>
      <c r="U66" s="520"/>
      <c r="V66" s="313"/>
      <c r="W66" s="314"/>
      <c r="X66" s="541"/>
      <c r="Y66" s="541"/>
      <c r="Z66" s="541"/>
      <c r="AA66" s="541"/>
    </row>
    <row r="67" spans="1:27">
      <c r="A67" s="595">
        <v>6.3999999999999932</v>
      </c>
      <c r="B67" s="526" t="s">
        <v>16</v>
      </c>
      <c r="C67" s="900"/>
      <c r="D67" s="906"/>
      <c r="E67" s="311" t="s">
        <v>226</v>
      </c>
      <c r="F67" s="312"/>
      <c r="G67" s="313"/>
      <c r="H67" s="313"/>
      <c r="I67" s="312"/>
      <c r="J67" s="313"/>
      <c r="K67" s="313"/>
      <c r="L67" s="312"/>
      <c r="M67" s="313"/>
      <c r="N67" s="313"/>
      <c r="O67" s="312"/>
      <c r="P67" s="313"/>
      <c r="Q67" s="313"/>
      <c r="R67" s="312"/>
      <c r="S67" s="313"/>
      <c r="T67" s="313"/>
      <c r="U67" s="312"/>
      <c r="V67" s="313"/>
      <c r="W67" s="314"/>
      <c r="X67" s="541"/>
      <c r="Y67" s="541"/>
      <c r="Z67" s="541"/>
      <c r="AA67" s="541"/>
    </row>
    <row r="68" spans="1:27">
      <c r="A68" s="595">
        <v>6.409999999999993</v>
      </c>
      <c r="B68" s="527" t="s">
        <v>16</v>
      </c>
      <c r="C68" s="900"/>
      <c r="D68" s="906"/>
      <c r="E68" s="315" t="s">
        <v>227</v>
      </c>
      <c r="F68" s="316"/>
      <c r="G68" s="317"/>
      <c r="H68" s="317"/>
      <c r="I68" s="316"/>
      <c r="J68" s="317"/>
      <c r="K68" s="317"/>
      <c r="L68" s="316"/>
      <c r="M68" s="317"/>
      <c r="N68" s="317"/>
      <c r="O68" s="316"/>
      <c r="P68" s="317"/>
      <c r="Q68" s="317"/>
      <c r="R68" s="316"/>
      <c r="S68" s="317"/>
      <c r="T68" s="317"/>
      <c r="U68" s="316"/>
      <c r="V68" s="317"/>
      <c r="W68" s="318"/>
      <c r="X68" s="541"/>
      <c r="Y68" s="541"/>
      <c r="Z68" s="541"/>
      <c r="AA68" s="541"/>
    </row>
    <row r="69" spans="1:27" ht="14.5" thickBot="1">
      <c r="A69" s="595">
        <v>6.4199999999999928</v>
      </c>
      <c r="B69" s="527" t="s">
        <v>16</v>
      </c>
      <c r="C69" s="900"/>
      <c r="D69" s="907"/>
      <c r="E69" s="759" t="s">
        <v>228</v>
      </c>
      <c r="F69" s="765"/>
      <c r="G69" s="766"/>
      <c r="H69" s="766"/>
      <c r="I69" s="765"/>
      <c r="J69" s="766"/>
      <c r="K69" s="766"/>
      <c r="L69" s="765"/>
      <c r="M69" s="766"/>
      <c r="N69" s="766"/>
      <c r="O69" s="765"/>
      <c r="P69" s="766"/>
      <c r="Q69" s="766"/>
      <c r="R69" s="765"/>
      <c r="S69" s="766"/>
      <c r="T69" s="766"/>
      <c r="U69" s="765"/>
      <c r="V69" s="766"/>
      <c r="W69" s="767"/>
      <c r="X69" s="541"/>
      <c r="Y69" s="541"/>
      <c r="Z69" s="541"/>
      <c r="AA69" s="541"/>
    </row>
    <row r="70" spans="1:27">
      <c r="A70" s="598">
        <v>6.4299999999999926</v>
      </c>
      <c r="B70" s="525" t="s">
        <v>16</v>
      </c>
      <c r="C70" s="900"/>
      <c r="D70" s="908" t="s">
        <v>230</v>
      </c>
      <c r="E70" s="311" t="s">
        <v>498</v>
      </c>
      <c r="F70" s="520"/>
      <c r="G70" s="313"/>
      <c r="H70" s="313"/>
      <c r="I70" s="520"/>
      <c r="J70" s="313"/>
      <c r="K70" s="313"/>
      <c r="L70" s="520"/>
      <c r="M70" s="313"/>
      <c r="N70" s="313"/>
      <c r="O70" s="520"/>
      <c r="P70" s="313"/>
      <c r="Q70" s="313"/>
      <c r="R70" s="520"/>
      <c r="S70" s="313"/>
      <c r="T70" s="313"/>
      <c r="U70" s="520"/>
      <c r="V70" s="313"/>
      <c r="W70" s="314"/>
      <c r="X70" s="541"/>
      <c r="Y70" s="541"/>
      <c r="Z70" s="541"/>
      <c r="AA70" s="541"/>
    </row>
    <row r="71" spans="1:27">
      <c r="A71" s="595">
        <v>6.4399999999999924</v>
      </c>
      <c r="B71" s="527" t="s">
        <v>16</v>
      </c>
      <c r="C71" s="900"/>
      <c r="D71" s="908"/>
      <c r="E71" s="315" t="s">
        <v>496</v>
      </c>
      <c r="F71" s="521"/>
      <c r="G71" s="313"/>
      <c r="H71" s="313"/>
      <c r="I71" s="521"/>
      <c r="J71" s="313"/>
      <c r="K71" s="313"/>
      <c r="L71" s="521"/>
      <c r="M71" s="313"/>
      <c r="N71" s="313"/>
      <c r="O71" s="521"/>
      <c r="P71" s="313"/>
      <c r="Q71" s="313"/>
      <c r="R71" s="521"/>
      <c r="S71" s="313"/>
      <c r="T71" s="313"/>
      <c r="U71" s="521"/>
      <c r="V71" s="313"/>
      <c r="W71" s="314"/>
      <c r="X71" s="541"/>
      <c r="Y71" s="541"/>
      <c r="Z71" s="541"/>
      <c r="AA71" s="541"/>
    </row>
    <row r="72" spans="1:27">
      <c r="A72" s="595">
        <v>6.4499999999999922</v>
      </c>
      <c r="B72" s="527" t="s">
        <v>16</v>
      </c>
      <c r="C72" s="900"/>
      <c r="D72" s="908"/>
      <c r="E72" s="315" t="s">
        <v>497</v>
      </c>
      <c r="F72" s="520"/>
      <c r="G72" s="313"/>
      <c r="H72" s="313"/>
      <c r="I72" s="520"/>
      <c r="J72" s="313"/>
      <c r="K72" s="313"/>
      <c r="L72" s="520"/>
      <c r="M72" s="313"/>
      <c r="N72" s="313"/>
      <c r="O72" s="520"/>
      <c r="P72" s="313"/>
      <c r="Q72" s="313"/>
      <c r="R72" s="520"/>
      <c r="S72" s="313"/>
      <c r="T72" s="313"/>
      <c r="U72" s="520"/>
      <c r="V72" s="313"/>
      <c r="W72" s="314"/>
      <c r="X72" s="541"/>
      <c r="Y72" s="541"/>
      <c r="Z72" s="541"/>
      <c r="AA72" s="541"/>
    </row>
    <row r="73" spans="1:27">
      <c r="A73" s="595">
        <v>6.459999999999992</v>
      </c>
      <c r="B73" s="527" t="s">
        <v>16</v>
      </c>
      <c r="C73" s="900"/>
      <c r="D73" s="908"/>
      <c r="E73" s="311" t="s">
        <v>226</v>
      </c>
      <c r="F73" s="312"/>
      <c r="G73" s="313"/>
      <c r="H73" s="313"/>
      <c r="I73" s="312"/>
      <c r="J73" s="313"/>
      <c r="K73" s="313"/>
      <c r="L73" s="312"/>
      <c r="M73" s="313"/>
      <c r="N73" s="313"/>
      <c r="O73" s="312"/>
      <c r="P73" s="313"/>
      <c r="Q73" s="313"/>
      <c r="R73" s="312"/>
      <c r="S73" s="313"/>
      <c r="T73" s="313"/>
      <c r="U73" s="312"/>
      <c r="V73" s="313"/>
      <c r="W73" s="314"/>
      <c r="X73" s="541"/>
      <c r="Y73" s="541"/>
      <c r="Z73" s="541"/>
      <c r="AA73" s="541"/>
    </row>
    <row r="74" spans="1:27">
      <c r="A74" s="595">
        <v>6.4699999999999918</v>
      </c>
      <c r="B74" s="527" t="s">
        <v>16</v>
      </c>
      <c r="C74" s="900"/>
      <c r="D74" s="909"/>
      <c r="E74" s="315" t="s">
        <v>227</v>
      </c>
      <c r="F74" s="316"/>
      <c r="G74" s="317"/>
      <c r="H74" s="317"/>
      <c r="I74" s="316"/>
      <c r="J74" s="317"/>
      <c r="K74" s="317"/>
      <c r="L74" s="316"/>
      <c r="M74" s="317"/>
      <c r="N74" s="317"/>
      <c r="O74" s="316"/>
      <c r="P74" s="317"/>
      <c r="Q74" s="317"/>
      <c r="R74" s="316"/>
      <c r="S74" s="317"/>
      <c r="T74" s="317"/>
      <c r="U74" s="316"/>
      <c r="V74" s="317"/>
      <c r="W74" s="318"/>
      <c r="X74" s="541"/>
      <c r="Y74" s="541"/>
      <c r="Z74" s="541"/>
      <c r="AA74" s="541"/>
    </row>
    <row r="75" spans="1:27" ht="14.5" thickBot="1">
      <c r="A75" s="596">
        <v>6.4799999999999915</v>
      </c>
      <c r="B75" s="528" t="s">
        <v>16</v>
      </c>
      <c r="C75" s="901"/>
      <c r="D75" s="910"/>
      <c r="E75" s="759" t="s">
        <v>228</v>
      </c>
      <c r="F75" s="765"/>
      <c r="G75" s="766"/>
      <c r="H75" s="766"/>
      <c r="I75" s="765"/>
      <c r="J75" s="766"/>
      <c r="K75" s="766"/>
      <c r="L75" s="765"/>
      <c r="M75" s="766"/>
      <c r="N75" s="766"/>
      <c r="O75" s="765"/>
      <c r="P75" s="766"/>
      <c r="Q75" s="766"/>
      <c r="R75" s="765"/>
      <c r="S75" s="766"/>
      <c r="T75" s="766"/>
      <c r="U75" s="765"/>
      <c r="V75" s="766"/>
      <c r="W75" s="767"/>
      <c r="X75" s="541"/>
      <c r="Y75" s="541"/>
      <c r="Z75" s="541"/>
      <c r="AA75" s="541"/>
    </row>
    <row r="76" spans="1:27">
      <c r="X76" s="541"/>
      <c r="Y76" s="541"/>
      <c r="Z76" s="541"/>
      <c r="AA76" s="541"/>
    </row>
    <row r="77" spans="1:27" ht="14.5" thickBot="1">
      <c r="X77" s="541"/>
      <c r="Y77" s="541"/>
      <c r="Z77" s="541"/>
      <c r="AA77" s="541"/>
    </row>
    <row r="78" spans="1:27" ht="22.5" customHeight="1">
      <c r="A78" s="879" t="s">
        <v>165</v>
      </c>
      <c r="B78" s="880"/>
      <c r="C78" s="880"/>
      <c r="D78" s="880"/>
      <c r="E78" s="881"/>
      <c r="F78" s="839" t="s">
        <v>8</v>
      </c>
      <c r="G78" s="841"/>
      <c r="H78" s="845"/>
      <c r="I78" s="846" t="s">
        <v>9</v>
      </c>
      <c r="J78" s="892"/>
      <c r="K78" s="930"/>
      <c r="L78" s="846" t="s">
        <v>10</v>
      </c>
      <c r="M78" s="892"/>
      <c r="N78" s="847"/>
      <c r="O78" s="846" t="s">
        <v>11</v>
      </c>
      <c r="P78" s="892"/>
      <c r="Q78" s="847"/>
      <c r="R78" s="846" t="s">
        <v>12</v>
      </c>
      <c r="S78" s="892"/>
      <c r="T78" s="847"/>
      <c r="U78" s="846" t="s">
        <v>13</v>
      </c>
      <c r="V78" s="892"/>
      <c r="W78" s="847"/>
      <c r="X78" s="541"/>
      <c r="Y78" s="541"/>
      <c r="Z78" s="541"/>
      <c r="AA78" s="541"/>
    </row>
    <row r="79" spans="1:27" ht="24" customHeight="1" thickBot="1">
      <c r="A79" s="902"/>
      <c r="B79" s="903"/>
      <c r="C79" s="903"/>
      <c r="D79" s="903"/>
      <c r="E79" s="904"/>
      <c r="F79" s="890" t="s">
        <v>500</v>
      </c>
      <c r="G79" s="891" t="s">
        <v>139</v>
      </c>
      <c r="H79" s="894"/>
      <c r="I79" s="890" t="s">
        <v>500</v>
      </c>
      <c r="J79" s="891" t="s">
        <v>139</v>
      </c>
      <c r="K79" s="926"/>
      <c r="L79" s="890" t="s">
        <v>500</v>
      </c>
      <c r="M79" s="891" t="s">
        <v>139</v>
      </c>
      <c r="N79" s="894"/>
      <c r="O79" s="890" t="s">
        <v>500</v>
      </c>
      <c r="P79" s="891" t="s">
        <v>139</v>
      </c>
      <c r="Q79" s="894"/>
      <c r="R79" s="890" t="s">
        <v>500</v>
      </c>
      <c r="S79" s="891" t="s">
        <v>139</v>
      </c>
      <c r="T79" s="894"/>
      <c r="U79" s="890" t="s">
        <v>500</v>
      </c>
      <c r="V79" s="891" t="s">
        <v>139</v>
      </c>
      <c r="W79" s="894"/>
      <c r="X79" s="541"/>
      <c r="Y79" s="541"/>
      <c r="Z79" s="541"/>
      <c r="AA79" s="541"/>
    </row>
    <row r="80" spans="1:27" ht="47" thickBot="1">
      <c r="A80" s="517" t="s">
        <v>128</v>
      </c>
      <c r="B80" s="518" t="s">
        <v>222</v>
      </c>
      <c r="C80" s="519" t="s">
        <v>131</v>
      </c>
      <c r="D80" s="518" t="s">
        <v>7</v>
      </c>
      <c r="E80" s="540" t="s">
        <v>223</v>
      </c>
      <c r="F80" s="893"/>
      <c r="G80" s="490" t="s">
        <v>482</v>
      </c>
      <c r="H80" s="491" t="s">
        <v>434</v>
      </c>
      <c r="I80" s="893"/>
      <c r="J80" s="490" t="s">
        <v>482</v>
      </c>
      <c r="K80" s="542" t="s">
        <v>434</v>
      </c>
      <c r="L80" s="893"/>
      <c r="M80" s="490" t="s">
        <v>482</v>
      </c>
      <c r="N80" s="491" t="s">
        <v>434</v>
      </c>
      <c r="O80" s="893"/>
      <c r="P80" s="490" t="s">
        <v>482</v>
      </c>
      <c r="Q80" s="491" t="s">
        <v>434</v>
      </c>
      <c r="R80" s="893"/>
      <c r="S80" s="490" t="s">
        <v>482</v>
      </c>
      <c r="T80" s="491" t="s">
        <v>434</v>
      </c>
      <c r="U80" s="893"/>
      <c r="V80" s="490" t="s">
        <v>482</v>
      </c>
      <c r="W80" s="491" t="s">
        <v>434</v>
      </c>
      <c r="X80" s="541"/>
      <c r="Y80" s="541"/>
      <c r="Z80" s="541"/>
      <c r="AA80" s="541"/>
    </row>
    <row r="81" spans="1:51" ht="16" thickBot="1">
      <c r="A81" s="775"/>
      <c r="B81" s="776"/>
      <c r="C81" s="777">
        <v>1</v>
      </c>
      <c r="D81" s="777">
        <v>2</v>
      </c>
      <c r="E81" s="778">
        <v>3</v>
      </c>
      <c r="F81" s="786">
        <v>4</v>
      </c>
      <c r="G81" s="777">
        <v>5</v>
      </c>
      <c r="H81" s="778">
        <v>6</v>
      </c>
      <c r="I81" s="786">
        <v>7</v>
      </c>
      <c r="J81" s="777">
        <v>8</v>
      </c>
      <c r="K81" s="787">
        <v>9</v>
      </c>
      <c r="L81" s="786">
        <v>10</v>
      </c>
      <c r="M81" s="777">
        <v>11</v>
      </c>
      <c r="N81" s="778">
        <v>12</v>
      </c>
      <c r="O81" s="786">
        <v>13</v>
      </c>
      <c r="P81" s="777">
        <v>14</v>
      </c>
      <c r="Q81" s="778">
        <v>15</v>
      </c>
      <c r="R81" s="786">
        <v>16</v>
      </c>
      <c r="S81" s="777">
        <v>17</v>
      </c>
      <c r="T81" s="778">
        <v>18</v>
      </c>
      <c r="U81" s="786">
        <v>19</v>
      </c>
      <c r="V81" s="777">
        <v>20</v>
      </c>
      <c r="W81" s="778">
        <v>21</v>
      </c>
      <c r="X81" s="679"/>
      <c r="Y81" s="679"/>
      <c r="Z81" s="679"/>
      <c r="AA81" s="679"/>
      <c r="AB81" s="679"/>
      <c r="AC81" s="679"/>
      <c r="AD81" s="679"/>
      <c r="AE81" s="679"/>
      <c r="AF81" s="679"/>
      <c r="AG81" s="679"/>
      <c r="AH81" s="679"/>
      <c r="AI81" s="679"/>
      <c r="AJ81" s="679"/>
      <c r="AK81" s="679"/>
      <c r="AL81" s="679"/>
      <c r="AM81" s="679"/>
      <c r="AN81" s="679"/>
      <c r="AO81" s="679"/>
      <c r="AP81" s="679"/>
      <c r="AQ81" s="679"/>
      <c r="AR81" s="679"/>
      <c r="AS81" s="679"/>
      <c r="AT81" s="679"/>
      <c r="AU81" s="679"/>
      <c r="AV81" s="679"/>
      <c r="AW81" s="679"/>
      <c r="AX81" s="679"/>
      <c r="AY81" s="679"/>
    </row>
    <row r="82" spans="1:51">
      <c r="A82" s="594">
        <v>6.4899999999999913</v>
      </c>
      <c r="B82" s="525" t="s">
        <v>16</v>
      </c>
      <c r="C82" s="899"/>
      <c r="D82" s="905" t="s">
        <v>499</v>
      </c>
      <c r="E82" s="319" t="s">
        <v>498</v>
      </c>
      <c r="F82" s="607"/>
      <c r="G82" s="321"/>
      <c r="H82" s="321"/>
      <c r="I82" s="607"/>
      <c r="J82" s="321"/>
      <c r="K82" s="321"/>
      <c r="L82" s="607"/>
      <c r="M82" s="321"/>
      <c r="N82" s="321"/>
      <c r="O82" s="607"/>
      <c r="P82" s="321"/>
      <c r="Q82" s="321"/>
      <c r="R82" s="607"/>
      <c r="S82" s="321"/>
      <c r="T82" s="321"/>
      <c r="U82" s="607"/>
      <c r="V82" s="321"/>
      <c r="W82" s="322"/>
      <c r="X82" s="541"/>
      <c r="Y82" s="541"/>
      <c r="Z82" s="541"/>
      <c r="AA82" s="541"/>
    </row>
    <row r="83" spans="1:51">
      <c r="A83" s="595">
        <v>6.4999999999999911</v>
      </c>
      <c r="B83" s="526" t="s">
        <v>16</v>
      </c>
      <c r="C83" s="900"/>
      <c r="D83" s="906"/>
      <c r="E83" s="315" t="s">
        <v>496</v>
      </c>
      <c r="F83" s="521"/>
      <c r="G83" s="317"/>
      <c r="H83" s="317"/>
      <c r="I83" s="521"/>
      <c r="J83" s="317"/>
      <c r="K83" s="317"/>
      <c r="L83" s="521"/>
      <c r="M83" s="317"/>
      <c r="N83" s="317"/>
      <c r="O83" s="521"/>
      <c r="P83" s="317"/>
      <c r="Q83" s="317"/>
      <c r="R83" s="521"/>
      <c r="S83" s="317"/>
      <c r="T83" s="317"/>
      <c r="U83" s="521"/>
      <c r="V83" s="317"/>
      <c r="W83" s="318"/>
      <c r="X83" s="541"/>
      <c r="Y83" s="541"/>
      <c r="Z83" s="541"/>
      <c r="AA83" s="541"/>
    </row>
    <row r="84" spans="1:51">
      <c r="A84" s="595">
        <v>6.5099999999999909</v>
      </c>
      <c r="B84" s="526" t="s">
        <v>16</v>
      </c>
      <c r="C84" s="900"/>
      <c r="D84" s="906"/>
      <c r="E84" s="315" t="s">
        <v>497</v>
      </c>
      <c r="F84" s="520"/>
      <c r="G84" s="313"/>
      <c r="H84" s="313"/>
      <c r="I84" s="520"/>
      <c r="J84" s="313"/>
      <c r="K84" s="313"/>
      <c r="L84" s="520"/>
      <c r="M84" s="313"/>
      <c r="N84" s="313"/>
      <c r="O84" s="520"/>
      <c r="P84" s="313"/>
      <c r="Q84" s="313"/>
      <c r="R84" s="520"/>
      <c r="S84" s="313"/>
      <c r="T84" s="313"/>
      <c r="U84" s="520"/>
      <c r="V84" s="313"/>
      <c r="W84" s="314"/>
      <c r="X84" s="541"/>
      <c r="Y84" s="541"/>
      <c r="Z84" s="541"/>
      <c r="AA84" s="541"/>
    </row>
    <row r="85" spans="1:51">
      <c r="A85" s="589">
        <v>6.5199999999999907</v>
      </c>
      <c r="B85" s="526" t="s">
        <v>16</v>
      </c>
      <c r="C85" s="900"/>
      <c r="D85" s="906"/>
      <c r="E85" s="311" t="s">
        <v>226</v>
      </c>
      <c r="F85" s="312"/>
      <c r="G85" s="313"/>
      <c r="H85" s="313"/>
      <c r="I85" s="312"/>
      <c r="J85" s="313"/>
      <c r="K85" s="313"/>
      <c r="L85" s="312"/>
      <c r="M85" s="313"/>
      <c r="N85" s="313"/>
      <c r="O85" s="312"/>
      <c r="P85" s="313"/>
      <c r="Q85" s="313"/>
      <c r="R85" s="312"/>
      <c r="S85" s="313"/>
      <c r="T85" s="313"/>
      <c r="U85" s="312"/>
      <c r="V85" s="313"/>
      <c r="W85" s="314"/>
      <c r="X85" s="541"/>
      <c r="Y85" s="541"/>
      <c r="Z85" s="541"/>
      <c r="AA85" s="541"/>
    </row>
    <row r="86" spans="1:51">
      <c r="A86" s="595">
        <v>6.5299999999999905</v>
      </c>
      <c r="B86" s="527" t="s">
        <v>16</v>
      </c>
      <c r="C86" s="900"/>
      <c r="D86" s="906"/>
      <c r="E86" s="315" t="s">
        <v>227</v>
      </c>
      <c r="F86" s="316"/>
      <c r="G86" s="317"/>
      <c r="H86" s="317"/>
      <c r="I86" s="316"/>
      <c r="J86" s="317"/>
      <c r="K86" s="317"/>
      <c r="L86" s="316"/>
      <c r="M86" s="317"/>
      <c r="N86" s="317"/>
      <c r="O86" s="316"/>
      <c r="P86" s="317"/>
      <c r="Q86" s="317"/>
      <c r="R86" s="316"/>
      <c r="S86" s="317"/>
      <c r="T86" s="317"/>
      <c r="U86" s="316"/>
      <c r="V86" s="317"/>
      <c r="W86" s="318"/>
      <c r="X86" s="541"/>
      <c r="Y86" s="541"/>
      <c r="Z86" s="541"/>
      <c r="AA86" s="541"/>
    </row>
    <row r="87" spans="1:51" ht="14.5" thickBot="1">
      <c r="A87" s="595">
        <v>6.5399999999999903</v>
      </c>
      <c r="B87" s="527" t="s">
        <v>16</v>
      </c>
      <c r="C87" s="900"/>
      <c r="D87" s="907"/>
      <c r="E87" s="759" t="s">
        <v>228</v>
      </c>
      <c r="F87" s="765"/>
      <c r="G87" s="766"/>
      <c r="H87" s="766"/>
      <c r="I87" s="765"/>
      <c r="J87" s="766"/>
      <c r="K87" s="766"/>
      <c r="L87" s="765"/>
      <c r="M87" s="766"/>
      <c r="N87" s="766"/>
      <c r="O87" s="765"/>
      <c r="P87" s="766"/>
      <c r="Q87" s="766"/>
      <c r="R87" s="765"/>
      <c r="S87" s="766"/>
      <c r="T87" s="766"/>
      <c r="U87" s="765"/>
      <c r="V87" s="766"/>
      <c r="W87" s="767"/>
      <c r="X87" s="541"/>
      <c r="Y87" s="541"/>
      <c r="Z87" s="541"/>
      <c r="AA87" s="541"/>
    </row>
    <row r="88" spans="1:51">
      <c r="A88" s="594">
        <v>6.5499999999999901</v>
      </c>
      <c r="B88" s="525" t="s">
        <v>16</v>
      </c>
      <c r="C88" s="900"/>
      <c r="D88" s="908" t="s">
        <v>230</v>
      </c>
      <c r="E88" s="311" t="s">
        <v>498</v>
      </c>
      <c r="F88" s="520"/>
      <c r="G88" s="313"/>
      <c r="H88" s="313"/>
      <c r="I88" s="520"/>
      <c r="J88" s="313"/>
      <c r="K88" s="313"/>
      <c r="L88" s="520"/>
      <c r="M88" s="313"/>
      <c r="N88" s="313"/>
      <c r="O88" s="520"/>
      <c r="P88" s="313"/>
      <c r="Q88" s="313"/>
      <c r="R88" s="520"/>
      <c r="S88" s="313"/>
      <c r="T88" s="313"/>
      <c r="U88" s="520"/>
      <c r="V88" s="313"/>
      <c r="W88" s="314"/>
      <c r="X88" s="541"/>
      <c r="Y88" s="541"/>
      <c r="Z88" s="541"/>
      <c r="AA88" s="541"/>
    </row>
    <row r="89" spans="1:51">
      <c r="A89" s="595">
        <v>6.5599999999999898</v>
      </c>
      <c r="B89" s="527" t="s">
        <v>16</v>
      </c>
      <c r="C89" s="900"/>
      <c r="D89" s="908"/>
      <c r="E89" s="315" t="s">
        <v>496</v>
      </c>
      <c r="F89" s="521"/>
      <c r="G89" s="313"/>
      <c r="H89" s="313"/>
      <c r="I89" s="521"/>
      <c r="J89" s="313"/>
      <c r="K89" s="313"/>
      <c r="L89" s="521"/>
      <c r="M89" s="313"/>
      <c r="N89" s="313"/>
      <c r="O89" s="521"/>
      <c r="P89" s="313"/>
      <c r="Q89" s="313"/>
      <c r="R89" s="521"/>
      <c r="S89" s="313"/>
      <c r="T89" s="313"/>
      <c r="U89" s="521"/>
      <c r="V89" s="313"/>
      <c r="W89" s="314"/>
      <c r="X89" s="541"/>
      <c r="Y89" s="541"/>
      <c r="Z89" s="541"/>
      <c r="AA89" s="541"/>
    </row>
    <row r="90" spans="1:51">
      <c r="A90" s="595">
        <v>6.5699999999999896</v>
      </c>
      <c r="B90" s="527" t="s">
        <v>16</v>
      </c>
      <c r="C90" s="900"/>
      <c r="D90" s="908"/>
      <c r="E90" s="315" t="s">
        <v>497</v>
      </c>
      <c r="F90" s="520"/>
      <c r="G90" s="313"/>
      <c r="H90" s="313"/>
      <c r="I90" s="520"/>
      <c r="J90" s="313"/>
      <c r="K90" s="313"/>
      <c r="L90" s="520"/>
      <c r="M90" s="313"/>
      <c r="N90" s="313"/>
      <c r="O90" s="520"/>
      <c r="P90" s="313"/>
      <c r="Q90" s="313"/>
      <c r="R90" s="520"/>
      <c r="S90" s="313"/>
      <c r="T90" s="313"/>
      <c r="U90" s="520"/>
      <c r="V90" s="313"/>
      <c r="W90" s="314"/>
      <c r="X90" s="541"/>
      <c r="Y90" s="541"/>
      <c r="Z90" s="541"/>
      <c r="AA90" s="541"/>
    </row>
    <row r="91" spans="1:51">
      <c r="A91" s="595">
        <v>6.5799999999999894</v>
      </c>
      <c r="B91" s="527" t="s">
        <v>16</v>
      </c>
      <c r="C91" s="900"/>
      <c r="D91" s="908"/>
      <c r="E91" s="311" t="s">
        <v>226</v>
      </c>
      <c r="F91" s="312"/>
      <c r="G91" s="313"/>
      <c r="H91" s="313"/>
      <c r="I91" s="312"/>
      <c r="J91" s="313"/>
      <c r="K91" s="313"/>
      <c r="L91" s="312"/>
      <c r="M91" s="313"/>
      <c r="N91" s="313"/>
      <c r="O91" s="312"/>
      <c r="P91" s="313"/>
      <c r="Q91" s="313"/>
      <c r="R91" s="312"/>
      <c r="S91" s="313"/>
      <c r="T91" s="313"/>
      <c r="U91" s="312"/>
      <c r="V91" s="313"/>
      <c r="W91" s="314"/>
      <c r="X91" s="541"/>
      <c r="Y91" s="541"/>
      <c r="Z91" s="541"/>
      <c r="AA91" s="541"/>
    </row>
    <row r="92" spans="1:51">
      <c r="A92" s="595">
        <v>6.5899999999999892</v>
      </c>
      <c r="B92" s="527" t="s">
        <v>16</v>
      </c>
      <c r="C92" s="900"/>
      <c r="D92" s="909"/>
      <c r="E92" s="315" t="s">
        <v>227</v>
      </c>
      <c r="F92" s="316"/>
      <c r="G92" s="317"/>
      <c r="H92" s="317"/>
      <c r="I92" s="316"/>
      <c r="J92" s="317"/>
      <c r="K92" s="317"/>
      <c r="L92" s="316"/>
      <c r="M92" s="317"/>
      <c r="N92" s="317"/>
      <c r="O92" s="316"/>
      <c r="P92" s="317"/>
      <c r="Q92" s="317"/>
      <c r="R92" s="316"/>
      <c r="S92" s="317"/>
      <c r="T92" s="317"/>
      <c r="U92" s="316"/>
      <c r="V92" s="317"/>
      <c r="W92" s="318"/>
      <c r="X92" s="541"/>
      <c r="Y92" s="541"/>
      <c r="Z92" s="541"/>
      <c r="AA92" s="541"/>
    </row>
    <row r="93" spans="1:51" ht="14.5" thickBot="1">
      <c r="A93" s="596">
        <v>6.599999999999989</v>
      </c>
      <c r="B93" s="528" t="s">
        <v>16</v>
      </c>
      <c r="C93" s="901"/>
      <c r="D93" s="910"/>
      <c r="E93" s="759" t="s">
        <v>228</v>
      </c>
      <c r="F93" s="765"/>
      <c r="G93" s="766"/>
      <c r="H93" s="766"/>
      <c r="I93" s="765"/>
      <c r="J93" s="766"/>
      <c r="K93" s="766"/>
      <c r="L93" s="765"/>
      <c r="M93" s="766"/>
      <c r="N93" s="766"/>
      <c r="O93" s="765"/>
      <c r="P93" s="766"/>
      <c r="Q93" s="766"/>
      <c r="R93" s="765"/>
      <c r="S93" s="766"/>
      <c r="T93" s="766"/>
      <c r="U93" s="765"/>
      <c r="V93" s="766"/>
      <c r="W93" s="767"/>
      <c r="X93" s="541"/>
      <c r="Y93" s="541"/>
      <c r="Z93" s="541"/>
      <c r="AA93" s="541"/>
    </row>
    <row r="94" spans="1:51">
      <c r="X94" s="541"/>
      <c r="Y94" s="541"/>
      <c r="Z94" s="541"/>
      <c r="AA94" s="541"/>
    </row>
    <row r="95" spans="1:51" ht="14.5" thickBot="1">
      <c r="X95" s="541"/>
      <c r="Y95" s="541"/>
      <c r="Z95" s="541"/>
      <c r="AA95" s="541"/>
    </row>
    <row r="96" spans="1:51" ht="22.5" customHeight="1">
      <c r="A96" s="879" t="s">
        <v>171</v>
      </c>
      <c r="B96" s="880"/>
      <c r="C96" s="880"/>
      <c r="D96" s="880"/>
      <c r="E96" s="881"/>
      <c r="F96" s="839" t="s">
        <v>8</v>
      </c>
      <c r="G96" s="841"/>
      <c r="H96" s="845"/>
      <c r="I96" s="846" t="s">
        <v>9</v>
      </c>
      <c r="J96" s="892"/>
      <c r="K96" s="930"/>
      <c r="L96" s="846" t="s">
        <v>10</v>
      </c>
      <c r="M96" s="892"/>
      <c r="N96" s="847"/>
      <c r="O96" s="846" t="s">
        <v>11</v>
      </c>
      <c r="P96" s="892"/>
      <c r="Q96" s="847"/>
      <c r="R96" s="846" t="s">
        <v>12</v>
      </c>
      <c r="S96" s="892"/>
      <c r="T96" s="847"/>
      <c r="U96" s="846" t="s">
        <v>13</v>
      </c>
      <c r="V96" s="892"/>
      <c r="W96" s="847"/>
      <c r="X96" s="541"/>
      <c r="Y96" s="541"/>
      <c r="Z96" s="541"/>
      <c r="AA96" s="541"/>
    </row>
    <row r="97" spans="1:51" ht="24" customHeight="1" thickBot="1">
      <c r="A97" s="902"/>
      <c r="B97" s="903"/>
      <c r="C97" s="903"/>
      <c r="D97" s="903"/>
      <c r="E97" s="904"/>
      <c r="F97" s="890" t="s">
        <v>500</v>
      </c>
      <c r="G97" s="891" t="s">
        <v>139</v>
      </c>
      <c r="H97" s="894"/>
      <c r="I97" s="890" t="s">
        <v>500</v>
      </c>
      <c r="J97" s="891" t="s">
        <v>139</v>
      </c>
      <c r="K97" s="926"/>
      <c r="L97" s="890" t="s">
        <v>500</v>
      </c>
      <c r="M97" s="891" t="s">
        <v>139</v>
      </c>
      <c r="N97" s="894"/>
      <c r="O97" s="890" t="s">
        <v>500</v>
      </c>
      <c r="P97" s="891" t="s">
        <v>139</v>
      </c>
      <c r="Q97" s="894"/>
      <c r="R97" s="890" t="s">
        <v>500</v>
      </c>
      <c r="S97" s="891" t="s">
        <v>139</v>
      </c>
      <c r="T97" s="894"/>
      <c r="U97" s="890" t="s">
        <v>500</v>
      </c>
      <c r="V97" s="891" t="s">
        <v>139</v>
      </c>
      <c r="W97" s="894"/>
      <c r="X97" s="541"/>
      <c r="Y97" s="541"/>
      <c r="Z97" s="541"/>
      <c r="AA97" s="541"/>
    </row>
    <row r="98" spans="1:51" ht="47" thickBot="1">
      <c r="A98" s="517" t="s">
        <v>128</v>
      </c>
      <c r="B98" s="518" t="s">
        <v>222</v>
      </c>
      <c r="C98" s="519" t="s">
        <v>131</v>
      </c>
      <c r="D98" s="518" t="s">
        <v>7</v>
      </c>
      <c r="E98" s="540" t="s">
        <v>223</v>
      </c>
      <c r="F98" s="893"/>
      <c r="G98" s="490" t="s">
        <v>482</v>
      </c>
      <c r="H98" s="491" t="s">
        <v>434</v>
      </c>
      <c r="I98" s="893"/>
      <c r="J98" s="490" t="s">
        <v>482</v>
      </c>
      <c r="K98" s="542" t="s">
        <v>434</v>
      </c>
      <c r="L98" s="893"/>
      <c r="M98" s="490" t="s">
        <v>482</v>
      </c>
      <c r="N98" s="491" t="s">
        <v>434</v>
      </c>
      <c r="O98" s="893"/>
      <c r="P98" s="490" t="s">
        <v>482</v>
      </c>
      <c r="Q98" s="491" t="s">
        <v>434</v>
      </c>
      <c r="R98" s="893"/>
      <c r="S98" s="490" t="s">
        <v>482</v>
      </c>
      <c r="T98" s="491" t="s">
        <v>434</v>
      </c>
      <c r="U98" s="893"/>
      <c r="V98" s="490" t="s">
        <v>482</v>
      </c>
      <c r="W98" s="491" t="s">
        <v>434</v>
      </c>
      <c r="X98" s="541"/>
      <c r="Y98" s="541"/>
      <c r="Z98" s="541"/>
      <c r="AA98" s="541"/>
    </row>
    <row r="99" spans="1:51" ht="16" thickBot="1">
      <c r="A99" s="775"/>
      <c r="B99" s="776"/>
      <c r="C99" s="777">
        <v>1</v>
      </c>
      <c r="D99" s="777">
        <v>2</v>
      </c>
      <c r="E99" s="778">
        <v>3</v>
      </c>
      <c r="F99" s="786">
        <v>4</v>
      </c>
      <c r="G99" s="777">
        <v>5</v>
      </c>
      <c r="H99" s="778">
        <v>6</v>
      </c>
      <c r="I99" s="786">
        <v>7</v>
      </c>
      <c r="J99" s="777">
        <v>8</v>
      </c>
      <c r="K99" s="787">
        <v>9</v>
      </c>
      <c r="L99" s="786">
        <v>10</v>
      </c>
      <c r="M99" s="777">
        <v>11</v>
      </c>
      <c r="N99" s="778">
        <v>12</v>
      </c>
      <c r="O99" s="786">
        <v>13</v>
      </c>
      <c r="P99" s="777">
        <v>14</v>
      </c>
      <c r="Q99" s="778">
        <v>15</v>
      </c>
      <c r="R99" s="786">
        <v>16</v>
      </c>
      <c r="S99" s="777">
        <v>17</v>
      </c>
      <c r="T99" s="778">
        <v>18</v>
      </c>
      <c r="U99" s="786">
        <v>19</v>
      </c>
      <c r="V99" s="777">
        <v>20</v>
      </c>
      <c r="W99" s="778">
        <v>21</v>
      </c>
      <c r="X99" s="679"/>
      <c r="Y99" s="679"/>
      <c r="Z99" s="679"/>
      <c r="AA99" s="679"/>
      <c r="AB99" s="679"/>
      <c r="AC99" s="679"/>
      <c r="AD99" s="679"/>
      <c r="AE99" s="679"/>
      <c r="AF99" s="679"/>
      <c r="AG99" s="679"/>
      <c r="AH99" s="679"/>
      <c r="AI99" s="679"/>
      <c r="AJ99" s="679"/>
      <c r="AK99" s="679"/>
      <c r="AL99" s="679"/>
      <c r="AM99" s="679"/>
      <c r="AN99" s="679"/>
      <c r="AO99" s="679"/>
      <c r="AP99" s="679"/>
      <c r="AQ99" s="679"/>
      <c r="AR99" s="679"/>
      <c r="AS99" s="679"/>
      <c r="AT99" s="679"/>
      <c r="AU99" s="679"/>
      <c r="AV99" s="679"/>
      <c r="AW99" s="679"/>
      <c r="AX99" s="679"/>
      <c r="AY99" s="679"/>
    </row>
    <row r="100" spans="1:51">
      <c r="A100" s="594">
        <v>6.6099999999999888</v>
      </c>
      <c r="B100" s="525" t="s">
        <v>16</v>
      </c>
      <c r="C100" s="899"/>
      <c r="D100" s="905" t="s">
        <v>499</v>
      </c>
      <c r="E100" s="319" t="s">
        <v>498</v>
      </c>
      <c r="F100" s="607"/>
      <c r="G100" s="321"/>
      <c r="H100" s="321"/>
      <c r="I100" s="607"/>
      <c r="J100" s="321"/>
      <c r="K100" s="321"/>
      <c r="L100" s="607"/>
      <c r="M100" s="321"/>
      <c r="N100" s="321"/>
      <c r="O100" s="607"/>
      <c r="P100" s="321"/>
      <c r="Q100" s="321"/>
      <c r="R100" s="607"/>
      <c r="S100" s="321"/>
      <c r="T100" s="321"/>
      <c r="U100" s="607"/>
      <c r="V100" s="321"/>
      <c r="W100" s="322"/>
      <c r="X100" s="541"/>
      <c r="Y100" s="541"/>
      <c r="Z100" s="541"/>
      <c r="AA100" s="541"/>
    </row>
    <row r="101" spans="1:51">
      <c r="A101" s="595">
        <v>6.6199999999999886</v>
      </c>
      <c r="B101" s="526" t="s">
        <v>16</v>
      </c>
      <c r="C101" s="900"/>
      <c r="D101" s="906"/>
      <c r="E101" s="315" t="s">
        <v>496</v>
      </c>
      <c r="F101" s="521"/>
      <c r="G101" s="317"/>
      <c r="H101" s="317"/>
      <c r="I101" s="521"/>
      <c r="J101" s="317"/>
      <c r="K101" s="317"/>
      <c r="L101" s="521"/>
      <c r="M101" s="317"/>
      <c r="N101" s="317"/>
      <c r="O101" s="521"/>
      <c r="P101" s="317"/>
      <c r="Q101" s="317"/>
      <c r="R101" s="521"/>
      <c r="S101" s="317"/>
      <c r="T101" s="317"/>
      <c r="U101" s="521"/>
      <c r="V101" s="317"/>
      <c r="W101" s="318"/>
      <c r="X101" s="541"/>
      <c r="Y101" s="541"/>
      <c r="Z101" s="541"/>
      <c r="AA101" s="541"/>
    </row>
    <row r="102" spans="1:51">
      <c r="A102" s="595">
        <v>6.6299999999999883</v>
      </c>
      <c r="B102" s="526" t="s">
        <v>16</v>
      </c>
      <c r="C102" s="900"/>
      <c r="D102" s="906"/>
      <c r="E102" s="315" t="s">
        <v>497</v>
      </c>
      <c r="F102" s="520"/>
      <c r="G102" s="313"/>
      <c r="H102" s="313"/>
      <c r="I102" s="520"/>
      <c r="J102" s="313"/>
      <c r="K102" s="313"/>
      <c r="L102" s="520"/>
      <c r="M102" s="313"/>
      <c r="N102" s="313"/>
      <c r="O102" s="520"/>
      <c r="P102" s="313"/>
      <c r="Q102" s="313"/>
      <c r="R102" s="520"/>
      <c r="S102" s="313"/>
      <c r="T102" s="313"/>
      <c r="U102" s="520"/>
      <c r="V102" s="313"/>
      <c r="W102" s="314"/>
      <c r="X102" s="541"/>
      <c r="Y102" s="541"/>
      <c r="Z102" s="541"/>
      <c r="AA102" s="541"/>
    </row>
    <row r="103" spans="1:51">
      <c r="A103" s="595">
        <v>6.6399999999999881</v>
      </c>
      <c r="B103" s="526" t="s">
        <v>16</v>
      </c>
      <c r="C103" s="900"/>
      <c r="D103" s="906"/>
      <c r="E103" s="311" t="s">
        <v>226</v>
      </c>
      <c r="F103" s="312"/>
      <c r="G103" s="313"/>
      <c r="H103" s="313"/>
      <c r="I103" s="312"/>
      <c r="J103" s="313"/>
      <c r="K103" s="313"/>
      <c r="L103" s="312"/>
      <c r="M103" s="313"/>
      <c r="N103" s="313"/>
      <c r="O103" s="312"/>
      <c r="P103" s="313"/>
      <c r="Q103" s="313"/>
      <c r="R103" s="312"/>
      <c r="S103" s="313"/>
      <c r="T103" s="313"/>
      <c r="U103" s="312"/>
      <c r="V103" s="313"/>
      <c r="W103" s="314"/>
      <c r="X103" s="541"/>
      <c r="Y103" s="541"/>
      <c r="Z103" s="541"/>
      <c r="AA103" s="541"/>
    </row>
    <row r="104" spans="1:51">
      <c r="A104" s="595">
        <v>6.6499999999999879</v>
      </c>
      <c r="B104" s="527" t="s">
        <v>16</v>
      </c>
      <c r="C104" s="900"/>
      <c r="D104" s="906"/>
      <c r="E104" s="315" t="s">
        <v>227</v>
      </c>
      <c r="F104" s="316"/>
      <c r="G104" s="317"/>
      <c r="H104" s="317"/>
      <c r="I104" s="316"/>
      <c r="J104" s="317"/>
      <c r="K104" s="317"/>
      <c r="L104" s="316"/>
      <c r="M104" s="317"/>
      <c r="N104" s="317"/>
      <c r="O104" s="316"/>
      <c r="P104" s="317"/>
      <c r="Q104" s="317"/>
      <c r="R104" s="316"/>
      <c r="S104" s="317"/>
      <c r="T104" s="317"/>
      <c r="U104" s="316"/>
      <c r="V104" s="317"/>
      <c r="W104" s="318"/>
      <c r="X104" s="541"/>
      <c r="Y104" s="541"/>
      <c r="Z104" s="541"/>
      <c r="AA104" s="541"/>
    </row>
    <row r="105" spans="1:51" ht="14.5" thickBot="1">
      <c r="A105" s="595">
        <v>6.6599999999999877</v>
      </c>
      <c r="B105" s="527" t="s">
        <v>16</v>
      </c>
      <c r="C105" s="900"/>
      <c r="D105" s="907"/>
      <c r="E105" s="759" t="s">
        <v>228</v>
      </c>
      <c r="F105" s="765"/>
      <c r="G105" s="766"/>
      <c r="H105" s="766"/>
      <c r="I105" s="765"/>
      <c r="J105" s="766"/>
      <c r="K105" s="766"/>
      <c r="L105" s="765"/>
      <c r="M105" s="766"/>
      <c r="N105" s="766"/>
      <c r="O105" s="765"/>
      <c r="P105" s="766"/>
      <c r="Q105" s="766"/>
      <c r="R105" s="765"/>
      <c r="S105" s="766"/>
      <c r="T105" s="766"/>
      <c r="U105" s="765"/>
      <c r="V105" s="766"/>
      <c r="W105" s="767"/>
      <c r="X105" s="541"/>
      <c r="Y105" s="541"/>
      <c r="Z105" s="541"/>
      <c r="AA105" s="541"/>
    </row>
    <row r="106" spans="1:51">
      <c r="A106" s="594">
        <v>6.6699999999999875</v>
      </c>
      <c r="B106" s="525" t="s">
        <v>16</v>
      </c>
      <c r="C106" s="900"/>
      <c r="D106" s="908" t="s">
        <v>230</v>
      </c>
      <c r="E106" s="311" t="s">
        <v>498</v>
      </c>
      <c r="F106" s="520"/>
      <c r="G106" s="313"/>
      <c r="H106" s="313"/>
      <c r="I106" s="520"/>
      <c r="J106" s="313"/>
      <c r="K106" s="313"/>
      <c r="L106" s="520"/>
      <c r="M106" s="313"/>
      <c r="N106" s="313"/>
      <c r="O106" s="520"/>
      <c r="P106" s="313"/>
      <c r="Q106" s="313"/>
      <c r="R106" s="520"/>
      <c r="S106" s="313"/>
      <c r="T106" s="313"/>
      <c r="U106" s="520"/>
      <c r="V106" s="313"/>
      <c r="W106" s="314"/>
      <c r="X106" s="541"/>
      <c r="Y106" s="541"/>
      <c r="Z106" s="541"/>
      <c r="AA106" s="541"/>
    </row>
    <row r="107" spans="1:51">
      <c r="A107" s="595">
        <v>6.6799999999999873</v>
      </c>
      <c r="B107" s="527" t="s">
        <v>16</v>
      </c>
      <c r="C107" s="900"/>
      <c r="D107" s="908"/>
      <c r="E107" s="315" t="s">
        <v>496</v>
      </c>
      <c r="F107" s="521"/>
      <c r="G107" s="313"/>
      <c r="H107" s="313"/>
      <c r="I107" s="521"/>
      <c r="J107" s="313"/>
      <c r="K107" s="313"/>
      <c r="L107" s="521"/>
      <c r="M107" s="313"/>
      <c r="N107" s="313"/>
      <c r="O107" s="521"/>
      <c r="P107" s="313"/>
      <c r="Q107" s="313"/>
      <c r="R107" s="521"/>
      <c r="S107" s="313"/>
      <c r="T107" s="313"/>
      <c r="U107" s="521"/>
      <c r="V107" s="313"/>
      <c r="W107" s="314"/>
      <c r="X107" s="541"/>
      <c r="Y107" s="541"/>
      <c r="Z107" s="541"/>
      <c r="AA107" s="541"/>
    </row>
    <row r="108" spans="1:51">
      <c r="A108" s="589">
        <v>6.6899999999999871</v>
      </c>
      <c r="B108" s="527" t="s">
        <v>16</v>
      </c>
      <c r="C108" s="900"/>
      <c r="D108" s="908"/>
      <c r="E108" s="315" t="s">
        <v>497</v>
      </c>
      <c r="F108" s="520"/>
      <c r="G108" s="313"/>
      <c r="H108" s="313"/>
      <c r="I108" s="520"/>
      <c r="J108" s="313"/>
      <c r="K108" s="313"/>
      <c r="L108" s="520"/>
      <c r="M108" s="313"/>
      <c r="N108" s="313"/>
      <c r="O108" s="520"/>
      <c r="P108" s="313"/>
      <c r="Q108" s="313"/>
      <c r="R108" s="520"/>
      <c r="S108" s="313"/>
      <c r="T108" s="313"/>
      <c r="U108" s="520"/>
      <c r="V108" s="313"/>
      <c r="W108" s="314"/>
      <c r="X108" s="541"/>
      <c r="Y108" s="541"/>
      <c r="Z108" s="541"/>
      <c r="AA108" s="541"/>
    </row>
    <row r="109" spans="1:51">
      <c r="A109" s="595">
        <v>6.6999999999999869</v>
      </c>
      <c r="B109" s="527" t="s">
        <v>16</v>
      </c>
      <c r="C109" s="900"/>
      <c r="D109" s="908"/>
      <c r="E109" s="311" t="s">
        <v>226</v>
      </c>
      <c r="F109" s="312"/>
      <c r="G109" s="313"/>
      <c r="H109" s="313"/>
      <c r="I109" s="312"/>
      <c r="J109" s="313"/>
      <c r="K109" s="313"/>
      <c r="L109" s="312"/>
      <c r="M109" s="313"/>
      <c r="N109" s="313"/>
      <c r="O109" s="312"/>
      <c r="P109" s="313"/>
      <c r="Q109" s="313"/>
      <c r="R109" s="312"/>
      <c r="S109" s="313"/>
      <c r="T109" s="313"/>
      <c r="U109" s="312"/>
      <c r="V109" s="313"/>
      <c r="W109" s="314"/>
      <c r="X109" s="541"/>
      <c r="Y109" s="541"/>
      <c r="Z109" s="541"/>
      <c r="AA109" s="541"/>
    </row>
    <row r="110" spans="1:51">
      <c r="A110" s="595">
        <v>6.7099999999999866</v>
      </c>
      <c r="B110" s="527" t="s">
        <v>16</v>
      </c>
      <c r="C110" s="900"/>
      <c r="D110" s="909"/>
      <c r="E110" s="315" t="s">
        <v>227</v>
      </c>
      <c r="F110" s="316"/>
      <c r="G110" s="317"/>
      <c r="H110" s="317"/>
      <c r="I110" s="316"/>
      <c r="J110" s="317"/>
      <c r="K110" s="317"/>
      <c r="L110" s="316"/>
      <c r="M110" s="317"/>
      <c r="N110" s="317"/>
      <c r="O110" s="316"/>
      <c r="P110" s="317"/>
      <c r="Q110" s="317"/>
      <c r="R110" s="316"/>
      <c r="S110" s="317"/>
      <c r="T110" s="317"/>
      <c r="U110" s="316"/>
      <c r="V110" s="317"/>
      <c r="W110" s="318"/>
      <c r="X110" s="541"/>
      <c r="Y110" s="541"/>
      <c r="Z110" s="541"/>
      <c r="AA110" s="541"/>
    </row>
    <row r="111" spans="1:51" ht="14.5" thickBot="1">
      <c r="A111" s="596">
        <v>6.7199999999999864</v>
      </c>
      <c r="B111" s="528" t="s">
        <v>16</v>
      </c>
      <c r="C111" s="901"/>
      <c r="D111" s="910"/>
      <c r="E111" s="759" t="s">
        <v>228</v>
      </c>
      <c r="F111" s="765"/>
      <c r="G111" s="766"/>
      <c r="H111" s="766"/>
      <c r="I111" s="765"/>
      <c r="J111" s="766"/>
      <c r="K111" s="766"/>
      <c r="L111" s="765"/>
      <c r="M111" s="766"/>
      <c r="N111" s="766"/>
      <c r="O111" s="765"/>
      <c r="P111" s="766"/>
      <c r="Q111" s="766"/>
      <c r="R111" s="765"/>
      <c r="S111" s="766"/>
      <c r="T111" s="766"/>
      <c r="U111" s="765"/>
      <c r="V111" s="766"/>
      <c r="W111" s="767"/>
      <c r="X111" s="541"/>
      <c r="Y111" s="541"/>
      <c r="Z111" s="541"/>
      <c r="AA111" s="541"/>
    </row>
    <row r="112" spans="1:51">
      <c r="X112" s="541"/>
      <c r="Y112" s="541"/>
      <c r="Z112" s="541"/>
      <c r="AA112" s="541"/>
    </row>
    <row r="113" spans="1:51" ht="14.5" thickBot="1">
      <c r="X113" s="541"/>
      <c r="Y113" s="541"/>
      <c r="Z113" s="541"/>
      <c r="AA113" s="541"/>
    </row>
    <row r="114" spans="1:51" ht="22.5" customHeight="1">
      <c r="A114" s="879" t="s">
        <v>177</v>
      </c>
      <c r="B114" s="880"/>
      <c r="C114" s="880"/>
      <c r="D114" s="880"/>
      <c r="E114" s="881"/>
      <c r="F114" s="839" t="s">
        <v>8</v>
      </c>
      <c r="G114" s="841"/>
      <c r="H114" s="845"/>
      <c r="I114" s="846" t="s">
        <v>9</v>
      </c>
      <c r="J114" s="892"/>
      <c r="K114" s="930"/>
      <c r="L114" s="846" t="s">
        <v>10</v>
      </c>
      <c r="M114" s="892"/>
      <c r="N114" s="847"/>
      <c r="O114" s="846" t="s">
        <v>11</v>
      </c>
      <c r="P114" s="892"/>
      <c r="Q114" s="847"/>
      <c r="R114" s="846" t="s">
        <v>12</v>
      </c>
      <c r="S114" s="892"/>
      <c r="T114" s="847"/>
      <c r="U114" s="846" t="s">
        <v>13</v>
      </c>
      <c r="V114" s="892"/>
      <c r="W114" s="847"/>
      <c r="X114" s="541"/>
      <c r="Y114" s="541"/>
      <c r="Z114" s="541"/>
      <c r="AA114" s="541"/>
    </row>
    <row r="115" spans="1:51" ht="24" customHeight="1" thickBot="1">
      <c r="A115" s="902"/>
      <c r="B115" s="903"/>
      <c r="C115" s="903"/>
      <c r="D115" s="903"/>
      <c r="E115" s="904"/>
      <c r="F115" s="890" t="s">
        <v>500</v>
      </c>
      <c r="G115" s="891" t="s">
        <v>139</v>
      </c>
      <c r="H115" s="894"/>
      <c r="I115" s="890" t="s">
        <v>500</v>
      </c>
      <c r="J115" s="891" t="s">
        <v>139</v>
      </c>
      <c r="K115" s="926"/>
      <c r="L115" s="890" t="s">
        <v>500</v>
      </c>
      <c r="M115" s="891" t="s">
        <v>139</v>
      </c>
      <c r="N115" s="894"/>
      <c r="O115" s="890" t="s">
        <v>500</v>
      </c>
      <c r="P115" s="891" t="s">
        <v>139</v>
      </c>
      <c r="Q115" s="894"/>
      <c r="R115" s="890" t="s">
        <v>500</v>
      </c>
      <c r="S115" s="891" t="s">
        <v>139</v>
      </c>
      <c r="T115" s="894"/>
      <c r="U115" s="890" t="s">
        <v>500</v>
      </c>
      <c r="V115" s="891" t="s">
        <v>139</v>
      </c>
      <c r="W115" s="894"/>
      <c r="X115" s="541"/>
      <c r="Y115" s="541"/>
      <c r="Z115" s="541"/>
      <c r="AA115" s="541"/>
    </row>
    <row r="116" spans="1:51" ht="47" thickBot="1">
      <c r="A116" s="517" t="s">
        <v>128</v>
      </c>
      <c r="B116" s="518" t="s">
        <v>222</v>
      </c>
      <c r="C116" s="519" t="s">
        <v>131</v>
      </c>
      <c r="D116" s="518" t="s">
        <v>7</v>
      </c>
      <c r="E116" s="540" t="s">
        <v>223</v>
      </c>
      <c r="F116" s="893"/>
      <c r="G116" s="490" t="s">
        <v>482</v>
      </c>
      <c r="H116" s="491" t="s">
        <v>434</v>
      </c>
      <c r="I116" s="893"/>
      <c r="J116" s="490" t="s">
        <v>482</v>
      </c>
      <c r="K116" s="542" t="s">
        <v>434</v>
      </c>
      <c r="L116" s="893"/>
      <c r="M116" s="490" t="s">
        <v>482</v>
      </c>
      <c r="N116" s="491" t="s">
        <v>434</v>
      </c>
      <c r="O116" s="893"/>
      <c r="P116" s="490" t="s">
        <v>482</v>
      </c>
      <c r="Q116" s="491" t="s">
        <v>434</v>
      </c>
      <c r="R116" s="893"/>
      <c r="S116" s="490" t="s">
        <v>482</v>
      </c>
      <c r="T116" s="491" t="s">
        <v>434</v>
      </c>
      <c r="U116" s="893"/>
      <c r="V116" s="490" t="s">
        <v>482</v>
      </c>
      <c r="W116" s="491" t="s">
        <v>434</v>
      </c>
      <c r="X116" s="541"/>
      <c r="Y116" s="541"/>
      <c r="Z116" s="541"/>
      <c r="AA116" s="541"/>
    </row>
    <row r="117" spans="1:51" ht="16" thickBot="1">
      <c r="A117" s="775"/>
      <c r="B117" s="776"/>
      <c r="C117" s="777">
        <v>1</v>
      </c>
      <c r="D117" s="777">
        <v>2</v>
      </c>
      <c r="E117" s="778">
        <v>3</v>
      </c>
      <c r="F117" s="786">
        <v>4</v>
      </c>
      <c r="G117" s="777">
        <v>5</v>
      </c>
      <c r="H117" s="778">
        <v>6</v>
      </c>
      <c r="I117" s="786">
        <v>7</v>
      </c>
      <c r="J117" s="777">
        <v>8</v>
      </c>
      <c r="K117" s="787">
        <v>9</v>
      </c>
      <c r="L117" s="786">
        <v>10</v>
      </c>
      <c r="M117" s="777">
        <v>11</v>
      </c>
      <c r="N117" s="778">
        <v>12</v>
      </c>
      <c r="O117" s="786">
        <v>13</v>
      </c>
      <c r="P117" s="777">
        <v>14</v>
      </c>
      <c r="Q117" s="778">
        <v>15</v>
      </c>
      <c r="R117" s="786">
        <v>16</v>
      </c>
      <c r="S117" s="777">
        <v>17</v>
      </c>
      <c r="T117" s="778">
        <v>18</v>
      </c>
      <c r="U117" s="786">
        <v>19</v>
      </c>
      <c r="V117" s="777">
        <v>20</v>
      </c>
      <c r="W117" s="778">
        <v>21</v>
      </c>
      <c r="X117" s="679"/>
      <c r="Y117" s="679"/>
      <c r="Z117" s="679"/>
      <c r="AA117" s="679"/>
      <c r="AB117" s="679"/>
      <c r="AC117" s="679"/>
      <c r="AD117" s="679"/>
      <c r="AE117" s="679"/>
      <c r="AF117" s="679"/>
      <c r="AG117" s="679"/>
      <c r="AH117" s="679"/>
      <c r="AI117" s="679"/>
      <c r="AJ117" s="679"/>
      <c r="AK117" s="679"/>
      <c r="AL117" s="679"/>
      <c r="AM117" s="679"/>
      <c r="AN117" s="679"/>
      <c r="AO117" s="679"/>
      <c r="AP117" s="679"/>
      <c r="AQ117" s="679"/>
      <c r="AR117" s="679"/>
      <c r="AS117" s="679"/>
      <c r="AT117" s="679"/>
      <c r="AU117" s="679"/>
      <c r="AV117" s="679"/>
      <c r="AW117" s="679"/>
      <c r="AX117" s="679"/>
      <c r="AY117" s="679"/>
    </row>
    <row r="118" spans="1:51">
      <c r="A118" s="594">
        <v>6.7299999999999862</v>
      </c>
      <c r="B118" s="535" t="s">
        <v>16</v>
      </c>
      <c r="C118" s="899"/>
      <c r="D118" s="905" t="s">
        <v>499</v>
      </c>
      <c r="E118" s="319" t="s">
        <v>498</v>
      </c>
      <c r="F118" s="607"/>
      <c r="G118" s="321"/>
      <c r="H118" s="321"/>
      <c r="I118" s="607"/>
      <c r="J118" s="321"/>
      <c r="K118" s="321"/>
      <c r="L118" s="607"/>
      <c r="M118" s="321"/>
      <c r="N118" s="321"/>
      <c r="O118" s="607"/>
      <c r="P118" s="321"/>
      <c r="Q118" s="321"/>
      <c r="R118" s="607"/>
      <c r="S118" s="321"/>
      <c r="T118" s="321"/>
      <c r="U118" s="607"/>
      <c r="V118" s="321"/>
      <c r="W118" s="322"/>
      <c r="X118" s="541"/>
      <c r="Y118" s="541"/>
      <c r="Z118" s="541"/>
      <c r="AA118" s="541"/>
    </row>
    <row r="119" spans="1:51">
      <c r="A119" s="595">
        <v>6.739999999999986</v>
      </c>
      <c r="B119" s="779" t="s">
        <v>16</v>
      </c>
      <c r="C119" s="900"/>
      <c r="D119" s="906"/>
      <c r="E119" s="315" t="s">
        <v>496</v>
      </c>
      <c r="F119" s="521"/>
      <c r="G119" s="317"/>
      <c r="H119" s="317"/>
      <c r="I119" s="521"/>
      <c r="J119" s="317"/>
      <c r="K119" s="317"/>
      <c r="L119" s="521"/>
      <c r="M119" s="317"/>
      <c r="N119" s="317"/>
      <c r="O119" s="521"/>
      <c r="P119" s="317"/>
      <c r="Q119" s="317"/>
      <c r="R119" s="521"/>
      <c r="S119" s="317"/>
      <c r="T119" s="317"/>
      <c r="U119" s="521"/>
      <c r="V119" s="317"/>
      <c r="W119" s="318"/>
      <c r="X119" s="541"/>
      <c r="Y119" s="541"/>
      <c r="Z119" s="541"/>
      <c r="AA119" s="541"/>
    </row>
    <row r="120" spans="1:51">
      <c r="A120" s="595">
        <v>6.7499999999999858</v>
      </c>
      <c r="B120" s="779" t="s">
        <v>16</v>
      </c>
      <c r="C120" s="900"/>
      <c r="D120" s="906"/>
      <c r="E120" s="315" t="s">
        <v>497</v>
      </c>
      <c r="F120" s="520"/>
      <c r="G120" s="313"/>
      <c r="H120" s="313"/>
      <c r="I120" s="520"/>
      <c r="J120" s="313"/>
      <c r="K120" s="313"/>
      <c r="L120" s="520"/>
      <c r="M120" s="313"/>
      <c r="N120" s="313"/>
      <c r="O120" s="520"/>
      <c r="P120" s="313"/>
      <c r="Q120" s="313"/>
      <c r="R120" s="520"/>
      <c r="S120" s="313"/>
      <c r="T120" s="313"/>
      <c r="U120" s="520"/>
      <c r="V120" s="313"/>
      <c r="W120" s="314"/>
      <c r="X120" s="541"/>
      <c r="Y120" s="541"/>
      <c r="Z120" s="541"/>
      <c r="AA120" s="541"/>
    </row>
    <row r="121" spans="1:51">
      <c r="A121" s="595">
        <v>6.7599999999999856</v>
      </c>
      <c r="B121" s="779" t="s">
        <v>16</v>
      </c>
      <c r="C121" s="900"/>
      <c r="D121" s="906"/>
      <c r="E121" s="311" t="s">
        <v>226</v>
      </c>
      <c r="F121" s="312"/>
      <c r="G121" s="313"/>
      <c r="H121" s="313"/>
      <c r="I121" s="312"/>
      <c r="J121" s="313"/>
      <c r="K121" s="313"/>
      <c r="L121" s="312"/>
      <c r="M121" s="313"/>
      <c r="N121" s="313"/>
      <c r="O121" s="312"/>
      <c r="P121" s="313"/>
      <c r="Q121" s="313"/>
      <c r="R121" s="312"/>
      <c r="S121" s="313"/>
      <c r="T121" s="313"/>
      <c r="U121" s="312"/>
      <c r="V121" s="313"/>
      <c r="W121" s="314"/>
      <c r="X121" s="541"/>
      <c r="Y121" s="541"/>
      <c r="Z121" s="541"/>
      <c r="AA121" s="541"/>
    </row>
    <row r="122" spans="1:51">
      <c r="A122" s="595">
        <v>6.7699999999999854</v>
      </c>
      <c r="B122" s="536" t="s">
        <v>16</v>
      </c>
      <c r="C122" s="900"/>
      <c r="D122" s="906"/>
      <c r="E122" s="315" t="s">
        <v>227</v>
      </c>
      <c r="F122" s="316"/>
      <c r="G122" s="317"/>
      <c r="H122" s="317"/>
      <c r="I122" s="316"/>
      <c r="J122" s="317"/>
      <c r="K122" s="317"/>
      <c r="L122" s="316"/>
      <c r="M122" s="317"/>
      <c r="N122" s="317"/>
      <c r="O122" s="316"/>
      <c r="P122" s="317"/>
      <c r="Q122" s="317"/>
      <c r="R122" s="316"/>
      <c r="S122" s="317"/>
      <c r="T122" s="317"/>
      <c r="U122" s="316"/>
      <c r="V122" s="317"/>
      <c r="W122" s="318"/>
      <c r="X122" s="541"/>
      <c r="Y122" s="541"/>
      <c r="Z122" s="541"/>
      <c r="AA122" s="541"/>
    </row>
    <row r="123" spans="1:51" ht="14.5" thickBot="1">
      <c r="A123" s="589">
        <v>6.7799999999999851</v>
      </c>
      <c r="B123" s="536" t="s">
        <v>16</v>
      </c>
      <c r="C123" s="900"/>
      <c r="D123" s="907"/>
      <c r="E123" s="759" t="s">
        <v>228</v>
      </c>
      <c r="F123" s="765"/>
      <c r="G123" s="766"/>
      <c r="H123" s="766"/>
      <c r="I123" s="765"/>
      <c r="J123" s="766"/>
      <c r="K123" s="766"/>
      <c r="L123" s="765"/>
      <c r="M123" s="766"/>
      <c r="N123" s="766"/>
      <c r="O123" s="765"/>
      <c r="P123" s="766"/>
      <c r="Q123" s="766"/>
      <c r="R123" s="765"/>
      <c r="S123" s="766"/>
      <c r="T123" s="766"/>
      <c r="U123" s="765"/>
      <c r="V123" s="766"/>
      <c r="W123" s="767"/>
      <c r="X123" s="541"/>
      <c r="Y123" s="541"/>
      <c r="Z123" s="541"/>
      <c r="AA123" s="541"/>
    </row>
    <row r="124" spans="1:51">
      <c r="A124" s="594">
        <v>6.7899999999999849</v>
      </c>
      <c r="B124" s="535" t="s">
        <v>16</v>
      </c>
      <c r="C124" s="900"/>
      <c r="D124" s="908" t="s">
        <v>230</v>
      </c>
      <c r="E124" s="311" t="s">
        <v>498</v>
      </c>
      <c r="F124" s="520"/>
      <c r="G124" s="313"/>
      <c r="H124" s="313"/>
      <c r="I124" s="520"/>
      <c r="J124" s="313"/>
      <c r="K124" s="313"/>
      <c r="L124" s="520"/>
      <c r="M124" s="313"/>
      <c r="N124" s="313"/>
      <c r="O124" s="520"/>
      <c r="P124" s="313"/>
      <c r="Q124" s="313"/>
      <c r="R124" s="520"/>
      <c r="S124" s="313"/>
      <c r="T124" s="313"/>
      <c r="U124" s="520"/>
      <c r="V124" s="313"/>
      <c r="W124" s="314"/>
      <c r="X124" s="541"/>
      <c r="Y124" s="541"/>
      <c r="Z124" s="541"/>
      <c r="AA124" s="541"/>
    </row>
    <row r="125" spans="1:51">
      <c r="A125" s="595">
        <v>6.7999999999999847</v>
      </c>
      <c r="B125" s="536" t="s">
        <v>16</v>
      </c>
      <c r="C125" s="900"/>
      <c r="D125" s="908"/>
      <c r="E125" s="315" t="s">
        <v>496</v>
      </c>
      <c r="F125" s="521"/>
      <c r="G125" s="313"/>
      <c r="H125" s="313"/>
      <c r="I125" s="521"/>
      <c r="J125" s="313"/>
      <c r="K125" s="313"/>
      <c r="L125" s="521"/>
      <c r="M125" s="313"/>
      <c r="N125" s="313"/>
      <c r="O125" s="521"/>
      <c r="P125" s="313"/>
      <c r="Q125" s="313"/>
      <c r="R125" s="521"/>
      <c r="S125" s="313"/>
      <c r="T125" s="313"/>
      <c r="U125" s="521"/>
      <c r="V125" s="313"/>
      <c r="W125" s="314"/>
      <c r="X125" s="541"/>
      <c r="Y125" s="541"/>
      <c r="Z125" s="541"/>
      <c r="AA125" s="541"/>
    </row>
    <row r="126" spans="1:51">
      <c r="A126" s="595">
        <v>6.8099999999999845</v>
      </c>
      <c r="B126" s="536" t="s">
        <v>16</v>
      </c>
      <c r="C126" s="900"/>
      <c r="D126" s="908"/>
      <c r="E126" s="315" t="s">
        <v>497</v>
      </c>
      <c r="F126" s="520"/>
      <c r="G126" s="313"/>
      <c r="H126" s="313"/>
      <c r="I126" s="520"/>
      <c r="J126" s="313"/>
      <c r="K126" s="313"/>
      <c r="L126" s="520"/>
      <c r="M126" s="313"/>
      <c r="N126" s="313"/>
      <c r="O126" s="520"/>
      <c r="P126" s="313"/>
      <c r="Q126" s="313"/>
      <c r="R126" s="520"/>
      <c r="S126" s="313"/>
      <c r="T126" s="313"/>
      <c r="U126" s="520"/>
      <c r="V126" s="313"/>
      <c r="W126" s="314"/>
      <c r="X126" s="541"/>
      <c r="Y126" s="541"/>
      <c r="Z126" s="541"/>
      <c r="AA126" s="541"/>
    </row>
    <row r="127" spans="1:51">
      <c r="A127" s="595">
        <v>6.8199999999999843</v>
      </c>
      <c r="B127" s="536" t="s">
        <v>16</v>
      </c>
      <c r="C127" s="900"/>
      <c r="D127" s="908"/>
      <c r="E127" s="311" t="s">
        <v>226</v>
      </c>
      <c r="F127" s="312"/>
      <c r="G127" s="313"/>
      <c r="H127" s="313"/>
      <c r="I127" s="312"/>
      <c r="J127" s="313"/>
      <c r="K127" s="313"/>
      <c r="L127" s="312"/>
      <c r="M127" s="313"/>
      <c r="N127" s="313"/>
      <c r="O127" s="312"/>
      <c r="P127" s="313"/>
      <c r="Q127" s="313"/>
      <c r="R127" s="312"/>
      <c r="S127" s="313"/>
      <c r="T127" s="313"/>
      <c r="U127" s="312"/>
      <c r="V127" s="313"/>
      <c r="W127" s="314"/>
      <c r="X127" s="541"/>
      <c r="Y127" s="541"/>
      <c r="Z127" s="541"/>
      <c r="AA127" s="541"/>
    </row>
    <row r="128" spans="1:51">
      <c r="A128" s="595">
        <v>6.8299999999999841</v>
      </c>
      <c r="B128" s="536" t="s">
        <v>16</v>
      </c>
      <c r="C128" s="900"/>
      <c r="D128" s="909"/>
      <c r="E128" s="315" t="s">
        <v>227</v>
      </c>
      <c r="F128" s="316"/>
      <c r="G128" s="317"/>
      <c r="H128" s="317"/>
      <c r="I128" s="316"/>
      <c r="J128" s="317"/>
      <c r="K128" s="317"/>
      <c r="L128" s="316"/>
      <c r="M128" s="317"/>
      <c r="N128" s="317"/>
      <c r="O128" s="316"/>
      <c r="P128" s="317"/>
      <c r="Q128" s="317"/>
      <c r="R128" s="316"/>
      <c r="S128" s="317"/>
      <c r="T128" s="317"/>
      <c r="U128" s="316"/>
      <c r="V128" s="317"/>
      <c r="W128" s="318"/>
      <c r="X128" s="541"/>
      <c r="Y128" s="541"/>
      <c r="Z128" s="541"/>
      <c r="AA128" s="541"/>
    </row>
    <row r="129" spans="1:51" ht="14.5" thickBot="1">
      <c r="A129" s="596">
        <v>6.8399999999999839</v>
      </c>
      <c r="B129" s="537" t="s">
        <v>16</v>
      </c>
      <c r="C129" s="901"/>
      <c r="D129" s="910"/>
      <c r="E129" s="759" t="s">
        <v>228</v>
      </c>
      <c r="F129" s="765"/>
      <c r="G129" s="766"/>
      <c r="H129" s="766"/>
      <c r="I129" s="765"/>
      <c r="J129" s="766"/>
      <c r="K129" s="766"/>
      <c r="L129" s="765"/>
      <c r="M129" s="766"/>
      <c r="N129" s="766"/>
      <c r="O129" s="765"/>
      <c r="P129" s="766"/>
      <c r="Q129" s="766"/>
      <c r="R129" s="765"/>
      <c r="S129" s="766"/>
      <c r="T129" s="766"/>
      <c r="U129" s="765"/>
      <c r="V129" s="766"/>
      <c r="W129" s="767"/>
      <c r="X129" s="541"/>
      <c r="Y129" s="541"/>
      <c r="Z129" s="541"/>
      <c r="AA129" s="541"/>
    </row>
    <row r="130" spans="1:51">
      <c r="X130" s="541"/>
      <c r="Y130" s="541"/>
      <c r="Z130" s="541"/>
      <c r="AA130" s="541"/>
    </row>
    <row r="131" spans="1:51" ht="14.5" thickBot="1">
      <c r="X131" s="541"/>
      <c r="Y131" s="541"/>
      <c r="Z131" s="541"/>
      <c r="AA131" s="541"/>
    </row>
    <row r="132" spans="1:51" ht="22.5" customHeight="1">
      <c r="A132" s="879" t="s">
        <v>183</v>
      </c>
      <c r="B132" s="880"/>
      <c r="C132" s="880"/>
      <c r="D132" s="880"/>
      <c r="E132" s="881"/>
      <c r="F132" s="839" t="s">
        <v>8</v>
      </c>
      <c r="G132" s="841"/>
      <c r="H132" s="845"/>
      <c r="I132" s="846" t="s">
        <v>9</v>
      </c>
      <c r="J132" s="892"/>
      <c r="K132" s="930"/>
      <c r="L132" s="846" t="s">
        <v>10</v>
      </c>
      <c r="M132" s="892"/>
      <c r="N132" s="847"/>
      <c r="O132" s="846" t="s">
        <v>11</v>
      </c>
      <c r="P132" s="892"/>
      <c r="Q132" s="847"/>
      <c r="R132" s="846" t="s">
        <v>12</v>
      </c>
      <c r="S132" s="892"/>
      <c r="T132" s="847"/>
      <c r="U132" s="846" t="s">
        <v>13</v>
      </c>
      <c r="V132" s="892"/>
      <c r="W132" s="847"/>
      <c r="X132" s="541"/>
      <c r="Y132" s="541"/>
      <c r="Z132" s="541"/>
      <c r="AA132" s="541"/>
    </row>
    <row r="133" spans="1:51" ht="24" customHeight="1" thickBot="1">
      <c r="A133" s="902"/>
      <c r="B133" s="903"/>
      <c r="C133" s="903"/>
      <c r="D133" s="903"/>
      <c r="E133" s="904"/>
      <c r="F133" s="890" t="s">
        <v>500</v>
      </c>
      <c r="G133" s="891" t="s">
        <v>139</v>
      </c>
      <c r="H133" s="894"/>
      <c r="I133" s="890" t="s">
        <v>500</v>
      </c>
      <c r="J133" s="891" t="s">
        <v>139</v>
      </c>
      <c r="K133" s="926"/>
      <c r="L133" s="890" t="s">
        <v>500</v>
      </c>
      <c r="M133" s="891" t="s">
        <v>139</v>
      </c>
      <c r="N133" s="894"/>
      <c r="O133" s="890" t="s">
        <v>500</v>
      </c>
      <c r="P133" s="891" t="s">
        <v>139</v>
      </c>
      <c r="Q133" s="894"/>
      <c r="R133" s="890" t="s">
        <v>500</v>
      </c>
      <c r="S133" s="891" t="s">
        <v>139</v>
      </c>
      <c r="T133" s="894"/>
      <c r="U133" s="890" t="s">
        <v>500</v>
      </c>
      <c r="V133" s="891" t="s">
        <v>139</v>
      </c>
      <c r="W133" s="894"/>
      <c r="X133" s="541"/>
      <c r="Y133" s="541"/>
      <c r="Z133" s="541"/>
      <c r="AA133" s="541"/>
    </row>
    <row r="134" spans="1:51" ht="47" thickBot="1">
      <c r="A134" s="517" t="s">
        <v>128</v>
      </c>
      <c r="B134" s="518" t="s">
        <v>222</v>
      </c>
      <c r="C134" s="519" t="s">
        <v>131</v>
      </c>
      <c r="D134" s="518" t="s">
        <v>7</v>
      </c>
      <c r="E134" s="540" t="s">
        <v>223</v>
      </c>
      <c r="F134" s="893"/>
      <c r="G134" s="490" t="s">
        <v>482</v>
      </c>
      <c r="H134" s="491" t="s">
        <v>434</v>
      </c>
      <c r="I134" s="893"/>
      <c r="J134" s="490" t="s">
        <v>482</v>
      </c>
      <c r="K134" s="542" t="s">
        <v>434</v>
      </c>
      <c r="L134" s="893"/>
      <c r="M134" s="490" t="s">
        <v>482</v>
      </c>
      <c r="N134" s="491" t="s">
        <v>434</v>
      </c>
      <c r="O134" s="893"/>
      <c r="P134" s="490" t="s">
        <v>482</v>
      </c>
      <c r="Q134" s="491" t="s">
        <v>434</v>
      </c>
      <c r="R134" s="893"/>
      <c r="S134" s="490" t="s">
        <v>482</v>
      </c>
      <c r="T134" s="491" t="s">
        <v>434</v>
      </c>
      <c r="U134" s="893"/>
      <c r="V134" s="490" t="s">
        <v>482</v>
      </c>
      <c r="W134" s="491" t="s">
        <v>434</v>
      </c>
      <c r="X134" s="541"/>
      <c r="Y134" s="541"/>
      <c r="Z134" s="541"/>
      <c r="AA134" s="541"/>
    </row>
    <row r="135" spans="1:51" ht="16" thickBot="1">
      <c r="A135" s="775"/>
      <c r="B135" s="776"/>
      <c r="C135" s="777">
        <v>1</v>
      </c>
      <c r="D135" s="777">
        <v>2</v>
      </c>
      <c r="E135" s="778">
        <v>3</v>
      </c>
      <c r="F135" s="786">
        <v>4</v>
      </c>
      <c r="G135" s="777">
        <v>5</v>
      </c>
      <c r="H135" s="778">
        <v>6</v>
      </c>
      <c r="I135" s="786">
        <v>7</v>
      </c>
      <c r="J135" s="777">
        <v>8</v>
      </c>
      <c r="K135" s="787">
        <v>9</v>
      </c>
      <c r="L135" s="786">
        <v>10</v>
      </c>
      <c r="M135" s="777">
        <v>11</v>
      </c>
      <c r="N135" s="778">
        <v>12</v>
      </c>
      <c r="O135" s="786">
        <v>13</v>
      </c>
      <c r="P135" s="777">
        <v>14</v>
      </c>
      <c r="Q135" s="778">
        <v>15</v>
      </c>
      <c r="R135" s="786">
        <v>16</v>
      </c>
      <c r="S135" s="777">
        <v>17</v>
      </c>
      <c r="T135" s="778">
        <v>18</v>
      </c>
      <c r="U135" s="786">
        <v>19</v>
      </c>
      <c r="V135" s="777">
        <v>20</v>
      </c>
      <c r="W135" s="778">
        <v>21</v>
      </c>
      <c r="X135" s="679"/>
      <c r="Y135" s="679"/>
      <c r="Z135" s="679"/>
      <c r="AA135" s="679"/>
      <c r="AB135" s="679"/>
      <c r="AC135" s="679"/>
      <c r="AD135" s="679"/>
      <c r="AE135" s="679"/>
      <c r="AF135" s="679"/>
      <c r="AG135" s="679"/>
      <c r="AH135" s="679"/>
      <c r="AI135" s="679"/>
      <c r="AJ135" s="679"/>
      <c r="AK135" s="679"/>
      <c r="AL135" s="679"/>
      <c r="AM135" s="679"/>
      <c r="AN135" s="679"/>
      <c r="AO135" s="679"/>
      <c r="AP135" s="679"/>
      <c r="AQ135" s="679"/>
      <c r="AR135" s="679"/>
      <c r="AS135" s="679"/>
      <c r="AT135" s="679"/>
      <c r="AU135" s="679"/>
      <c r="AV135" s="679"/>
      <c r="AW135" s="679"/>
      <c r="AX135" s="679"/>
      <c r="AY135" s="679"/>
    </row>
    <row r="136" spans="1:51">
      <c r="A136" s="594">
        <v>6.8499999999999837</v>
      </c>
      <c r="B136" s="525" t="s">
        <v>16</v>
      </c>
      <c r="C136" s="899"/>
      <c r="D136" s="905" t="s">
        <v>499</v>
      </c>
      <c r="E136" s="319" t="s">
        <v>498</v>
      </c>
      <c r="F136" s="607"/>
      <c r="G136" s="321"/>
      <c r="H136" s="321"/>
      <c r="I136" s="607"/>
      <c r="J136" s="321"/>
      <c r="K136" s="321"/>
      <c r="L136" s="607"/>
      <c r="M136" s="321"/>
      <c r="N136" s="321"/>
      <c r="O136" s="607"/>
      <c r="P136" s="321"/>
      <c r="Q136" s="321"/>
      <c r="R136" s="607"/>
      <c r="S136" s="321"/>
      <c r="T136" s="321"/>
      <c r="U136" s="607"/>
      <c r="V136" s="321"/>
      <c r="W136" s="322"/>
      <c r="X136" s="541"/>
      <c r="Y136" s="541"/>
      <c r="Z136" s="541"/>
      <c r="AA136" s="541"/>
    </row>
    <row r="137" spans="1:51">
      <c r="A137" s="589">
        <v>6.8599999999999834</v>
      </c>
      <c r="B137" s="526" t="s">
        <v>16</v>
      </c>
      <c r="C137" s="900"/>
      <c r="D137" s="906"/>
      <c r="E137" s="315" t="s">
        <v>496</v>
      </c>
      <c r="F137" s="521"/>
      <c r="G137" s="317"/>
      <c r="H137" s="317"/>
      <c r="I137" s="521"/>
      <c r="J137" s="317"/>
      <c r="K137" s="317"/>
      <c r="L137" s="521"/>
      <c r="M137" s="317"/>
      <c r="N137" s="317"/>
      <c r="O137" s="521"/>
      <c r="P137" s="317"/>
      <c r="Q137" s="317"/>
      <c r="R137" s="521"/>
      <c r="S137" s="317"/>
      <c r="T137" s="317"/>
      <c r="U137" s="521"/>
      <c r="V137" s="317"/>
      <c r="W137" s="318"/>
      <c r="X137" s="541"/>
      <c r="Y137" s="541"/>
      <c r="Z137" s="541"/>
      <c r="AA137" s="541"/>
    </row>
    <row r="138" spans="1:51">
      <c r="A138" s="595">
        <v>6.8699999999999832</v>
      </c>
      <c r="B138" s="526" t="s">
        <v>16</v>
      </c>
      <c r="C138" s="900"/>
      <c r="D138" s="906"/>
      <c r="E138" s="315" t="s">
        <v>497</v>
      </c>
      <c r="F138" s="520"/>
      <c r="G138" s="313"/>
      <c r="H138" s="313"/>
      <c r="I138" s="520"/>
      <c r="J138" s="313"/>
      <c r="K138" s="313"/>
      <c r="L138" s="520"/>
      <c r="M138" s="313"/>
      <c r="N138" s="313"/>
      <c r="O138" s="520"/>
      <c r="P138" s="313"/>
      <c r="Q138" s="313"/>
      <c r="R138" s="520"/>
      <c r="S138" s="313"/>
      <c r="T138" s="313"/>
      <c r="U138" s="520"/>
      <c r="V138" s="313"/>
      <c r="W138" s="314"/>
      <c r="X138" s="541"/>
      <c r="Y138" s="541"/>
      <c r="Z138" s="541"/>
      <c r="AA138" s="541"/>
    </row>
    <row r="139" spans="1:51">
      <c r="A139" s="595">
        <v>6.879999999999983</v>
      </c>
      <c r="B139" s="526" t="s">
        <v>16</v>
      </c>
      <c r="C139" s="900"/>
      <c r="D139" s="906"/>
      <c r="E139" s="311" t="s">
        <v>226</v>
      </c>
      <c r="F139" s="312"/>
      <c r="G139" s="313"/>
      <c r="H139" s="313"/>
      <c r="I139" s="312"/>
      <c r="J139" s="313"/>
      <c r="K139" s="313"/>
      <c r="L139" s="312"/>
      <c r="M139" s="313"/>
      <c r="N139" s="313"/>
      <c r="O139" s="312"/>
      <c r="P139" s="313"/>
      <c r="Q139" s="313"/>
      <c r="R139" s="312"/>
      <c r="S139" s="313"/>
      <c r="T139" s="313"/>
      <c r="U139" s="312"/>
      <c r="V139" s="313"/>
      <c r="W139" s="314"/>
      <c r="X139" s="541"/>
      <c r="Y139" s="541"/>
      <c r="Z139" s="541"/>
      <c r="AA139" s="541"/>
    </row>
    <row r="140" spans="1:51">
      <c r="A140" s="595">
        <v>6.8899999999999828</v>
      </c>
      <c r="B140" s="527" t="s">
        <v>16</v>
      </c>
      <c r="C140" s="900"/>
      <c r="D140" s="906"/>
      <c r="E140" s="315" t="s">
        <v>227</v>
      </c>
      <c r="F140" s="316"/>
      <c r="G140" s="317"/>
      <c r="H140" s="317"/>
      <c r="I140" s="316"/>
      <c r="J140" s="317"/>
      <c r="K140" s="317"/>
      <c r="L140" s="316"/>
      <c r="M140" s="317"/>
      <c r="N140" s="317"/>
      <c r="O140" s="316"/>
      <c r="P140" s="317"/>
      <c r="Q140" s="317"/>
      <c r="R140" s="316"/>
      <c r="S140" s="317"/>
      <c r="T140" s="317"/>
      <c r="U140" s="316"/>
      <c r="V140" s="317"/>
      <c r="W140" s="318"/>
      <c r="X140" s="541"/>
      <c r="Y140" s="541"/>
      <c r="Z140" s="541"/>
      <c r="AA140" s="541"/>
    </row>
    <row r="141" spans="1:51" ht="14.5" thickBot="1">
      <c r="A141" s="595">
        <v>6.8999999999999826</v>
      </c>
      <c r="B141" s="527" t="s">
        <v>16</v>
      </c>
      <c r="C141" s="900"/>
      <c r="D141" s="907"/>
      <c r="E141" s="759" t="s">
        <v>228</v>
      </c>
      <c r="F141" s="765"/>
      <c r="G141" s="766"/>
      <c r="H141" s="766"/>
      <c r="I141" s="765"/>
      <c r="J141" s="766"/>
      <c r="K141" s="766"/>
      <c r="L141" s="765"/>
      <c r="M141" s="766"/>
      <c r="N141" s="766"/>
      <c r="O141" s="765"/>
      <c r="P141" s="766"/>
      <c r="Q141" s="766"/>
      <c r="R141" s="765"/>
      <c r="S141" s="766"/>
      <c r="T141" s="766"/>
      <c r="U141" s="765"/>
      <c r="V141" s="766"/>
      <c r="W141" s="767"/>
      <c r="X141" s="541"/>
      <c r="Y141" s="541"/>
      <c r="Z141" s="541"/>
      <c r="AA141" s="541"/>
    </row>
    <row r="142" spans="1:51">
      <c r="A142" s="594">
        <v>6.9099999999999824</v>
      </c>
      <c r="B142" s="525" t="s">
        <v>16</v>
      </c>
      <c r="C142" s="900"/>
      <c r="D142" s="908" t="s">
        <v>230</v>
      </c>
      <c r="E142" s="311" t="s">
        <v>498</v>
      </c>
      <c r="F142" s="520"/>
      <c r="G142" s="313"/>
      <c r="H142" s="313"/>
      <c r="I142" s="520"/>
      <c r="J142" s="313"/>
      <c r="K142" s="313"/>
      <c r="L142" s="520"/>
      <c r="M142" s="313"/>
      <c r="N142" s="313"/>
      <c r="O142" s="520"/>
      <c r="P142" s="313"/>
      <c r="Q142" s="313"/>
      <c r="R142" s="520"/>
      <c r="S142" s="313"/>
      <c r="T142" s="313"/>
      <c r="U142" s="520"/>
      <c r="V142" s="313"/>
      <c r="W142" s="314"/>
      <c r="X142" s="541"/>
      <c r="Y142" s="541"/>
      <c r="Z142" s="541"/>
      <c r="AA142" s="541"/>
    </row>
    <row r="143" spans="1:51">
      <c r="A143" s="595">
        <v>6.9199999999999822</v>
      </c>
      <c r="B143" s="527" t="s">
        <v>16</v>
      </c>
      <c r="C143" s="900"/>
      <c r="D143" s="908"/>
      <c r="E143" s="315" t="s">
        <v>496</v>
      </c>
      <c r="F143" s="521"/>
      <c r="G143" s="313"/>
      <c r="H143" s="313"/>
      <c r="I143" s="521"/>
      <c r="J143" s="313"/>
      <c r="K143" s="313"/>
      <c r="L143" s="521"/>
      <c r="M143" s="313"/>
      <c r="N143" s="313"/>
      <c r="O143" s="521"/>
      <c r="P143" s="313"/>
      <c r="Q143" s="313"/>
      <c r="R143" s="521"/>
      <c r="S143" s="313"/>
      <c r="T143" s="313"/>
      <c r="U143" s="521"/>
      <c r="V143" s="313"/>
      <c r="W143" s="314"/>
      <c r="X143" s="541"/>
      <c r="Y143" s="541"/>
      <c r="Z143" s="541"/>
      <c r="AA143" s="541"/>
    </row>
    <row r="144" spans="1:51">
      <c r="A144" s="595">
        <v>6.929999999999982</v>
      </c>
      <c r="B144" s="527" t="s">
        <v>16</v>
      </c>
      <c r="C144" s="900"/>
      <c r="D144" s="908"/>
      <c r="E144" s="315" t="s">
        <v>497</v>
      </c>
      <c r="F144" s="520"/>
      <c r="G144" s="313"/>
      <c r="H144" s="313"/>
      <c r="I144" s="520"/>
      <c r="J144" s="313"/>
      <c r="K144" s="313"/>
      <c r="L144" s="520"/>
      <c r="M144" s="313"/>
      <c r="N144" s="313"/>
      <c r="O144" s="520"/>
      <c r="P144" s="313"/>
      <c r="Q144" s="313"/>
      <c r="R144" s="520"/>
      <c r="S144" s="313"/>
      <c r="T144" s="313"/>
      <c r="U144" s="520"/>
      <c r="V144" s="313"/>
      <c r="W144" s="314"/>
      <c r="X144" s="541"/>
      <c r="Y144" s="541"/>
      <c r="Z144" s="541"/>
      <c r="AA144" s="541"/>
    </row>
    <row r="145" spans="1:51">
      <c r="A145" s="595">
        <v>6.9399999999999817</v>
      </c>
      <c r="B145" s="527" t="s">
        <v>16</v>
      </c>
      <c r="C145" s="900"/>
      <c r="D145" s="908"/>
      <c r="E145" s="311" t="s">
        <v>226</v>
      </c>
      <c r="F145" s="312"/>
      <c r="G145" s="313"/>
      <c r="H145" s="313"/>
      <c r="I145" s="312"/>
      <c r="J145" s="313"/>
      <c r="K145" s="313"/>
      <c r="L145" s="312"/>
      <c r="M145" s="313"/>
      <c r="N145" s="313"/>
      <c r="O145" s="312"/>
      <c r="P145" s="313"/>
      <c r="Q145" s="313"/>
      <c r="R145" s="312"/>
      <c r="S145" s="313"/>
      <c r="T145" s="313"/>
      <c r="U145" s="312"/>
      <c r="V145" s="313"/>
      <c r="W145" s="314"/>
      <c r="X145" s="541"/>
      <c r="Y145" s="541"/>
      <c r="Z145" s="541"/>
      <c r="AA145" s="541"/>
    </row>
    <row r="146" spans="1:51">
      <c r="A146" s="589">
        <v>6.9499999999999815</v>
      </c>
      <c r="B146" s="527" t="s">
        <v>16</v>
      </c>
      <c r="C146" s="900"/>
      <c r="D146" s="909"/>
      <c r="E146" s="315" t="s">
        <v>227</v>
      </c>
      <c r="F146" s="316"/>
      <c r="G146" s="317"/>
      <c r="H146" s="317"/>
      <c r="I146" s="316"/>
      <c r="J146" s="317"/>
      <c r="K146" s="317"/>
      <c r="L146" s="316"/>
      <c r="M146" s="317"/>
      <c r="N146" s="317"/>
      <c r="O146" s="316"/>
      <c r="P146" s="317"/>
      <c r="Q146" s="317"/>
      <c r="R146" s="316"/>
      <c r="S146" s="317"/>
      <c r="T146" s="317"/>
      <c r="U146" s="316"/>
      <c r="V146" s="317"/>
      <c r="W146" s="318"/>
      <c r="X146" s="541"/>
      <c r="Y146" s="541"/>
      <c r="Z146" s="541"/>
      <c r="AA146" s="541"/>
    </row>
    <row r="147" spans="1:51" ht="14.5" thickBot="1">
      <c r="A147" s="596">
        <v>6.9599999999999813</v>
      </c>
      <c r="B147" s="528" t="s">
        <v>16</v>
      </c>
      <c r="C147" s="901"/>
      <c r="D147" s="910"/>
      <c r="E147" s="759" t="s">
        <v>228</v>
      </c>
      <c r="F147" s="765"/>
      <c r="G147" s="766"/>
      <c r="H147" s="766"/>
      <c r="I147" s="765"/>
      <c r="J147" s="766"/>
      <c r="K147" s="766"/>
      <c r="L147" s="765"/>
      <c r="M147" s="766"/>
      <c r="N147" s="766"/>
      <c r="O147" s="765"/>
      <c r="P147" s="766"/>
      <c r="Q147" s="766"/>
      <c r="R147" s="765"/>
      <c r="S147" s="766"/>
      <c r="T147" s="766"/>
      <c r="U147" s="765"/>
      <c r="V147" s="766"/>
      <c r="W147" s="767"/>
      <c r="X147" s="541"/>
      <c r="Y147" s="541"/>
      <c r="Z147" s="541"/>
      <c r="AA147" s="541"/>
    </row>
    <row r="148" spans="1:51">
      <c r="X148" s="541"/>
      <c r="Y148" s="541"/>
      <c r="Z148" s="541"/>
      <c r="AA148" s="541"/>
    </row>
    <row r="149" spans="1:51" ht="14.5" thickBot="1">
      <c r="X149" s="541"/>
      <c r="Y149" s="541"/>
      <c r="Z149" s="541"/>
      <c r="AA149" s="541"/>
    </row>
    <row r="150" spans="1:51" ht="15.5">
      <c r="A150" s="879" t="s">
        <v>189</v>
      </c>
      <c r="B150" s="880"/>
      <c r="C150" s="880"/>
      <c r="D150" s="880"/>
      <c r="E150" s="881"/>
      <c r="F150" s="839" t="s">
        <v>8</v>
      </c>
      <c r="G150" s="841"/>
      <c r="H150" s="845"/>
      <c r="I150" s="846" t="s">
        <v>9</v>
      </c>
      <c r="J150" s="892"/>
      <c r="K150" s="930"/>
      <c r="L150" s="846" t="s">
        <v>10</v>
      </c>
      <c r="M150" s="892"/>
      <c r="N150" s="847"/>
      <c r="O150" s="846" t="s">
        <v>11</v>
      </c>
      <c r="P150" s="892"/>
      <c r="Q150" s="847"/>
      <c r="R150" s="846" t="s">
        <v>12</v>
      </c>
      <c r="S150" s="892"/>
      <c r="T150" s="847"/>
      <c r="U150" s="846" t="s">
        <v>13</v>
      </c>
      <c r="V150" s="892"/>
      <c r="W150" s="847"/>
      <c r="X150" s="541"/>
      <c r="Y150" s="541"/>
      <c r="Z150" s="541"/>
      <c r="AA150" s="541"/>
    </row>
    <row r="151" spans="1:51" ht="16" customHeight="1" thickBot="1">
      <c r="A151" s="902"/>
      <c r="B151" s="903"/>
      <c r="C151" s="903"/>
      <c r="D151" s="903"/>
      <c r="E151" s="904"/>
      <c r="F151" s="890" t="s">
        <v>500</v>
      </c>
      <c r="G151" s="891" t="s">
        <v>139</v>
      </c>
      <c r="H151" s="894"/>
      <c r="I151" s="890" t="s">
        <v>500</v>
      </c>
      <c r="J151" s="891" t="s">
        <v>139</v>
      </c>
      <c r="K151" s="926"/>
      <c r="L151" s="890" t="s">
        <v>500</v>
      </c>
      <c r="M151" s="891" t="s">
        <v>139</v>
      </c>
      <c r="N151" s="894"/>
      <c r="O151" s="890" t="s">
        <v>500</v>
      </c>
      <c r="P151" s="891" t="s">
        <v>139</v>
      </c>
      <c r="Q151" s="894"/>
      <c r="R151" s="890" t="s">
        <v>500</v>
      </c>
      <c r="S151" s="891" t="s">
        <v>139</v>
      </c>
      <c r="T151" s="894"/>
      <c r="U151" s="890" t="s">
        <v>500</v>
      </c>
      <c r="V151" s="891" t="s">
        <v>139</v>
      </c>
      <c r="W151" s="894"/>
      <c r="X151" s="541"/>
      <c r="Y151" s="541"/>
      <c r="Z151" s="541"/>
      <c r="AA151" s="541"/>
    </row>
    <row r="152" spans="1:51" ht="47" thickBot="1">
      <c r="A152" s="517" t="s">
        <v>128</v>
      </c>
      <c r="B152" s="518" t="s">
        <v>222</v>
      </c>
      <c r="C152" s="519" t="s">
        <v>131</v>
      </c>
      <c r="D152" s="518" t="s">
        <v>7</v>
      </c>
      <c r="E152" s="540" t="s">
        <v>223</v>
      </c>
      <c r="F152" s="893"/>
      <c r="G152" s="490" t="s">
        <v>482</v>
      </c>
      <c r="H152" s="491" t="s">
        <v>434</v>
      </c>
      <c r="I152" s="893"/>
      <c r="J152" s="490" t="s">
        <v>482</v>
      </c>
      <c r="K152" s="542" t="s">
        <v>434</v>
      </c>
      <c r="L152" s="893"/>
      <c r="M152" s="490" t="s">
        <v>482</v>
      </c>
      <c r="N152" s="491" t="s">
        <v>434</v>
      </c>
      <c r="O152" s="893"/>
      <c r="P152" s="490" t="s">
        <v>482</v>
      </c>
      <c r="Q152" s="491" t="s">
        <v>434</v>
      </c>
      <c r="R152" s="893"/>
      <c r="S152" s="490" t="s">
        <v>482</v>
      </c>
      <c r="T152" s="491" t="s">
        <v>434</v>
      </c>
      <c r="U152" s="893"/>
      <c r="V152" s="490" t="s">
        <v>482</v>
      </c>
      <c r="W152" s="491" t="s">
        <v>434</v>
      </c>
      <c r="X152" s="541"/>
      <c r="Y152" s="541"/>
      <c r="Z152" s="541"/>
      <c r="AA152" s="541"/>
    </row>
    <row r="153" spans="1:51" ht="16" thickBot="1">
      <c r="A153" s="775"/>
      <c r="B153" s="776"/>
      <c r="C153" s="777">
        <v>1</v>
      </c>
      <c r="D153" s="777">
        <v>2</v>
      </c>
      <c r="E153" s="778">
        <v>3</v>
      </c>
      <c r="F153" s="786">
        <v>4</v>
      </c>
      <c r="G153" s="777">
        <v>5</v>
      </c>
      <c r="H153" s="778">
        <v>6</v>
      </c>
      <c r="I153" s="786">
        <v>7</v>
      </c>
      <c r="J153" s="777">
        <v>8</v>
      </c>
      <c r="K153" s="787">
        <v>9</v>
      </c>
      <c r="L153" s="786">
        <v>10</v>
      </c>
      <c r="M153" s="777">
        <v>11</v>
      </c>
      <c r="N153" s="778">
        <v>12</v>
      </c>
      <c r="O153" s="786">
        <v>13</v>
      </c>
      <c r="P153" s="777">
        <v>14</v>
      </c>
      <c r="Q153" s="778">
        <v>15</v>
      </c>
      <c r="R153" s="786">
        <v>16</v>
      </c>
      <c r="S153" s="777">
        <v>17</v>
      </c>
      <c r="T153" s="778">
        <v>18</v>
      </c>
      <c r="U153" s="786">
        <v>19</v>
      </c>
      <c r="V153" s="777">
        <v>20</v>
      </c>
      <c r="W153" s="778">
        <v>21</v>
      </c>
      <c r="X153" s="679"/>
      <c r="Y153" s="679"/>
      <c r="Z153" s="679"/>
      <c r="AA153" s="679"/>
      <c r="AB153" s="679"/>
      <c r="AC153" s="679"/>
      <c r="AD153" s="679"/>
      <c r="AE153" s="679"/>
      <c r="AF153" s="679"/>
      <c r="AG153" s="679"/>
      <c r="AH153" s="679"/>
      <c r="AI153" s="679"/>
      <c r="AJ153" s="679"/>
      <c r="AK153" s="679"/>
      <c r="AL153" s="679"/>
      <c r="AM153" s="679"/>
      <c r="AN153" s="679"/>
      <c r="AO153" s="679"/>
      <c r="AP153" s="679"/>
      <c r="AQ153" s="679"/>
      <c r="AR153" s="679"/>
      <c r="AS153" s="679"/>
      <c r="AT153" s="679"/>
      <c r="AU153" s="679"/>
      <c r="AV153" s="679"/>
      <c r="AW153" s="679"/>
      <c r="AX153" s="679"/>
      <c r="AY153" s="679"/>
    </row>
    <row r="154" spans="1:51">
      <c r="A154" s="522">
        <v>6.9699999999999811</v>
      </c>
      <c r="B154" s="525" t="s">
        <v>16</v>
      </c>
      <c r="C154" s="899"/>
      <c r="D154" s="905" t="s">
        <v>499</v>
      </c>
      <c r="E154" s="319" t="s">
        <v>498</v>
      </c>
      <c r="F154" s="607"/>
      <c r="G154" s="321"/>
      <c r="H154" s="321"/>
      <c r="I154" s="607"/>
      <c r="J154" s="321"/>
      <c r="K154" s="321"/>
      <c r="L154" s="607"/>
      <c r="M154" s="321"/>
      <c r="N154" s="321"/>
      <c r="O154" s="607"/>
      <c r="P154" s="321"/>
      <c r="Q154" s="321"/>
      <c r="R154" s="607"/>
      <c r="S154" s="321"/>
      <c r="T154" s="321"/>
      <c r="U154" s="607"/>
      <c r="V154" s="321"/>
      <c r="W154" s="322"/>
      <c r="X154" s="541"/>
      <c r="Y154" s="541"/>
      <c r="Z154" s="541"/>
      <c r="AA154" s="541"/>
    </row>
    <row r="155" spans="1:51">
      <c r="A155" s="523">
        <v>6.9799999999999809</v>
      </c>
      <c r="B155" s="526" t="s">
        <v>16</v>
      </c>
      <c r="C155" s="900"/>
      <c r="D155" s="906"/>
      <c r="E155" s="315" t="s">
        <v>496</v>
      </c>
      <c r="F155" s="521"/>
      <c r="G155" s="317"/>
      <c r="H155" s="317"/>
      <c r="I155" s="521"/>
      <c r="J155" s="317"/>
      <c r="K155" s="317"/>
      <c r="L155" s="521"/>
      <c r="M155" s="317"/>
      <c r="N155" s="317"/>
      <c r="O155" s="521"/>
      <c r="P155" s="317"/>
      <c r="Q155" s="317"/>
      <c r="R155" s="521"/>
      <c r="S155" s="317"/>
      <c r="T155" s="317"/>
      <c r="U155" s="521"/>
      <c r="V155" s="317"/>
      <c r="W155" s="318"/>
      <c r="X155" s="541"/>
      <c r="Y155" s="541"/>
      <c r="Z155" s="541"/>
      <c r="AA155" s="541"/>
    </row>
    <row r="156" spans="1:51">
      <c r="A156" s="523">
        <v>6.9899999999999807</v>
      </c>
      <c r="B156" s="526" t="s">
        <v>16</v>
      </c>
      <c r="C156" s="900"/>
      <c r="D156" s="906"/>
      <c r="E156" s="315" t="s">
        <v>497</v>
      </c>
      <c r="F156" s="520"/>
      <c r="G156" s="313"/>
      <c r="H156" s="313"/>
      <c r="I156" s="520"/>
      <c r="J156" s="313"/>
      <c r="K156" s="313"/>
      <c r="L156" s="520"/>
      <c r="M156" s="313"/>
      <c r="N156" s="313"/>
      <c r="O156" s="520"/>
      <c r="P156" s="313"/>
      <c r="Q156" s="313"/>
      <c r="R156" s="520"/>
      <c r="S156" s="313"/>
      <c r="T156" s="313"/>
      <c r="U156" s="520"/>
      <c r="V156" s="313"/>
      <c r="W156" s="314"/>
      <c r="X156" s="541"/>
      <c r="Y156" s="541"/>
      <c r="Z156" s="541"/>
      <c r="AA156" s="541"/>
    </row>
    <row r="157" spans="1:51">
      <c r="A157" s="592">
        <v>6.1</v>
      </c>
      <c r="B157" s="526" t="s">
        <v>16</v>
      </c>
      <c r="C157" s="900"/>
      <c r="D157" s="906"/>
      <c r="E157" s="311" t="s">
        <v>226</v>
      </c>
      <c r="F157" s="312"/>
      <c r="G157" s="313"/>
      <c r="H157" s="313"/>
      <c r="I157" s="312"/>
      <c r="J157" s="313"/>
      <c r="K157" s="313"/>
      <c r="L157" s="312"/>
      <c r="M157" s="313"/>
      <c r="N157" s="313"/>
      <c r="O157" s="312"/>
      <c r="P157" s="313"/>
      <c r="Q157" s="313"/>
      <c r="R157" s="312"/>
      <c r="S157" s="313"/>
      <c r="T157" s="313"/>
      <c r="U157" s="312"/>
      <c r="V157" s="313"/>
      <c r="W157" s="314"/>
      <c r="X157" s="541"/>
      <c r="Y157" s="541"/>
      <c r="Z157" s="541"/>
      <c r="AA157" s="541"/>
    </row>
    <row r="158" spans="1:51">
      <c r="A158" s="592">
        <v>6.101</v>
      </c>
      <c r="B158" s="527" t="s">
        <v>16</v>
      </c>
      <c r="C158" s="900"/>
      <c r="D158" s="906"/>
      <c r="E158" s="315" t="s">
        <v>227</v>
      </c>
      <c r="F158" s="316"/>
      <c r="G158" s="317"/>
      <c r="H158" s="317"/>
      <c r="I158" s="316"/>
      <c r="J158" s="317"/>
      <c r="K158" s="317"/>
      <c r="L158" s="316"/>
      <c r="M158" s="317"/>
      <c r="N158" s="317"/>
      <c r="O158" s="316"/>
      <c r="P158" s="317"/>
      <c r="Q158" s="317"/>
      <c r="R158" s="316"/>
      <c r="S158" s="317"/>
      <c r="T158" s="317"/>
      <c r="U158" s="316"/>
      <c r="V158" s="317"/>
      <c r="W158" s="318"/>
      <c r="X158" s="541"/>
      <c r="Y158" s="541"/>
      <c r="Z158" s="541"/>
      <c r="AA158" s="541"/>
    </row>
    <row r="159" spans="1:51" ht="14.5" thickBot="1">
      <c r="A159" s="523">
        <v>6.1020000000000003</v>
      </c>
      <c r="B159" s="527" t="s">
        <v>16</v>
      </c>
      <c r="C159" s="900"/>
      <c r="D159" s="907"/>
      <c r="E159" s="759" t="s">
        <v>228</v>
      </c>
      <c r="F159" s="765"/>
      <c r="G159" s="766"/>
      <c r="H159" s="766"/>
      <c r="I159" s="765"/>
      <c r="J159" s="766"/>
      <c r="K159" s="766"/>
      <c r="L159" s="765"/>
      <c r="M159" s="766"/>
      <c r="N159" s="766"/>
      <c r="O159" s="765"/>
      <c r="P159" s="766"/>
      <c r="Q159" s="766"/>
      <c r="R159" s="765"/>
      <c r="S159" s="766"/>
      <c r="T159" s="766"/>
      <c r="U159" s="765"/>
      <c r="V159" s="766"/>
      <c r="W159" s="767"/>
      <c r="X159" s="541"/>
      <c r="Y159" s="541"/>
      <c r="Z159" s="541"/>
      <c r="AA159" s="541"/>
    </row>
    <row r="160" spans="1:51">
      <c r="A160" s="597">
        <v>6.1030000000000006</v>
      </c>
      <c r="B160" s="525" t="s">
        <v>16</v>
      </c>
      <c r="C160" s="900"/>
      <c r="D160" s="908" t="s">
        <v>230</v>
      </c>
      <c r="E160" s="311" t="s">
        <v>498</v>
      </c>
      <c r="F160" s="520"/>
      <c r="G160" s="313"/>
      <c r="H160" s="313"/>
      <c r="I160" s="520"/>
      <c r="J160" s="313"/>
      <c r="K160" s="313"/>
      <c r="L160" s="520"/>
      <c r="M160" s="313"/>
      <c r="N160" s="313"/>
      <c r="O160" s="520"/>
      <c r="P160" s="313"/>
      <c r="Q160" s="313"/>
      <c r="R160" s="520"/>
      <c r="S160" s="313"/>
      <c r="T160" s="313"/>
      <c r="U160" s="520"/>
      <c r="V160" s="313"/>
      <c r="W160" s="314"/>
      <c r="X160" s="541"/>
      <c r="Y160" s="541"/>
      <c r="Z160" s="541"/>
      <c r="AA160" s="541"/>
    </row>
    <row r="161" spans="1:51">
      <c r="A161" s="523">
        <v>6.104000000000001</v>
      </c>
      <c r="B161" s="527" t="s">
        <v>16</v>
      </c>
      <c r="C161" s="900"/>
      <c r="D161" s="908"/>
      <c r="E161" s="315" t="s">
        <v>496</v>
      </c>
      <c r="F161" s="521"/>
      <c r="G161" s="313"/>
      <c r="H161" s="313"/>
      <c r="I161" s="521"/>
      <c r="J161" s="313"/>
      <c r="K161" s="313"/>
      <c r="L161" s="521"/>
      <c r="M161" s="313"/>
      <c r="N161" s="313"/>
      <c r="O161" s="521"/>
      <c r="P161" s="313"/>
      <c r="Q161" s="313"/>
      <c r="R161" s="521"/>
      <c r="S161" s="313"/>
      <c r="T161" s="313"/>
      <c r="U161" s="521"/>
      <c r="V161" s="313"/>
      <c r="W161" s="314"/>
      <c r="X161" s="541"/>
      <c r="Y161" s="541"/>
      <c r="Z161" s="541"/>
      <c r="AA161" s="541"/>
    </row>
    <row r="162" spans="1:51">
      <c r="A162" s="523">
        <v>6.1050000000000013</v>
      </c>
      <c r="B162" s="527" t="s">
        <v>16</v>
      </c>
      <c r="C162" s="900"/>
      <c r="D162" s="908"/>
      <c r="E162" s="315" t="s">
        <v>497</v>
      </c>
      <c r="F162" s="520"/>
      <c r="G162" s="313"/>
      <c r="H162" s="313"/>
      <c r="I162" s="520"/>
      <c r="J162" s="313"/>
      <c r="K162" s="313"/>
      <c r="L162" s="520"/>
      <c r="M162" s="313"/>
      <c r="N162" s="313"/>
      <c r="O162" s="520"/>
      <c r="P162" s="313"/>
      <c r="Q162" s="313"/>
      <c r="R162" s="520"/>
      <c r="S162" s="313"/>
      <c r="T162" s="313"/>
      <c r="U162" s="520"/>
      <c r="V162" s="313"/>
      <c r="W162" s="314"/>
      <c r="X162" s="541"/>
      <c r="Y162" s="541"/>
      <c r="Z162" s="541"/>
      <c r="AA162" s="541"/>
    </row>
    <row r="163" spans="1:51">
      <c r="A163" s="523">
        <v>6.1060000000000016</v>
      </c>
      <c r="B163" s="527" t="s">
        <v>16</v>
      </c>
      <c r="C163" s="900"/>
      <c r="D163" s="908"/>
      <c r="E163" s="311" t="s">
        <v>226</v>
      </c>
      <c r="F163" s="312"/>
      <c r="G163" s="313"/>
      <c r="H163" s="313"/>
      <c r="I163" s="312"/>
      <c r="J163" s="313"/>
      <c r="K163" s="313"/>
      <c r="L163" s="312"/>
      <c r="M163" s="313"/>
      <c r="N163" s="313"/>
      <c r="O163" s="312"/>
      <c r="P163" s="313"/>
      <c r="Q163" s="313"/>
      <c r="R163" s="312"/>
      <c r="S163" s="313"/>
      <c r="T163" s="313"/>
      <c r="U163" s="312"/>
      <c r="V163" s="313"/>
      <c r="W163" s="314"/>
      <c r="X163" s="541"/>
      <c r="Y163" s="541"/>
      <c r="Z163" s="541"/>
      <c r="AA163" s="541"/>
    </row>
    <row r="164" spans="1:51">
      <c r="A164" s="523">
        <v>6.107000000000002</v>
      </c>
      <c r="B164" s="527" t="s">
        <v>16</v>
      </c>
      <c r="C164" s="900"/>
      <c r="D164" s="909"/>
      <c r="E164" s="315" t="s">
        <v>227</v>
      </c>
      <c r="F164" s="316"/>
      <c r="G164" s="317"/>
      <c r="H164" s="317"/>
      <c r="I164" s="316"/>
      <c r="J164" s="317"/>
      <c r="K164" s="317"/>
      <c r="L164" s="316"/>
      <c r="M164" s="317"/>
      <c r="N164" s="317"/>
      <c r="O164" s="316"/>
      <c r="P164" s="317"/>
      <c r="Q164" s="317"/>
      <c r="R164" s="316"/>
      <c r="S164" s="317"/>
      <c r="T164" s="317"/>
      <c r="U164" s="316"/>
      <c r="V164" s="317"/>
      <c r="W164" s="318"/>
      <c r="X164" s="541"/>
      <c r="Y164" s="541"/>
      <c r="Z164" s="541"/>
      <c r="AA164" s="541"/>
    </row>
    <row r="165" spans="1:51" ht="14.5" thickBot="1">
      <c r="A165" s="524">
        <v>6.1080000000000023</v>
      </c>
      <c r="B165" s="528" t="s">
        <v>16</v>
      </c>
      <c r="C165" s="901"/>
      <c r="D165" s="910"/>
      <c r="E165" s="759" t="s">
        <v>228</v>
      </c>
      <c r="F165" s="765"/>
      <c r="G165" s="766"/>
      <c r="H165" s="766"/>
      <c r="I165" s="765"/>
      <c r="J165" s="766"/>
      <c r="K165" s="766"/>
      <c r="L165" s="765"/>
      <c r="M165" s="766"/>
      <c r="N165" s="766"/>
      <c r="O165" s="765"/>
      <c r="P165" s="766"/>
      <c r="Q165" s="766"/>
      <c r="R165" s="765"/>
      <c r="S165" s="766"/>
      <c r="T165" s="766"/>
      <c r="U165" s="765"/>
      <c r="V165" s="766"/>
      <c r="W165" s="767"/>
      <c r="X165" s="541"/>
      <c r="Y165" s="541"/>
      <c r="Z165" s="541"/>
      <c r="AA165" s="541"/>
    </row>
    <row r="166" spans="1:51">
      <c r="X166" s="541"/>
      <c r="Y166" s="541"/>
      <c r="Z166" s="541"/>
      <c r="AA166" s="541"/>
    </row>
    <row r="167" spans="1:51" ht="14.5" thickBot="1">
      <c r="X167" s="541"/>
      <c r="Y167" s="541"/>
      <c r="Z167" s="541"/>
      <c r="AA167" s="541"/>
    </row>
    <row r="168" spans="1:51" ht="15.5">
      <c r="A168" s="879" t="s">
        <v>195</v>
      </c>
      <c r="B168" s="880"/>
      <c r="C168" s="880"/>
      <c r="D168" s="880"/>
      <c r="E168" s="881"/>
      <c r="F168" s="839" t="s">
        <v>8</v>
      </c>
      <c r="G168" s="841"/>
      <c r="H168" s="845"/>
      <c r="I168" s="846" t="s">
        <v>9</v>
      </c>
      <c r="J168" s="892"/>
      <c r="K168" s="930"/>
      <c r="L168" s="846" t="s">
        <v>10</v>
      </c>
      <c r="M168" s="892"/>
      <c r="N168" s="847"/>
      <c r="O168" s="846" t="s">
        <v>11</v>
      </c>
      <c r="P168" s="892"/>
      <c r="Q168" s="847"/>
      <c r="R168" s="846" t="s">
        <v>12</v>
      </c>
      <c r="S168" s="892"/>
      <c r="T168" s="847"/>
      <c r="U168" s="846" t="s">
        <v>13</v>
      </c>
      <c r="V168" s="892"/>
      <c r="W168" s="847"/>
      <c r="X168" s="541"/>
      <c r="Y168" s="541"/>
      <c r="Z168" s="541"/>
      <c r="AA168" s="541"/>
    </row>
    <row r="169" spans="1:51" ht="16" customHeight="1" thickBot="1">
      <c r="A169" s="902"/>
      <c r="B169" s="903"/>
      <c r="C169" s="903"/>
      <c r="D169" s="903"/>
      <c r="E169" s="904"/>
      <c r="F169" s="890" t="s">
        <v>500</v>
      </c>
      <c r="G169" s="891" t="s">
        <v>139</v>
      </c>
      <c r="H169" s="894"/>
      <c r="I169" s="890" t="s">
        <v>500</v>
      </c>
      <c r="J169" s="891" t="s">
        <v>139</v>
      </c>
      <c r="K169" s="926"/>
      <c r="L169" s="890" t="s">
        <v>500</v>
      </c>
      <c r="M169" s="891" t="s">
        <v>139</v>
      </c>
      <c r="N169" s="894"/>
      <c r="O169" s="890" t="s">
        <v>500</v>
      </c>
      <c r="P169" s="891" t="s">
        <v>139</v>
      </c>
      <c r="Q169" s="894"/>
      <c r="R169" s="890" t="s">
        <v>500</v>
      </c>
      <c r="S169" s="891" t="s">
        <v>139</v>
      </c>
      <c r="T169" s="894"/>
      <c r="U169" s="890" t="s">
        <v>500</v>
      </c>
      <c r="V169" s="891" t="s">
        <v>139</v>
      </c>
      <c r="W169" s="894"/>
      <c r="X169" s="541"/>
      <c r="Y169" s="541"/>
      <c r="Z169" s="541"/>
      <c r="AA169" s="541"/>
    </row>
    <row r="170" spans="1:51" ht="47" thickBot="1">
      <c r="A170" s="517" t="s">
        <v>128</v>
      </c>
      <c r="B170" s="518" t="s">
        <v>222</v>
      </c>
      <c r="C170" s="519" t="s">
        <v>131</v>
      </c>
      <c r="D170" s="518" t="s">
        <v>7</v>
      </c>
      <c r="E170" s="540" t="s">
        <v>223</v>
      </c>
      <c r="F170" s="893"/>
      <c r="G170" s="490" t="s">
        <v>482</v>
      </c>
      <c r="H170" s="491" t="s">
        <v>434</v>
      </c>
      <c r="I170" s="893"/>
      <c r="J170" s="490" t="s">
        <v>482</v>
      </c>
      <c r="K170" s="542" t="s">
        <v>434</v>
      </c>
      <c r="L170" s="893"/>
      <c r="M170" s="490" t="s">
        <v>482</v>
      </c>
      <c r="N170" s="491" t="s">
        <v>434</v>
      </c>
      <c r="O170" s="893"/>
      <c r="P170" s="490" t="s">
        <v>482</v>
      </c>
      <c r="Q170" s="491" t="s">
        <v>434</v>
      </c>
      <c r="R170" s="893"/>
      <c r="S170" s="490" t="s">
        <v>482</v>
      </c>
      <c r="T170" s="491" t="s">
        <v>434</v>
      </c>
      <c r="U170" s="893"/>
      <c r="V170" s="490" t="s">
        <v>482</v>
      </c>
      <c r="W170" s="491" t="s">
        <v>434</v>
      </c>
      <c r="X170" s="541"/>
      <c r="Y170" s="541"/>
      <c r="Z170" s="541"/>
      <c r="AA170" s="541"/>
    </row>
    <row r="171" spans="1:51" ht="16" thickBot="1">
      <c r="A171" s="775"/>
      <c r="B171" s="776"/>
      <c r="C171" s="777">
        <v>1</v>
      </c>
      <c r="D171" s="777">
        <v>2</v>
      </c>
      <c r="E171" s="778">
        <v>3</v>
      </c>
      <c r="F171" s="786">
        <v>4</v>
      </c>
      <c r="G171" s="777">
        <v>5</v>
      </c>
      <c r="H171" s="778">
        <v>6</v>
      </c>
      <c r="I171" s="786">
        <v>7</v>
      </c>
      <c r="J171" s="777">
        <v>8</v>
      </c>
      <c r="K171" s="787">
        <v>9</v>
      </c>
      <c r="L171" s="786">
        <v>10</v>
      </c>
      <c r="M171" s="777">
        <v>11</v>
      </c>
      <c r="N171" s="778">
        <v>12</v>
      </c>
      <c r="O171" s="786">
        <v>13</v>
      </c>
      <c r="P171" s="777">
        <v>14</v>
      </c>
      <c r="Q171" s="778">
        <v>15</v>
      </c>
      <c r="R171" s="786">
        <v>16</v>
      </c>
      <c r="S171" s="777">
        <v>17</v>
      </c>
      <c r="T171" s="778">
        <v>18</v>
      </c>
      <c r="U171" s="786">
        <v>19</v>
      </c>
      <c r="V171" s="777">
        <v>20</v>
      </c>
      <c r="W171" s="778">
        <v>21</v>
      </c>
      <c r="X171" s="679"/>
      <c r="Y171" s="679"/>
      <c r="Z171" s="679"/>
      <c r="AA171" s="679"/>
      <c r="AB171" s="679"/>
      <c r="AC171" s="679"/>
      <c r="AD171" s="679"/>
      <c r="AE171" s="679"/>
      <c r="AF171" s="679"/>
      <c r="AG171" s="679"/>
      <c r="AH171" s="679"/>
      <c r="AI171" s="679"/>
      <c r="AJ171" s="679"/>
      <c r="AK171" s="679"/>
      <c r="AL171" s="679"/>
      <c r="AM171" s="679"/>
      <c r="AN171" s="679"/>
      <c r="AO171" s="679"/>
      <c r="AP171" s="679"/>
      <c r="AQ171" s="679"/>
      <c r="AR171" s="679"/>
      <c r="AS171" s="679"/>
      <c r="AT171" s="679"/>
      <c r="AU171" s="679"/>
      <c r="AV171" s="679"/>
      <c r="AW171" s="679"/>
      <c r="AX171" s="679"/>
      <c r="AY171" s="679"/>
    </row>
    <row r="172" spans="1:51">
      <c r="A172" s="590">
        <v>6.1090000000000027</v>
      </c>
      <c r="B172" s="525" t="s">
        <v>16</v>
      </c>
      <c r="C172" s="899"/>
      <c r="D172" s="905" t="s">
        <v>499</v>
      </c>
      <c r="E172" s="319" t="s">
        <v>498</v>
      </c>
      <c r="F172" s="607"/>
      <c r="G172" s="321"/>
      <c r="H172" s="321"/>
      <c r="I172" s="607"/>
      <c r="J172" s="321"/>
      <c r="K172" s="321"/>
      <c r="L172" s="607"/>
      <c r="M172" s="321"/>
      <c r="N172" s="321"/>
      <c r="O172" s="607"/>
      <c r="P172" s="321"/>
      <c r="Q172" s="321"/>
      <c r="R172" s="607"/>
      <c r="S172" s="321"/>
      <c r="T172" s="321"/>
      <c r="U172" s="607"/>
      <c r="V172" s="321"/>
      <c r="W172" s="322"/>
      <c r="X172" s="541"/>
      <c r="Y172" s="541"/>
      <c r="Z172" s="541"/>
      <c r="AA172" s="541"/>
    </row>
    <row r="173" spans="1:51">
      <c r="A173" s="592">
        <v>6.110000000000003</v>
      </c>
      <c r="B173" s="526" t="s">
        <v>16</v>
      </c>
      <c r="C173" s="900"/>
      <c r="D173" s="906"/>
      <c r="E173" s="315" t="s">
        <v>496</v>
      </c>
      <c r="F173" s="521"/>
      <c r="G173" s="317"/>
      <c r="H173" s="317"/>
      <c r="I173" s="521"/>
      <c r="J173" s="317"/>
      <c r="K173" s="317"/>
      <c r="L173" s="521"/>
      <c r="M173" s="317"/>
      <c r="N173" s="317"/>
      <c r="O173" s="521"/>
      <c r="P173" s="317"/>
      <c r="Q173" s="317"/>
      <c r="R173" s="521"/>
      <c r="S173" s="317"/>
      <c r="T173" s="317"/>
      <c r="U173" s="521"/>
      <c r="V173" s="317"/>
      <c r="W173" s="318"/>
      <c r="X173" s="541"/>
      <c r="Y173" s="541"/>
      <c r="Z173" s="541"/>
      <c r="AA173" s="541"/>
    </row>
    <row r="174" spans="1:51">
      <c r="A174" s="592">
        <v>6.1110000000000033</v>
      </c>
      <c r="B174" s="526" t="s">
        <v>16</v>
      </c>
      <c r="C174" s="900"/>
      <c r="D174" s="906"/>
      <c r="E174" s="315" t="s">
        <v>497</v>
      </c>
      <c r="F174" s="520"/>
      <c r="G174" s="313"/>
      <c r="H174" s="313"/>
      <c r="I174" s="520"/>
      <c r="J174" s="313"/>
      <c r="K174" s="313"/>
      <c r="L174" s="520"/>
      <c r="M174" s="313"/>
      <c r="N174" s="313"/>
      <c r="O174" s="520"/>
      <c r="P174" s="313"/>
      <c r="Q174" s="313"/>
      <c r="R174" s="520"/>
      <c r="S174" s="313"/>
      <c r="T174" s="313"/>
      <c r="U174" s="520"/>
      <c r="V174" s="313"/>
      <c r="W174" s="314"/>
      <c r="X174" s="541"/>
      <c r="Y174" s="541"/>
      <c r="Z174" s="541"/>
      <c r="AA174" s="541"/>
    </row>
    <row r="175" spans="1:51">
      <c r="A175" s="591">
        <v>6.1120000000000037</v>
      </c>
      <c r="B175" s="526" t="s">
        <v>16</v>
      </c>
      <c r="C175" s="900"/>
      <c r="D175" s="906"/>
      <c r="E175" s="311" t="s">
        <v>226</v>
      </c>
      <c r="F175" s="312"/>
      <c r="G175" s="313"/>
      <c r="H175" s="313"/>
      <c r="I175" s="312"/>
      <c r="J175" s="313"/>
      <c r="K175" s="313"/>
      <c r="L175" s="312"/>
      <c r="M175" s="313"/>
      <c r="N175" s="313"/>
      <c r="O175" s="312"/>
      <c r="P175" s="313"/>
      <c r="Q175" s="313"/>
      <c r="R175" s="312"/>
      <c r="S175" s="313"/>
      <c r="T175" s="313"/>
      <c r="U175" s="312"/>
      <c r="V175" s="313"/>
      <c r="W175" s="314"/>
      <c r="X175" s="541"/>
      <c r="Y175" s="541"/>
      <c r="Z175" s="541"/>
      <c r="AA175" s="541"/>
    </row>
    <row r="176" spans="1:51">
      <c r="A176" s="592">
        <v>6.113000000000004</v>
      </c>
      <c r="B176" s="527" t="s">
        <v>16</v>
      </c>
      <c r="C176" s="900"/>
      <c r="D176" s="906"/>
      <c r="E176" s="315" t="s">
        <v>227</v>
      </c>
      <c r="F176" s="316"/>
      <c r="G176" s="317"/>
      <c r="H176" s="317"/>
      <c r="I176" s="316"/>
      <c r="J176" s="317"/>
      <c r="K176" s="317"/>
      <c r="L176" s="316"/>
      <c r="M176" s="317"/>
      <c r="N176" s="317"/>
      <c r="O176" s="316"/>
      <c r="P176" s="317"/>
      <c r="Q176" s="317"/>
      <c r="R176" s="316"/>
      <c r="S176" s="317"/>
      <c r="T176" s="317"/>
      <c r="U176" s="316"/>
      <c r="V176" s="317"/>
      <c r="W176" s="318"/>
      <c r="X176" s="541"/>
      <c r="Y176" s="541"/>
      <c r="Z176" s="541"/>
      <c r="AA176" s="541"/>
    </row>
    <row r="177" spans="1:51" ht="14.5" thickBot="1">
      <c r="A177" s="592">
        <v>6.1140000000000043</v>
      </c>
      <c r="B177" s="527" t="s">
        <v>16</v>
      </c>
      <c r="C177" s="900"/>
      <c r="D177" s="907"/>
      <c r="E177" s="759" t="s">
        <v>228</v>
      </c>
      <c r="F177" s="765"/>
      <c r="G177" s="766"/>
      <c r="H177" s="766"/>
      <c r="I177" s="765"/>
      <c r="J177" s="766"/>
      <c r="K177" s="766"/>
      <c r="L177" s="765"/>
      <c r="M177" s="766"/>
      <c r="N177" s="766"/>
      <c r="O177" s="765"/>
      <c r="P177" s="766"/>
      <c r="Q177" s="766"/>
      <c r="R177" s="765"/>
      <c r="S177" s="766"/>
      <c r="T177" s="766"/>
      <c r="U177" s="765"/>
      <c r="V177" s="766"/>
      <c r="W177" s="767"/>
      <c r="X177" s="541"/>
      <c r="Y177" s="541"/>
      <c r="Z177" s="541"/>
      <c r="AA177" s="541"/>
    </row>
    <row r="178" spans="1:51">
      <c r="A178" s="590">
        <v>6.1150000000000047</v>
      </c>
      <c r="B178" s="525" t="s">
        <v>16</v>
      </c>
      <c r="C178" s="900"/>
      <c r="D178" s="908" t="s">
        <v>230</v>
      </c>
      <c r="E178" s="311" t="s">
        <v>498</v>
      </c>
      <c r="F178" s="520"/>
      <c r="G178" s="313"/>
      <c r="H178" s="313"/>
      <c r="I178" s="520"/>
      <c r="J178" s="313"/>
      <c r="K178" s="313"/>
      <c r="L178" s="520"/>
      <c r="M178" s="313"/>
      <c r="N178" s="313"/>
      <c r="O178" s="520"/>
      <c r="P178" s="313"/>
      <c r="Q178" s="313"/>
      <c r="R178" s="520"/>
      <c r="S178" s="313"/>
      <c r="T178" s="313"/>
      <c r="U178" s="520"/>
      <c r="V178" s="313"/>
      <c r="W178" s="314"/>
      <c r="X178" s="541"/>
      <c r="Y178" s="541"/>
      <c r="Z178" s="541"/>
      <c r="AA178" s="541"/>
    </row>
    <row r="179" spans="1:51">
      <c r="A179" s="592">
        <v>6.116000000000005</v>
      </c>
      <c r="B179" s="527" t="s">
        <v>16</v>
      </c>
      <c r="C179" s="900"/>
      <c r="D179" s="908"/>
      <c r="E179" s="315" t="s">
        <v>496</v>
      </c>
      <c r="F179" s="521"/>
      <c r="G179" s="313"/>
      <c r="H179" s="313"/>
      <c r="I179" s="521"/>
      <c r="J179" s="313"/>
      <c r="K179" s="313"/>
      <c r="L179" s="521"/>
      <c r="M179" s="313"/>
      <c r="N179" s="313"/>
      <c r="O179" s="521"/>
      <c r="P179" s="313"/>
      <c r="Q179" s="313"/>
      <c r="R179" s="521"/>
      <c r="S179" s="313"/>
      <c r="T179" s="313"/>
      <c r="U179" s="521"/>
      <c r="V179" s="313"/>
      <c r="W179" s="314"/>
      <c r="X179" s="541"/>
      <c r="Y179" s="541"/>
      <c r="Z179" s="541"/>
      <c r="AA179" s="541"/>
    </row>
    <row r="180" spans="1:51">
      <c r="A180" s="592">
        <v>6.1170000000000053</v>
      </c>
      <c r="B180" s="527" t="s">
        <v>16</v>
      </c>
      <c r="C180" s="900"/>
      <c r="D180" s="908"/>
      <c r="E180" s="315" t="s">
        <v>497</v>
      </c>
      <c r="F180" s="520"/>
      <c r="G180" s="313"/>
      <c r="H180" s="313"/>
      <c r="I180" s="520"/>
      <c r="J180" s="313"/>
      <c r="K180" s="313"/>
      <c r="L180" s="520"/>
      <c r="M180" s="313"/>
      <c r="N180" s="313"/>
      <c r="O180" s="520"/>
      <c r="P180" s="313"/>
      <c r="Q180" s="313"/>
      <c r="R180" s="520"/>
      <c r="S180" s="313"/>
      <c r="T180" s="313"/>
      <c r="U180" s="520"/>
      <c r="V180" s="313"/>
      <c r="W180" s="314"/>
      <c r="X180" s="541"/>
      <c r="Y180" s="541"/>
      <c r="Z180" s="541"/>
      <c r="AA180" s="541"/>
    </row>
    <row r="181" spans="1:51">
      <c r="A181" s="592">
        <v>6.1180000000000057</v>
      </c>
      <c r="B181" s="527" t="s">
        <v>16</v>
      </c>
      <c r="C181" s="900"/>
      <c r="D181" s="908"/>
      <c r="E181" s="311" t="s">
        <v>226</v>
      </c>
      <c r="F181" s="312"/>
      <c r="G181" s="313"/>
      <c r="H181" s="313"/>
      <c r="I181" s="312"/>
      <c r="J181" s="313"/>
      <c r="K181" s="313"/>
      <c r="L181" s="312"/>
      <c r="M181" s="313"/>
      <c r="N181" s="313"/>
      <c r="O181" s="312"/>
      <c r="P181" s="313"/>
      <c r="Q181" s="313"/>
      <c r="R181" s="312"/>
      <c r="S181" s="313"/>
      <c r="T181" s="313"/>
      <c r="U181" s="312"/>
      <c r="V181" s="313"/>
      <c r="W181" s="314"/>
      <c r="X181" s="541"/>
      <c r="Y181" s="541"/>
      <c r="Z181" s="541"/>
      <c r="AA181" s="541"/>
    </row>
    <row r="182" spans="1:51">
      <c r="A182" s="592">
        <v>6.119000000000006</v>
      </c>
      <c r="B182" s="527" t="s">
        <v>16</v>
      </c>
      <c r="C182" s="900"/>
      <c r="D182" s="909"/>
      <c r="E182" s="315" t="s">
        <v>227</v>
      </c>
      <c r="F182" s="316"/>
      <c r="G182" s="317"/>
      <c r="H182" s="317"/>
      <c r="I182" s="316"/>
      <c r="J182" s="317"/>
      <c r="K182" s="317"/>
      <c r="L182" s="316"/>
      <c r="M182" s="317"/>
      <c r="N182" s="317"/>
      <c r="O182" s="316"/>
      <c r="P182" s="317"/>
      <c r="Q182" s="317"/>
      <c r="R182" s="316"/>
      <c r="S182" s="317"/>
      <c r="T182" s="317"/>
      <c r="U182" s="316"/>
      <c r="V182" s="317"/>
      <c r="W182" s="318"/>
      <c r="X182" s="541"/>
      <c r="Y182" s="541"/>
      <c r="Z182" s="541"/>
      <c r="AA182" s="541"/>
    </row>
    <row r="183" spans="1:51" ht="14.5" thickBot="1">
      <c r="A183" s="593">
        <v>6.1200000000000063</v>
      </c>
      <c r="B183" s="528" t="s">
        <v>16</v>
      </c>
      <c r="C183" s="901"/>
      <c r="D183" s="910"/>
      <c r="E183" s="759" t="s">
        <v>228</v>
      </c>
      <c r="F183" s="765"/>
      <c r="G183" s="766"/>
      <c r="H183" s="766"/>
      <c r="I183" s="765"/>
      <c r="J183" s="766"/>
      <c r="K183" s="766"/>
      <c r="L183" s="765"/>
      <c r="M183" s="766"/>
      <c r="N183" s="766"/>
      <c r="O183" s="765"/>
      <c r="P183" s="766"/>
      <c r="Q183" s="766"/>
      <c r="R183" s="765"/>
      <c r="S183" s="766"/>
      <c r="T183" s="766"/>
      <c r="U183" s="765"/>
      <c r="V183" s="766"/>
      <c r="W183" s="767"/>
      <c r="X183" s="541"/>
      <c r="Y183" s="541"/>
      <c r="Z183" s="541"/>
      <c r="AA183" s="541"/>
    </row>
    <row r="184" spans="1:51">
      <c r="X184" s="541"/>
      <c r="Y184" s="541"/>
      <c r="Z184" s="541"/>
      <c r="AA184" s="541"/>
    </row>
    <row r="185" spans="1:51" ht="14.5" thickBot="1">
      <c r="X185" s="541"/>
      <c r="Y185" s="541"/>
      <c r="Z185" s="541"/>
      <c r="AA185" s="541"/>
    </row>
    <row r="186" spans="1:51" ht="15.5">
      <c r="A186" s="879" t="s">
        <v>501</v>
      </c>
      <c r="B186" s="880"/>
      <c r="C186" s="880"/>
      <c r="D186" s="880"/>
      <c r="E186" s="881"/>
      <c r="F186" s="839" t="s">
        <v>8</v>
      </c>
      <c r="G186" s="841"/>
      <c r="H186" s="845"/>
      <c r="I186" s="846" t="s">
        <v>9</v>
      </c>
      <c r="J186" s="892"/>
      <c r="K186" s="930"/>
      <c r="L186" s="846" t="s">
        <v>10</v>
      </c>
      <c r="M186" s="892"/>
      <c r="N186" s="847"/>
      <c r="O186" s="846" t="s">
        <v>11</v>
      </c>
      <c r="P186" s="892"/>
      <c r="Q186" s="847"/>
      <c r="R186" s="846" t="s">
        <v>12</v>
      </c>
      <c r="S186" s="892"/>
      <c r="T186" s="847"/>
      <c r="U186" s="846" t="s">
        <v>13</v>
      </c>
      <c r="V186" s="892"/>
      <c r="W186" s="847"/>
      <c r="X186" s="541"/>
      <c r="Y186" s="541"/>
      <c r="Z186" s="541"/>
      <c r="AA186" s="541"/>
    </row>
    <row r="187" spans="1:51" ht="24" customHeight="1" thickBot="1">
      <c r="A187" s="902"/>
      <c r="B187" s="903"/>
      <c r="C187" s="903"/>
      <c r="D187" s="903"/>
      <c r="E187" s="904"/>
      <c r="F187" s="890" t="s">
        <v>500</v>
      </c>
      <c r="G187" s="891" t="s">
        <v>139</v>
      </c>
      <c r="H187" s="894"/>
      <c r="I187" s="890" t="s">
        <v>500</v>
      </c>
      <c r="J187" s="891" t="s">
        <v>139</v>
      </c>
      <c r="K187" s="926"/>
      <c r="L187" s="890" t="s">
        <v>500</v>
      </c>
      <c r="M187" s="891" t="s">
        <v>139</v>
      </c>
      <c r="N187" s="894"/>
      <c r="O187" s="890" t="s">
        <v>500</v>
      </c>
      <c r="P187" s="891" t="s">
        <v>139</v>
      </c>
      <c r="Q187" s="894"/>
      <c r="R187" s="890" t="s">
        <v>500</v>
      </c>
      <c r="S187" s="891" t="s">
        <v>139</v>
      </c>
      <c r="T187" s="894"/>
      <c r="U187" s="890" t="s">
        <v>500</v>
      </c>
      <c r="V187" s="891" t="s">
        <v>139</v>
      </c>
      <c r="W187" s="894"/>
      <c r="X187" s="541"/>
      <c r="Y187" s="541"/>
      <c r="Z187" s="541"/>
      <c r="AA187" s="541"/>
    </row>
    <row r="188" spans="1:51" ht="47" thickBot="1">
      <c r="A188" s="517" t="s">
        <v>128</v>
      </c>
      <c r="B188" s="518" t="s">
        <v>222</v>
      </c>
      <c r="C188" s="519" t="s">
        <v>131</v>
      </c>
      <c r="D188" s="518" t="s">
        <v>7</v>
      </c>
      <c r="E188" s="540" t="s">
        <v>223</v>
      </c>
      <c r="F188" s="893"/>
      <c r="G188" s="490" t="s">
        <v>482</v>
      </c>
      <c r="H188" s="491" t="s">
        <v>434</v>
      </c>
      <c r="I188" s="893"/>
      <c r="J188" s="490" t="s">
        <v>482</v>
      </c>
      <c r="K188" s="542" t="s">
        <v>434</v>
      </c>
      <c r="L188" s="893"/>
      <c r="M188" s="490" t="s">
        <v>482</v>
      </c>
      <c r="N188" s="491" t="s">
        <v>434</v>
      </c>
      <c r="O188" s="893"/>
      <c r="P188" s="490" t="s">
        <v>482</v>
      </c>
      <c r="Q188" s="491" t="s">
        <v>434</v>
      </c>
      <c r="R188" s="893"/>
      <c r="S188" s="490" t="s">
        <v>482</v>
      </c>
      <c r="T188" s="491" t="s">
        <v>434</v>
      </c>
      <c r="U188" s="893"/>
      <c r="V188" s="490" t="s">
        <v>482</v>
      </c>
      <c r="W188" s="491" t="s">
        <v>434</v>
      </c>
      <c r="X188" s="541"/>
      <c r="Y188" s="541"/>
      <c r="Z188" s="541"/>
      <c r="AA188" s="541"/>
    </row>
    <row r="189" spans="1:51" ht="16" thickBot="1">
      <c r="A189" s="775"/>
      <c r="B189" s="776"/>
      <c r="C189" s="777">
        <v>1</v>
      </c>
      <c r="D189" s="777">
        <v>2</v>
      </c>
      <c r="E189" s="778">
        <v>3</v>
      </c>
      <c r="F189" s="786">
        <v>4</v>
      </c>
      <c r="G189" s="777">
        <v>5</v>
      </c>
      <c r="H189" s="778">
        <v>6</v>
      </c>
      <c r="I189" s="786">
        <v>7</v>
      </c>
      <c r="J189" s="777">
        <v>8</v>
      </c>
      <c r="K189" s="787">
        <v>9</v>
      </c>
      <c r="L189" s="786">
        <v>10</v>
      </c>
      <c r="M189" s="777">
        <v>11</v>
      </c>
      <c r="N189" s="778">
        <v>12</v>
      </c>
      <c r="O189" s="786">
        <v>13</v>
      </c>
      <c r="P189" s="777">
        <v>14</v>
      </c>
      <c r="Q189" s="778">
        <v>15</v>
      </c>
      <c r="R189" s="786">
        <v>16</v>
      </c>
      <c r="S189" s="777">
        <v>17</v>
      </c>
      <c r="T189" s="778">
        <v>18</v>
      </c>
      <c r="U189" s="786">
        <v>19</v>
      </c>
      <c r="V189" s="777">
        <v>20</v>
      </c>
      <c r="W189" s="778">
        <v>21</v>
      </c>
      <c r="X189" s="679"/>
      <c r="Y189" s="679"/>
      <c r="Z189" s="679"/>
      <c r="AA189" s="679"/>
      <c r="AB189" s="679"/>
      <c r="AC189" s="679"/>
      <c r="AD189" s="679"/>
      <c r="AE189" s="679"/>
      <c r="AF189" s="679"/>
      <c r="AG189" s="679"/>
      <c r="AH189" s="679"/>
      <c r="AI189" s="679"/>
      <c r="AJ189" s="679"/>
      <c r="AK189" s="679"/>
      <c r="AL189" s="679"/>
      <c r="AM189" s="679"/>
      <c r="AN189" s="679"/>
      <c r="AO189" s="679"/>
      <c r="AP189" s="679"/>
      <c r="AQ189" s="679"/>
      <c r="AR189" s="679"/>
      <c r="AS189" s="679"/>
      <c r="AT189" s="679"/>
      <c r="AU189" s="679"/>
      <c r="AV189" s="679"/>
      <c r="AW189" s="679"/>
      <c r="AX189" s="679"/>
      <c r="AY189" s="679"/>
    </row>
    <row r="190" spans="1:51">
      <c r="A190" s="707">
        <v>6.1210000000000067</v>
      </c>
      <c r="B190" s="783" t="s">
        <v>16</v>
      </c>
      <c r="C190" s="911"/>
      <c r="D190" s="851" t="s">
        <v>225</v>
      </c>
      <c r="E190" s="319" t="s">
        <v>536</v>
      </c>
      <c r="F190" s="320"/>
      <c r="G190" s="321"/>
      <c r="H190" s="321"/>
      <c r="I190" s="320"/>
      <c r="J190" s="321"/>
      <c r="K190" s="321"/>
      <c r="L190" s="320"/>
      <c r="M190" s="321"/>
      <c r="N190" s="321"/>
      <c r="O190" s="320"/>
      <c r="P190" s="321"/>
      <c r="Q190" s="321"/>
      <c r="R190" s="320"/>
      <c r="S190" s="321"/>
      <c r="T190" s="321"/>
      <c r="U190" s="320"/>
      <c r="V190" s="321"/>
      <c r="W190" s="322"/>
      <c r="X190" s="541"/>
      <c r="Y190" s="541"/>
      <c r="Z190" s="541"/>
      <c r="AA190" s="541"/>
    </row>
    <row r="191" spans="1:51">
      <c r="A191" s="708">
        <v>6.122000000000007</v>
      </c>
      <c r="B191" s="784" t="s">
        <v>16</v>
      </c>
      <c r="C191" s="912"/>
      <c r="D191" s="888"/>
      <c r="E191" s="311" t="s">
        <v>537</v>
      </c>
      <c r="F191" s="312"/>
      <c r="G191" s="313"/>
      <c r="H191" s="313"/>
      <c r="I191" s="312"/>
      <c r="J191" s="313"/>
      <c r="K191" s="313"/>
      <c r="L191" s="312"/>
      <c r="M191" s="313"/>
      <c r="N191" s="313"/>
      <c r="O191" s="312"/>
      <c r="P191" s="313"/>
      <c r="Q191" s="313"/>
      <c r="R191" s="312"/>
      <c r="S191" s="313"/>
      <c r="T191" s="313"/>
      <c r="U191" s="312"/>
      <c r="V191" s="313"/>
      <c r="W191" s="314"/>
      <c r="X191" s="541"/>
      <c r="Y191" s="541"/>
      <c r="Z191" s="541"/>
      <c r="AA191" s="541"/>
    </row>
    <row r="192" spans="1:51">
      <c r="A192" s="708">
        <v>6.1230000000000073</v>
      </c>
      <c r="B192" s="784" t="s">
        <v>16</v>
      </c>
      <c r="C192" s="912"/>
      <c r="D192" s="888"/>
      <c r="E192" s="311" t="s">
        <v>538</v>
      </c>
      <c r="F192" s="312"/>
      <c r="G192" s="313"/>
      <c r="H192" s="313"/>
      <c r="I192" s="312"/>
      <c r="J192" s="313"/>
      <c r="K192" s="313"/>
      <c r="L192" s="312"/>
      <c r="M192" s="313"/>
      <c r="N192" s="313"/>
      <c r="O192" s="312"/>
      <c r="P192" s="313"/>
      <c r="Q192" s="313"/>
      <c r="R192" s="312"/>
      <c r="S192" s="313"/>
      <c r="T192" s="313"/>
      <c r="U192" s="312"/>
      <c r="V192" s="313"/>
      <c r="W192" s="314"/>
      <c r="X192" s="541"/>
      <c r="Y192" s="541"/>
      <c r="Z192" s="541"/>
      <c r="AA192" s="541"/>
    </row>
    <row r="193" spans="1:51">
      <c r="A193" s="708">
        <v>6.1240000000000077</v>
      </c>
      <c r="B193" s="785" t="s">
        <v>16</v>
      </c>
      <c r="C193" s="912"/>
      <c r="D193" s="872"/>
      <c r="E193" s="315" t="s">
        <v>539</v>
      </c>
      <c r="F193" s="316"/>
      <c r="G193" s="317"/>
      <c r="H193" s="317"/>
      <c r="I193" s="316"/>
      <c r="J193" s="317"/>
      <c r="K193" s="317"/>
      <c r="L193" s="316"/>
      <c r="M193" s="317"/>
      <c r="N193" s="317"/>
      <c r="O193" s="316"/>
      <c r="P193" s="317"/>
      <c r="Q193" s="317"/>
      <c r="R193" s="316"/>
      <c r="S193" s="317"/>
      <c r="T193" s="317"/>
      <c r="U193" s="316"/>
      <c r="V193" s="317"/>
      <c r="W193" s="318"/>
      <c r="X193" s="541"/>
      <c r="Y193" s="541"/>
      <c r="Z193" s="541"/>
      <c r="AA193" s="541"/>
    </row>
    <row r="194" spans="1:51" ht="14.5" thickBot="1">
      <c r="A194" s="708">
        <v>6.125000000000008</v>
      </c>
      <c r="B194" s="785" t="s">
        <v>16</v>
      </c>
      <c r="C194" s="912"/>
      <c r="D194" s="878"/>
      <c r="E194" s="759" t="s">
        <v>540</v>
      </c>
      <c r="F194" s="765"/>
      <c r="G194" s="766"/>
      <c r="H194" s="766"/>
      <c r="I194" s="765"/>
      <c r="J194" s="766"/>
      <c r="K194" s="766"/>
      <c r="L194" s="765"/>
      <c r="M194" s="766"/>
      <c r="N194" s="766"/>
      <c r="O194" s="765"/>
      <c r="P194" s="766"/>
      <c r="Q194" s="766"/>
      <c r="R194" s="765"/>
      <c r="S194" s="766"/>
      <c r="T194" s="766"/>
      <c r="U194" s="765"/>
      <c r="V194" s="766"/>
      <c r="W194" s="767"/>
      <c r="X194" s="541"/>
      <c r="Y194" s="541"/>
      <c r="Z194" s="541"/>
      <c r="AA194" s="541"/>
    </row>
    <row r="195" spans="1:51">
      <c r="A195" s="707">
        <v>6.1260000000000083</v>
      </c>
      <c r="B195" s="783" t="s">
        <v>16</v>
      </c>
      <c r="C195" s="912"/>
      <c r="D195" s="852" t="s">
        <v>230</v>
      </c>
      <c r="E195" s="319" t="s">
        <v>536</v>
      </c>
      <c r="F195" s="320"/>
      <c r="G195" s="321"/>
      <c r="H195" s="321"/>
      <c r="I195" s="320"/>
      <c r="J195" s="321"/>
      <c r="K195" s="321"/>
      <c r="L195" s="320"/>
      <c r="M195" s="321"/>
      <c r="N195" s="321"/>
      <c r="O195" s="320"/>
      <c r="P195" s="321"/>
      <c r="Q195" s="321"/>
      <c r="R195" s="320"/>
      <c r="S195" s="321"/>
      <c r="T195" s="321"/>
      <c r="U195" s="320"/>
      <c r="V195" s="321"/>
      <c r="W195" s="322"/>
      <c r="X195" s="541"/>
      <c r="Y195" s="541"/>
      <c r="Z195" s="541"/>
      <c r="AA195" s="541"/>
    </row>
    <row r="196" spans="1:51">
      <c r="A196" s="708">
        <v>6.1270000000000087</v>
      </c>
      <c r="B196" s="785" t="s">
        <v>16</v>
      </c>
      <c r="C196" s="912"/>
      <c r="D196" s="908"/>
      <c r="E196" s="311" t="s">
        <v>537</v>
      </c>
      <c r="F196" s="312"/>
      <c r="G196" s="313"/>
      <c r="H196" s="313"/>
      <c r="I196" s="312"/>
      <c r="J196" s="313"/>
      <c r="K196" s="313"/>
      <c r="L196" s="312"/>
      <c r="M196" s="313"/>
      <c r="N196" s="313"/>
      <c r="O196" s="312"/>
      <c r="P196" s="313"/>
      <c r="Q196" s="313"/>
      <c r="R196" s="312"/>
      <c r="S196" s="313"/>
      <c r="T196" s="313"/>
      <c r="U196" s="312"/>
      <c r="V196" s="313"/>
      <c r="W196" s="314"/>
      <c r="X196" s="541"/>
      <c r="Y196" s="541"/>
      <c r="Z196" s="541"/>
      <c r="AA196" s="541"/>
    </row>
    <row r="197" spans="1:51">
      <c r="A197" s="708">
        <v>6.128000000000009</v>
      </c>
      <c r="B197" s="785" t="s">
        <v>16</v>
      </c>
      <c r="C197" s="912"/>
      <c r="D197" s="908"/>
      <c r="E197" s="311" t="s">
        <v>538</v>
      </c>
      <c r="F197" s="312"/>
      <c r="G197" s="313"/>
      <c r="H197" s="313"/>
      <c r="I197" s="312"/>
      <c r="J197" s="313"/>
      <c r="K197" s="313"/>
      <c r="L197" s="312"/>
      <c r="M197" s="313"/>
      <c r="N197" s="313"/>
      <c r="O197" s="312"/>
      <c r="P197" s="313"/>
      <c r="Q197" s="313"/>
      <c r="R197" s="312"/>
      <c r="S197" s="313"/>
      <c r="T197" s="313"/>
      <c r="U197" s="312"/>
      <c r="V197" s="313"/>
      <c r="W197" s="314"/>
      <c r="X197" s="541"/>
      <c r="Y197" s="541"/>
      <c r="Z197" s="541"/>
      <c r="AA197" s="541"/>
    </row>
    <row r="198" spans="1:51">
      <c r="A198" s="708">
        <v>6.1290000000000093</v>
      </c>
      <c r="B198" s="785" t="s">
        <v>16</v>
      </c>
      <c r="C198" s="912"/>
      <c r="D198" s="909"/>
      <c r="E198" s="315" t="s">
        <v>539</v>
      </c>
      <c r="F198" s="316"/>
      <c r="G198" s="317"/>
      <c r="H198" s="317"/>
      <c r="I198" s="316"/>
      <c r="J198" s="317"/>
      <c r="K198" s="317"/>
      <c r="L198" s="316"/>
      <c r="M198" s="317"/>
      <c r="N198" s="317"/>
      <c r="O198" s="316"/>
      <c r="P198" s="317"/>
      <c r="Q198" s="317"/>
      <c r="R198" s="316"/>
      <c r="S198" s="317"/>
      <c r="T198" s="317"/>
      <c r="U198" s="316"/>
      <c r="V198" s="317"/>
      <c r="W198" s="318"/>
      <c r="X198" s="541"/>
      <c r="Y198" s="541"/>
      <c r="Z198" s="541"/>
      <c r="AA198" s="541"/>
    </row>
    <row r="199" spans="1:51" ht="14.5" thickBot="1">
      <c r="A199" s="709">
        <v>6.1300000000000097</v>
      </c>
      <c r="B199" s="797" t="s">
        <v>16</v>
      </c>
      <c r="C199" s="913"/>
      <c r="D199" s="910"/>
      <c r="E199" s="759" t="s">
        <v>540</v>
      </c>
      <c r="F199" s="765"/>
      <c r="G199" s="766"/>
      <c r="H199" s="766"/>
      <c r="I199" s="765"/>
      <c r="J199" s="766"/>
      <c r="K199" s="766"/>
      <c r="L199" s="765"/>
      <c r="M199" s="766"/>
      <c r="N199" s="766"/>
      <c r="O199" s="765"/>
      <c r="P199" s="766"/>
      <c r="Q199" s="766"/>
      <c r="R199" s="765"/>
      <c r="S199" s="766"/>
      <c r="T199" s="766"/>
      <c r="U199" s="765"/>
      <c r="V199" s="766"/>
      <c r="W199" s="767"/>
      <c r="X199" s="541"/>
      <c r="Y199" s="541"/>
      <c r="Z199" s="541"/>
      <c r="AA199" s="541"/>
    </row>
    <row r="200" spans="1:51">
      <c r="X200" s="541"/>
      <c r="Y200" s="541"/>
      <c r="Z200" s="541"/>
      <c r="AA200" s="541"/>
    </row>
    <row r="201" spans="1:51" ht="14.5" thickBot="1">
      <c r="X201" s="541"/>
      <c r="Y201" s="541"/>
      <c r="Z201" s="541"/>
      <c r="AA201" s="541"/>
    </row>
    <row r="202" spans="1:51" ht="15.5">
      <c r="A202" s="879" t="s">
        <v>502</v>
      </c>
      <c r="B202" s="880"/>
      <c r="C202" s="880"/>
      <c r="D202" s="880"/>
      <c r="E202" s="881"/>
      <c r="F202" s="839" t="s">
        <v>8</v>
      </c>
      <c r="G202" s="841"/>
      <c r="H202" s="845"/>
      <c r="I202" s="846" t="s">
        <v>9</v>
      </c>
      <c r="J202" s="892"/>
      <c r="K202" s="930"/>
      <c r="L202" s="846" t="s">
        <v>10</v>
      </c>
      <c r="M202" s="892"/>
      <c r="N202" s="847"/>
      <c r="O202" s="846" t="s">
        <v>11</v>
      </c>
      <c r="P202" s="892"/>
      <c r="Q202" s="847"/>
      <c r="R202" s="846" t="s">
        <v>12</v>
      </c>
      <c r="S202" s="892"/>
      <c r="T202" s="847"/>
      <c r="U202" s="846" t="s">
        <v>13</v>
      </c>
      <c r="V202" s="892"/>
      <c r="W202" s="847"/>
      <c r="X202" s="541"/>
      <c r="Y202" s="541"/>
      <c r="Z202" s="541"/>
      <c r="AA202" s="541"/>
    </row>
    <row r="203" spans="1:51" ht="24" customHeight="1" thickBot="1">
      <c r="A203" s="902"/>
      <c r="B203" s="903"/>
      <c r="C203" s="903"/>
      <c r="D203" s="903"/>
      <c r="E203" s="904"/>
      <c r="F203" s="890" t="s">
        <v>500</v>
      </c>
      <c r="G203" s="891" t="s">
        <v>139</v>
      </c>
      <c r="H203" s="894"/>
      <c r="I203" s="890" t="s">
        <v>500</v>
      </c>
      <c r="J203" s="891" t="s">
        <v>139</v>
      </c>
      <c r="K203" s="926"/>
      <c r="L203" s="890" t="s">
        <v>500</v>
      </c>
      <c r="M203" s="891" t="s">
        <v>139</v>
      </c>
      <c r="N203" s="894"/>
      <c r="O203" s="890" t="s">
        <v>500</v>
      </c>
      <c r="P203" s="891" t="s">
        <v>139</v>
      </c>
      <c r="Q203" s="894"/>
      <c r="R203" s="890" t="s">
        <v>500</v>
      </c>
      <c r="S203" s="891" t="s">
        <v>139</v>
      </c>
      <c r="T203" s="894"/>
      <c r="U203" s="890" t="s">
        <v>500</v>
      </c>
      <c r="V203" s="891" t="s">
        <v>139</v>
      </c>
      <c r="W203" s="894"/>
      <c r="X203" s="541"/>
      <c r="Y203" s="541"/>
      <c r="Z203" s="541"/>
      <c r="AA203" s="541"/>
    </row>
    <row r="204" spans="1:51" ht="47" thickBot="1">
      <c r="A204" s="517" t="s">
        <v>128</v>
      </c>
      <c r="B204" s="518" t="s">
        <v>222</v>
      </c>
      <c r="C204" s="519" t="s">
        <v>131</v>
      </c>
      <c r="D204" s="518" t="s">
        <v>7</v>
      </c>
      <c r="E204" s="540" t="s">
        <v>223</v>
      </c>
      <c r="F204" s="893"/>
      <c r="G204" s="490" t="s">
        <v>482</v>
      </c>
      <c r="H204" s="491" t="s">
        <v>434</v>
      </c>
      <c r="I204" s="893"/>
      <c r="J204" s="490" t="s">
        <v>482</v>
      </c>
      <c r="K204" s="542" t="s">
        <v>434</v>
      </c>
      <c r="L204" s="893"/>
      <c r="M204" s="490" t="s">
        <v>482</v>
      </c>
      <c r="N204" s="491" t="s">
        <v>434</v>
      </c>
      <c r="O204" s="893"/>
      <c r="P204" s="490" t="s">
        <v>482</v>
      </c>
      <c r="Q204" s="491" t="s">
        <v>434</v>
      </c>
      <c r="R204" s="893"/>
      <c r="S204" s="490" t="s">
        <v>482</v>
      </c>
      <c r="T204" s="491" t="s">
        <v>434</v>
      </c>
      <c r="U204" s="893"/>
      <c r="V204" s="490" t="s">
        <v>482</v>
      </c>
      <c r="W204" s="491" t="s">
        <v>434</v>
      </c>
      <c r="X204" s="541"/>
      <c r="Y204" s="541"/>
      <c r="Z204" s="541"/>
      <c r="AA204" s="541"/>
    </row>
    <row r="205" spans="1:51" ht="16" thickBot="1">
      <c r="A205" s="775"/>
      <c r="B205" s="776"/>
      <c r="C205" s="777">
        <v>1</v>
      </c>
      <c r="D205" s="777">
        <v>2</v>
      </c>
      <c r="E205" s="778">
        <v>3</v>
      </c>
      <c r="F205" s="786">
        <v>4</v>
      </c>
      <c r="G205" s="777">
        <v>5</v>
      </c>
      <c r="H205" s="778">
        <v>6</v>
      </c>
      <c r="I205" s="786">
        <v>7</v>
      </c>
      <c r="J205" s="777">
        <v>8</v>
      </c>
      <c r="K205" s="787">
        <v>9</v>
      </c>
      <c r="L205" s="786">
        <v>10</v>
      </c>
      <c r="M205" s="777">
        <v>11</v>
      </c>
      <c r="N205" s="778">
        <v>12</v>
      </c>
      <c r="O205" s="786">
        <v>13</v>
      </c>
      <c r="P205" s="777">
        <v>14</v>
      </c>
      <c r="Q205" s="778">
        <v>15</v>
      </c>
      <c r="R205" s="786">
        <v>16</v>
      </c>
      <c r="S205" s="777">
        <v>17</v>
      </c>
      <c r="T205" s="778">
        <v>18</v>
      </c>
      <c r="U205" s="786">
        <v>19</v>
      </c>
      <c r="V205" s="777">
        <v>20</v>
      </c>
      <c r="W205" s="778">
        <v>21</v>
      </c>
      <c r="X205" s="679"/>
      <c r="Y205" s="679"/>
      <c r="Z205" s="679"/>
      <c r="AA205" s="679"/>
      <c r="AB205" s="679"/>
      <c r="AC205" s="679"/>
      <c r="AD205" s="679"/>
      <c r="AE205" s="679"/>
      <c r="AF205" s="679"/>
      <c r="AG205" s="679"/>
      <c r="AH205" s="679"/>
      <c r="AI205" s="679"/>
      <c r="AJ205" s="679"/>
      <c r="AK205" s="679"/>
      <c r="AL205" s="679"/>
      <c r="AM205" s="679"/>
      <c r="AN205" s="679"/>
      <c r="AO205" s="679"/>
      <c r="AP205" s="679"/>
      <c r="AQ205" s="679"/>
      <c r="AR205" s="679"/>
      <c r="AS205" s="679"/>
      <c r="AT205" s="679"/>
      <c r="AU205" s="679"/>
      <c r="AV205" s="679"/>
      <c r="AW205" s="679"/>
      <c r="AX205" s="679"/>
      <c r="AY205" s="679"/>
    </row>
    <row r="206" spans="1:51" ht="21" customHeight="1">
      <c r="A206" s="601">
        <v>6.13100000000001</v>
      </c>
      <c r="B206" s="783" t="s">
        <v>16</v>
      </c>
      <c r="C206" s="923"/>
      <c r="D206" s="920" t="s">
        <v>225</v>
      </c>
      <c r="E206" s="319" t="s">
        <v>536</v>
      </c>
      <c r="F206" s="320"/>
      <c r="G206" s="321"/>
      <c r="H206" s="321"/>
      <c r="I206" s="320"/>
      <c r="J206" s="321"/>
      <c r="K206" s="321"/>
      <c r="L206" s="320"/>
      <c r="M206" s="321"/>
      <c r="N206" s="321"/>
      <c r="O206" s="320"/>
      <c r="P206" s="321"/>
      <c r="Q206" s="321"/>
      <c r="R206" s="320"/>
      <c r="S206" s="321"/>
      <c r="T206" s="321"/>
      <c r="U206" s="320"/>
      <c r="V206" s="321"/>
      <c r="W206" s="322"/>
      <c r="X206" s="541"/>
      <c r="Y206" s="541"/>
      <c r="Z206" s="541"/>
      <c r="AA206" s="541"/>
    </row>
    <row r="207" spans="1:51" ht="21" customHeight="1">
      <c r="A207" s="603">
        <v>6.1320000000000103</v>
      </c>
      <c r="B207" s="784" t="s">
        <v>16</v>
      </c>
      <c r="C207" s="924"/>
      <c r="D207" s="921"/>
      <c r="E207" s="311" t="s">
        <v>537</v>
      </c>
      <c r="F207" s="312"/>
      <c r="G207" s="313"/>
      <c r="H207" s="313"/>
      <c r="I207" s="312"/>
      <c r="J207" s="313"/>
      <c r="K207" s="313"/>
      <c r="L207" s="312"/>
      <c r="M207" s="313"/>
      <c r="N207" s="313"/>
      <c r="O207" s="312"/>
      <c r="P207" s="313"/>
      <c r="Q207" s="313"/>
      <c r="R207" s="312"/>
      <c r="S207" s="313"/>
      <c r="T207" s="313"/>
      <c r="U207" s="312"/>
      <c r="V207" s="313"/>
      <c r="W207" s="314"/>
      <c r="X207" s="541"/>
      <c r="Y207" s="541"/>
      <c r="Z207" s="541"/>
      <c r="AA207" s="541"/>
    </row>
    <row r="208" spans="1:51" ht="21" customHeight="1">
      <c r="A208" s="603">
        <v>6.1330000000000107</v>
      </c>
      <c r="B208" s="784" t="s">
        <v>16</v>
      </c>
      <c r="C208" s="924"/>
      <c r="D208" s="921"/>
      <c r="E208" s="311" t="s">
        <v>538</v>
      </c>
      <c r="F208" s="312"/>
      <c r="G208" s="313"/>
      <c r="H208" s="313"/>
      <c r="I208" s="312"/>
      <c r="J208" s="313"/>
      <c r="K208" s="313"/>
      <c r="L208" s="312"/>
      <c r="M208" s="313"/>
      <c r="N208" s="313"/>
      <c r="O208" s="312"/>
      <c r="P208" s="313"/>
      <c r="Q208" s="313"/>
      <c r="R208" s="312"/>
      <c r="S208" s="313"/>
      <c r="T208" s="313"/>
      <c r="U208" s="312"/>
      <c r="V208" s="313"/>
      <c r="W208" s="314"/>
      <c r="X208" s="541"/>
      <c r="Y208" s="541"/>
      <c r="Z208" s="541"/>
      <c r="AA208" s="541"/>
    </row>
    <row r="209" spans="1:51">
      <c r="A209" s="603">
        <v>6.134000000000011</v>
      </c>
      <c r="B209" s="785" t="s">
        <v>16</v>
      </c>
      <c r="C209" s="924"/>
      <c r="D209" s="921"/>
      <c r="E209" s="315" t="s">
        <v>539</v>
      </c>
      <c r="F209" s="316"/>
      <c r="G209" s="317"/>
      <c r="H209" s="317"/>
      <c r="I209" s="316"/>
      <c r="J209" s="317"/>
      <c r="K209" s="317"/>
      <c r="L209" s="316"/>
      <c r="M209" s="317"/>
      <c r="N209" s="317"/>
      <c r="O209" s="316"/>
      <c r="P209" s="317"/>
      <c r="Q209" s="317"/>
      <c r="R209" s="316"/>
      <c r="S209" s="317"/>
      <c r="T209" s="317"/>
      <c r="U209" s="316"/>
      <c r="V209" s="317"/>
      <c r="W209" s="318"/>
      <c r="X209" s="541"/>
      <c r="Y209" s="541"/>
      <c r="Z209" s="541"/>
      <c r="AA209" s="541"/>
    </row>
    <row r="210" spans="1:51" ht="14.5" thickBot="1">
      <c r="A210" s="603">
        <v>6.1350000000000113</v>
      </c>
      <c r="B210" s="785" t="s">
        <v>16</v>
      </c>
      <c r="C210" s="924"/>
      <c r="D210" s="921"/>
      <c r="E210" s="315" t="s">
        <v>540</v>
      </c>
      <c r="F210" s="316"/>
      <c r="G210" s="317"/>
      <c r="H210" s="317"/>
      <c r="I210" s="316"/>
      <c r="J210" s="317"/>
      <c r="K210" s="317"/>
      <c r="L210" s="316"/>
      <c r="M210" s="317"/>
      <c r="N210" s="317"/>
      <c r="O210" s="316"/>
      <c r="P210" s="317"/>
      <c r="Q210" s="317"/>
      <c r="R210" s="316"/>
      <c r="S210" s="317"/>
      <c r="T210" s="317"/>
      <c r="U210" s="316"/>
      <c r="V210" s="317"/>
      <c r="W210" s="318"/>
      <c r="X210" s="541"/>
      <c r="Y210" s="541"/>
      <c r="Z210" s="541"/>
      <c r="AA210" s="541"/>
    </row>
    <row r="211" spans="1:51">
      <c r="A211" s="601">
        <v>6.1360000000000117</v>
      </c>
      <c r="B211" s="783" t="s">
        <v>16</v>
      </c>
      <c r="C211" s="924"/>
      <c r="D211" s="920" t="s">
        <v>230</v>
      </c>
      <c r="E211" s="789" t="s">
        <v>536</v>
      </c>
      <c r="F211" s="320"/>
      <c r="G211" s="321"/>
      <c r="H211" s="321"/>
      <c r="I211" s="320"/>
      <c r="J211" s="321"/>
      <c r="K211" s="321"/>
      <c r="L211" s="320"/>
      <c r="M211" s="321"/>
      <c r="N211" s="321"/>
      <c r="O211" s="320"/>
      <c r="P211" s="321"/>
      <c r="Q211" s="321"/>
      <c r="R211" s="320"/>
      <c r="S211" s="321"/>
      <c r="T211" s="321"/>
      <c r="U211" s="320"/>
      <c r="V211" s="321"/>
      <c r="W211" s="322"/>
      <c r="X211" s="541"/>
      <c r="Y211" s="541"/>
      <c r="Z211" s="541"/>
      <c r="AA211" s="541"/>
    </row>
    <row r="212" spans="1:51">
      <c r="A212" s="603">
        <v>6.137000000000012</v>
      </c>
      <c r="B212" s="785" t="s">
        <v>16</v>
      </c>
      <c r="C212" s="924"/>
      <c r="D212" s="921"/>
      <c r="E212" s="791" t="s">
        <v>537</v>
      </c>
      <c r="F212" s="312"/>
      <c r="G212" s="313"/>
      <c r="H212" s="313"/>
      <c r="I212" s="312"/>
      <c r="J212" s="313"/>
      <c r="K212" s="313"/>
      <c r="L212" s="312"/>
      <c r="M212" s="313"/>
      <c r="N212" s="313"/>
      <c r="O212" s="312"/>
      <c r="P212" s="313"/>
      <c r="Q212" s="313"/>
      <c r="R212" s="312"/>
      <c r="S212" s="313"/>
      <c r="T212" s="313"/>
      <c r="U212" s="312"/>
      <c r="V212" s="313"/>
      <c r="W212" s="314"/>
      <c r="X212" s="541"/>
      <c r="Y212" s="541"/>
      <c r="Z212" s="541"/>
      <c r="AA212" s="541"/>
    </row>
    <row r="213" spans="1:51">
      <c r="A213" s="603">
        <v>6.1380000000000123</v>
      </c>
      <c r="B213" s="785" t="s">
        <v>16</v>
      </c>
      <c r="C213" s="924"/>
      <c r="D213" s="921"/>
      <c r="E213" s="791" t="s">
        <v>538</v>
      </c>
      <c r="F213" s="312"/>
      <c r="G213" s="313"/>
      <c r="H213" s="313"/>
      <c r="I213" s="312"/>
      <c r="J213" s="313"/>
      <c r="K213" s="313"/>
      <c r="L213" s="312"/>
      <c r="M213" s="313"/>
      <c r="N213" s="313"/>
      <c r="O213" s="312"/>
      <c r="P213" s="313"/>
      <c r="Q213" s="313"/>
      <c r="R213" s="312"/>
      <c r="S213" s="313"/>
      <c r="T213" s="313"/>
      <c r="U213" s="312"/>
      <c r="V213" s="313"/>
      <c r="W213" s="314"/>
      <c r="X213" s="541"/>
      <c r="Y213" s="541"/>
      <c r="Z213" s="541"/>
      <c r="AA213" s="541"/>
    </row>
    <row r="214" spans="1:51">
      <c r="A214" s="603">
        <v>6.1390000000000127</v>
      </c>
      <c r="B214" s="785" t="s">
        <v>16</v>
      </c>
      <c r="C214" s="924"/>
      <c r="D214" s="921"/>
      <c r="E214" s="790" t="s">
        <v>539</v>
      </c>
      <c r="F214" s="316"/>
      <c r="G214" s="317"/>
      <c r="H214" s="317"/>
      <c r="I214" s="316"/>
      <c r="J214" s="317"/>
      <c r="K214" s="317"/>
      <c r="L214" s="316"/>
      <c r="M214" s="317"/>
      <c r="N214" s="317"/>
      <c r="O214" s="316"/>
      <c r="P214" s="317"/>
      <c r="Q214" s="317"/>
      <c r="R214" s="316"/>
      <c r="S214" s="317"/>
      <c r="T214" s="317"/>
      <c r="U214" s="316"/>
      <c r="V214" s="317"/>
      <c r="W214" s="318"/>
      <c r="X214" s="541"/>
      <c r="Y214" s="541"/>
      <c r="Z214" s="541"/>
      <c r="AA214" s="541"/>
    </row>
    <row r="215" spans="1:51" ht="14.5" thickBot="1">
      <c r="A215" s="604">
        <v>6.140000000000013</v>
      </c>
      <c r="B215" s="797" t="s">
        <v>16</v>
      </c>
      <c r="C215" s="925"/>
      <c r="D215" s="922"/>
      <c r="E215" s="796" t="s">
        <v>540</v>
      </c>
      <c r="F215" s="765"/>
      <c r="G215" s="766"/>
      <c r="H215" s="766"/>
      <c r="I215" s="765"/>
      <c r="J215" s="766"/>
      <c r="K215" s="766"/>
      <c r="L215" s="765"/>
      <c r="M215" s="766"/>
      <c r="N215" s="766"/>
      <c r="O215" s="765"/>
      <c r="P215" s="766"/>
      <c r="Q215" s="766"/>
      <c r="R215" s="765"/>
      <c r="S215" s="766"/>
      <c r="T215" s="766"/>
      <c r="U215" s="765"/>
      <c r="V215" s="766"/>
      <c r="W215" s="767"/>
      <c r="X215" s="541"/>
      <c r="Y215" s="541"/>
      <c r="Z215" s="541"/>
      <c r="AA215" s="541"/>
    </row>
    <row r="216" spans="1:51">
      <c r="X216" s="541"/>
      <c r="Y216" s="541"/>
      <c r="Z216" s="541"/>
      <c r="AA216" s="541"/>
    </row>
    <row r="217" spans="1:51" ht="14.5" thickBot="1">
      <c r="X217" s="541"/>
      <c r="Y217" s="541"/>
      <c r="Z217" s="541"/>
      <c r="AA217" s="541"/>
    </row>
    <row r="218" spans="1:51" ht="15.5">
      <c r="A218" s="879" t="s">
        <v>542</v>
      </c>
      <c r="B218" s="880"/>
      <c r="C218" s="880"/>
      <c r="D218" s="880"/>
      <c r="E218" s="881"/>
      <c r="F218" s="839" t="s">
        <v>8</v>
      </c>
      <c r="G218" s="841"/>
      <c r="H218" s="845"/>
      <c r="I218" s="846" t="s">
        <v>9</v>
      </c>
      <c r="J218" s="892"/>
      <c r="K218" s="930"/>
      <c r="L218" s="846" t="s">
        <v>10</v>
      </c>
      <c r="M218" s="892"/>
      <c r="N218" s="847"/>
      <c r="O218" s="846" t="s">
        <v>11</v>
      </c>
      <c r="P218" s="892"/>
      <c r="Q218" s="847"/>
      <c r="R218" s="846" t="s">
        <v>12</v>
      </c>
      <c r="S218" s="892"/>
      <c r="T218" s="847"/>
      <c r="U218" s="846" t="s">
        <v>13</v>
      </c>
      <c r="V218" s="892"/>
      <c r="W218" s="847"/>
      <c r="X218" s="541"/>
      <c r="Y218" s="541"/>
      <c r="Z218" s="541"/>
      <c r="AA218" s="541"/>
    </row>
    <row r="219" spans="1:51" ht="16" customHeight="1" thickBot="1">
      <c r="A219" s="902"/>
      <c r="B219" s="903"/>
      <c r="C219" s="903"/>
      <c r="D219" s="903"/>
      <c r="E219" s="904"/>
      <c r="F219" s="890" t="s">
        <v>500</v>
      </c>
      <c r="G219" s="891" t="s">
        <v>139</v>
      </c>
      <c r="H219" s="894"/>
      <c r="I219" s="890" t="s">
        <v>500</v>
      </c>
      <c r="J219" s="891" t="s">
        <v>139</v>
      </c>
      <c r="K219" s="926"/>
      <c r="L219" s="890" t="s">
        <v>500</v>
      </c>
      <c r="M219" s="891" t="s">
        <v>139</v>
      </c>
      <c r="N219" s="894"/>
      <c r="O219" s="890" t="s">
        <v>500</v>
      </c>
      <c r="P219" s="891" t="s">
        <v>139</v>
      </c>
      <c r="Q219" s="894"/>
      <c r="R219" s="890" t="s">
        <v>500</v>
      </c>
      <c r="S219" s="891" t="s">
        <v>139</v>
      </c>
      <c r="T219" s="894"/>
      <c r="U219" s="890" t="s">
        <v>500</v>
      </c>
      <c r="V219" s="891" t="s">
        <v>139</v>
      </c>
      <c r="W219" s="894"/>
      <c r="X219" s="541"/>
      <c r="Y219" s="541"/>
      <c r="Z219" s="541"/>
      <c r="AA219" s="541"/>
    </row>
    <row r="220" spans="1:51" ht="47" thickBot="1">
      <c r="A220" s="517" t="s">
        <v>128</v>
      </c>
      <c r="B220" s="518" t="s">
        <v>222</v>
      </c>
      <c r="C220" s="519" t="s">
        <v>131</v>
      </c>
      <c r="D220" s="518" t="s">
        <v>7</v>
      </c>
      <c r="E220" s="540" t="s">
        <v>223</v>
      </c>
      <c r="F220" s="893"/>
      <c r="G220" s="490" t="s">
        <v>482</v>
      </c>
      <c r="H220" s="491" t="s">
        <v>434</v>
      </c>
      <c r="I220" s="893"/>
      <c r="J220" s="490" t="s">
        <v>482</v>
      </c>
      <c r="K220" s="542" t="s">
        <v>434</v>
      </c>
      <c r="L220" s="893"/>
      <c r="M220" s="490" t="s">
        <v>482</v>
      </c>
      <c r="N220" s="491" t="s">
        <v>434</v>
      </c>
      <c r="O220" s="893"/>
      <c r="P220" s="490" t="s">
        <v>482</v>
      </c>
      <c r="Q220" s="491" t="s">
        <v>434</v>
      </c>
      <c r="R220" s="893"/>
      <c r="S220" s="490" t="s">
        <v>482</v>
      </c>
      <c r="T220" s="491" t="s">
        <v>434</v>
      </c>
      <c r="U220" s="893"/>
      <c r="V220" s="490" t="s">
        <v>482</v>
      </c>
      <c r="W220" s="491" t="s">
        <v>434</v>
      </c>
      <c r="X220" s="541"/>
      <c r="Y220" s="541"/>
      <c r="Z220" s="541"/>
      <c r="AA220" s="541"/>
    </row>
    <row r="221" spans="1:51" ht="16" thickBot="1">
      <c r="A221" s="775"/>
      <c r="B221" s="776"/>
      <c r="C221" s="777">
        <v>1</v>
      </c>
      <c r="D221" s="777">
        <v>2</v>
      </c>
      <c r="E221" s="778">
        <v>3</v>
      </c>
      <c r="F221" s="786">
        <v>4</v>
      </c>
      <c r="G221" s="777">
        <v>5</v>
      </c>
      <c r="H221" s="778">
        <v>6</v>
      </c>
      <c r="I221" s="786">
        <v>7</v>
      </c>
      <c r="J221" s="777">
        <v>8</v>
      </c>
      <c r="K221" s="787">
        <v>9</v>
      </c>
      <c r="L221" s="786">
        <v>10</v>
      </c>
      <c r="M221" s="777">
        <v>11</v>
      </c>
      <c r="N221" s="778">
        <v>12</v>
      </c>
      <c r="O221" s="786">
        <v>13</v>
      </c>
      <c r="P221" s="777">
        <v>14</v>
      </c>
      <c r="Q221" s="778">
        <v>15</v>
      </c>
      <c r="R221" s="786">
        <v>16</v>
      </c>
      <c r="S221" s="777">
        <v>17</v>
      </c>
      <c r="T221" s="778">
        <v>18</v>
      </c>
      <c r="U221" s="786">
        <v>19</v>
      </c>
      <c r="V221" s="777">
        <v>20</v>
      </c>
      <c r="W221" s="778">
        <v>21</v>
      </c>
      <c r="X221" s="679"/>
      <c r="Y221" s="679"/>
      <c r="Z221" s="679"/>
      <c r="AA221" s="679"/>
      <c r="AB221" s="679"/>
      <c r="AC221" s="679"/>
      <c r="AD221" s="679"/>
      <c r="AE221" s="679"/>
      <c r="AF221" s="679"/>
      <c r="AG221" s="679"/>
      <c r="AH221" s="679"/>
      <c r="AI221" s="679"/>
      <c r="AJ221" s="679"/>
      <c r="AK221" s="679"/>
      <c r="AL221" s="679"/>
      <c r="AM221" s="679"/>
      <c r="AN221" s="679"/>
      <c r="AO221" s="679"/>
      <c r="AP221" s="679"/>
      <c r="AQ221" s="679"/>
      <c r="AR221" s="679"/>
      <c r="AS221" s="679"/>
      <c r="AT221" s="679"/>
      <c r="AU221" s="679"/>
      <c r="AV221" s="679"/>
      <c r="AW221" s="679"/>
      <c r="AX221" s="679"/>
      <c r="AY221" s="679"/>
    </row>
    <row r="222" spans="1:51">
      <c r="A222" s="590">
        <v>6.1410000000000133</v>
      </c>
      <c r="B222" s="783" t="s">
        <v>16</v>
      </c>
      <c r="C222" s="899"/>
      <c r="D222" s="914" t="s">
        <v>499</v>
      </c>
      <c r="E222" s="789" t="s">
        <v>498</v>
      </c>
      <c r="F222" s="607">
        <f t="shared" ref="F222:W222" si="1">F10+F28+F46+F64+F82+F100+F118+F136+F154+F172</f>
        <v>0</v>
      </c>
      <c r="G222" s="533">
        <f t="shared" si="1"/>
        <v>0</v>
      </c>
      <c r="H222" s="610">
        <f t="shared" si="1"/>
        <v>0</v>
      </c>
      <c r="I222" s="607">
        <f t="shared" si="1"/>
        <v>0</v>
      </c>
      <c r="J222" s="533">
        <f t="shared" si="1"/>
        <v>0</v>
      </c>
      <c r="K222" s="610">
        <f t="shared" si="1"/>
        <v>0</v>
      </c>
      <c r="L222" s="607">
        <f t="shared" si="1"/>
        <v>0</v>
      </c>
      <c r="M222" s="533">
        <f t="shared" si="1"/>
        <v>0</v>
      </c>
      <c r="N222" s="610">
        <f t="shared" si="1"/>
        <v>0</v>
      </c>
      <c r="O222" s="607">
        <f t="shared" si="1"/>
        <v>0</v>
      </c>
      <c r="P222" s="533">
        <f t="shared" si="1"/>
        <v>0</v>
      </c>
      <c r="Q222" s="610">
        <f t="shared" si="1"/>
        <v>0</v>
      </c>
      <c r="R222" s="607">
        <f t="shared" si="1"/>
        <v>0</v>
      </c>
      <c r="S222" s="533">
        <f t="shared" si="1"/>
        <v>0</v>
      </c>
      <c r="T222" s="610">
        <f t="shared" si="1"/>
        <v>0</v>
      </c>
      <c r="U222" s="607">
        <f t="shared" si="1"/>
        <v>0</v>
      </c>
      <c r="V222" s="533">
        <f t="shared" si="1"/>
        <v>0</v>
      </c>
      <c r="W222" s="747">
        <f t="shared" si="1"/>
        <v>0</v>
      </c>
      <c r="X222" s="541"/>
      <c r="Y222" s="541"/>
      <c r="Z222" s="541"/>
      <c r="AA222" s="541"/>
    </row>
    <row r="223" spans="1:51">
      <c r="A223" s="592">
        <v>6.1420000000000137</v>
      </c>
      <c r="B223" s="784" t="s">
        <v>16</v>
      </c>
      <c r="C223" s="900"/>
      <c r="D223" s="915"/>
      <c r="E223" s="790" t="s">
        <v>496</v>
      </c>
      <c r="F223" s="521">
        <f t="shared" ref="F223:W223" si="2">F11+F29+F47+F65+F83+F101+F119+F137+F155+F173</f>
        <v>0</v>
      </c>
      <c r="G223" s="531">
        <f t="shared" si="2"/>
        <v>0</v>
      </c>
      <c r="H223" s="611">
        <f t="shared" si="2"/>
        <v>0</v>
      </c>
      <c r="I223" s="521">
        <f t="shared" si="2"/>
        <v>0</v>
      </c>
      <c r="J223" s="531">
        <f t="shared" si="2"/>
        <v>0</v>
      </c>
      <c r="K223" s="611">
        <f t="shared" si="2"/>
        <v>0</v>
      </c>
      <c r="L223" s="521">
        <f t="shared" si="2"/>
        <v>0</v>
      </c>
      <c r="M223" s="531">
        <f t="shared" si="2"/>
        <v>0</v>
      </c>
      <c r="N223" s="611">
        <f t="shared" si="2"/>
        <v>0</v>
      </c>
      <c r="O223" s="521">
        <f t="shared" si="2"/>
        <v>0</v>
      </c>
      <c r="P223" s="531">
        <f t="shared" si="2"/>
        <v>0</v>
      </c>
      <c r="Q223" s="611">
        <f t="shared" si="2"/>
        <v>0</v>
      </c>
      <c r="R223" s="521">
        <f t="shared" si="2"/>
        <v>0</v>
      </c>
      <c r="S223" s="531">
        <f t="shared" si="2"/>
        <v>0</v>
      </c>
      <c r="T223" s="611">
        <f t="shared" si="2"/>
        <v>0</v>
      </c>
      <c r="U223" s="521">
        <f t="shared" si="2"/>
        <v>0</v>
      </c>
      <c r="V223" s="531">
        <f t="shared" si="2"/>
        <v>0</v>
      </c>
      <c r="W223" s="748">
        <f t="shared" si="2"/>
        <v>0</v>
      </c>
      <c r="X223" s="541"/>
      <c r="Y223" s="541"/>
      <c r="Z223" s="541"/>
      <c r="AA223" s="541"/>
    </row>
    <row r="224" spans="1:51">
      <c r="A224" s="592">
        <v>6.143000000000014</v>
      </c>
      <c r="B224" s="784" t="s">
        <v>16</v>
      </c>
      <c r="C224" s="900"/>
      <c r="D224" s="915"/>
      <c r="E224" s="790" t="s">
        <v>497</v>
      </c>
      <c r="F224" s="520">
        <f t="shared" ref="F224:W224" si="3">F12+F30+F48+F66+F84+F102+F120+F138+F156+F174</f>
        <v>0</v>
      </c>
      <c r="G224" s="606">
        <f t="shared" si="3"/>
        <v>0</v>
      </c>
      <c r="H224" s="612">
        <f t="shared" si="3"/>
        <v>0</v>
      </c>
      <c r="I224" s="520">
        <f t="shared" si="3"/>
        <v>0</v>
      </c>
      <c r="J224" s="529">
        <f t="shared" si="3"/>
        <v>0</v>
      </c>
      <c r="K224" s="612">
        <f t="shared" si="3"/>
        <v>0</v>
      </c>
      <c r="L224" s="520">
        <f t="shared" si="3"/>
        <v>0</v>
      </c>
      <c r="M224" s="529">
        <f t="shared" si="3"/>
        <v>0</v>
      </c>
      <c r="N224" s="612">
        <f t="shared" si="3"/>
        <v>0</v>
      </c>
      <c r="O224" s="623">
        <f t="shared" si="3"/>
        <v>0</v>
      </c>
      <c r="P224" s="531">
        <f t="shared" si="3"/>
        <v>0</v>
      </c>
      <c r="Q224" s="611">
        <f t="shared" si="3"/>
        <v>0</v>
      </c>
      <c r="R224" s="521">
        <f t="shared" si="3"/>
        <v>0</v>
      </c>
      <c r="S224" s="531">
        <f t="shared" si="3"/>
        <v>0</v>
      </c>
      <c r="T224" s="611">
        <f t="shared" si="3"/>
        <v>0</v>
      </c>
      <c r="U224" s="521">
        <f t="shared" si="3"/>
        <v>0</v>
      </c>
      <c r="V224" s="531">
        <f t="shared" si="3"/>
        <v>0</v>
      </c>
      <c r="W224" s="748">
        <f t="shared" si="3"/>
        <v>0</v>
      </c>
      <c r="X224" s="541"/>
      <c r="Y224" s="541"/>
      <c r="Z224" s="541"/>
      <c r="AA224" s="541"/>
    </row>
    <row r="225" spans="1:27">
      <c r="A225" s="592">
        <v>6.1440000000000143</v>
      </c>
      <c r="B225" s="784" t="s">
        <v>16</v>
      </c>
      <c r="C225" s="900"/>
      <c r="D225" s="915"/>
      <c r="E225" s="791" t="s">
        <v>226</v>
      </c>
      <c r="F225" s="605">
        <f t="shared" ref="F225:W225" si="4">F13+F31+F49+F67+F85+F103+F121+F139+F157+F175</f>
        <v>0</v>
      </c>
      <c r="G225" s="531">
        <f t="shared" si="4"/>
        <v>0</v>
      </c>
      <c r="H225" s="788">
        <f t="shared" si="4"/>
        <v>0</v>
      </c>
      <c r="I225" s="605">
        <f t="shared" si="4"/>
        <v>0</v>
      </c>
      <c r="J225" s="531">
        <f t="shared" si="4"/>
        <v>0</v>
      </c>
      <c r="K225" s="788">
        <f t="shared" si="4"/>
        <v>0</v>
      </c>
      <c r="L225" s="605">
        <f t="shared" si="4"/>
        <v>0</v>
      </c>
      <c r="M225" s="531">
        <f t="shared" si="4"/>
        <v>0</v>
      </c>
      <c r="N225" s="788">
        <f t="shared" si="4"/>
        <v>0</v>
      </c>
      <c r="O225" s="605">
        <f t="shared" si="4"/>
        <v>0</v>
      </c>
      <c r="P225" s="531">
        <f t="shared" si="4"/>
        <v>0</v>
      </c>
      <c r="Q225" s="611">
        <f t="shared" si="4"/>
        <v>0</v>
      </c>
      <c r="R225" s="530">
        <f t="shared" si="4"/>
        <v>0</v>
      </c>
      <c r="S225" s="531">
        <f t="shared" si="4"/>
        <v>0</v>
      </c>
      <c r="T225" s="611">
        <f t="shared" si="4"/>
        <v>0</v>
      </c>
      <c r="U225" s="530">
        <f t="shared" si="4"/>
        <v>0</v>
      </c>
      <c r="V225" s="531">
        <f t="shared" si="4"/>
        <v>0</v>
      </c>
      <c r="W225" s="748">
        <f t="shared" si="4"/>
        <v>0</v>
      </c>
      <c r="X225" s="541"/>
      <c r="Y225" s="541"/>
      <c r="Z225" s="541"/>
      <c r="AA225" s="541"/>
    </row>
    <row r="226" spans="1:27">
      <c r="A226" s="592">
        <v>6.1450000000000147</v>
      </c>
      <c r="B226" s="785" t="s">
        <v>16</v>
      </c>
      <c r="C226" s="900"/>
      <c r="D226" s="915"/>
      <c r="E226" s="790" t="s">
        <v>227</v>
      </c>
      <c r="F226" s="605">
        <f t="shared" ref="F226:W226" si="5">F14+F32+F50+F68+F86+F104+F122+F140+F158+F176</f>
        <v>0</v>
      </c>
      <c r="G226" s="531">
        <f t="shared" si="5"/>
        <v>0</v>
      </c>
      <c r="H226" s="788">
        <f t="shared" si="5"/>
        <v>0</v>
      </c>
      <c r="I226" s="605">
        <f t="shared" si="5"/>
        <v>0</v>
      </c>
      <c r="J226" s="531">
        <f t="shared" si="5"/>
        <v>0</v>
      </c>
      <c r="K226" s="788">
        <f t="shared" si="5"/>
        <v>0</v>
      </c>
      <c r="L226" s="605">
        <f t="shared" si="5"/>
        <v>0</v>
      </c>
      <c r="M226" s="531">
        <f t="shared" si="5"/>
        <v>0</v>
      </c>
      <c r="N226" s="788">
        <f t="shared" si="5"/>
        <v>0</v>
      </c>
      <c r="O226" s="605">
        <f t="shared" si="5"/>
        <v>0</v>
      </c>
      <c r="P226" s="531">
        <f t="shared" si="5"/>
        <v>0</v>
      </c>
      <c r="Q226" s="611">
        <f t="shared" si="5"/>
        <v>0</v>
      </c>
      <c r="R226" s="530">
        <f t="shared" si="5"/>
        <v>0</v>
      </c>
      <c r="S226" s="531">
        <f t="shared" si="5"/>
        <v>0</v>
      </c>
      <c r="T226" s="611">
        <f t="shared" si="5"/>
        <v>0</v>
      </c>
      <c r="U226" s="530">
        <f t="shared" si="5"/>
        <v>0</v>
      </c>
      <c r="V226" s="531">
        <f t="shared" si="5"/>
        <v>0</v>
      </c>
      <c r="W226" s="748">
        <f t="shared" si="5"/>
        <v>0</v>
      </c>
      <c r="X226" s="541"/>
      <c r="Y226" s="541"/>
      <c r="Z226" s="541"/>
      <c r="AA226" s="541"/>
    </row>
    <row r="227" spans="1:27" ht="14.5" thickBot="1">
      <c r="A227" s="592">
        <v>6.146000000000015</v>
      </c>
      <c r="B227" s="785" t="s">
        <v>16</v>
      </c>
      <c r="C227" s="900"/>
      <c r="D227" s="915"/>
      <c r="E227" s="790" t="s">
        <v>228</v>
      </c>
      <c r="F227" s="605">
        <f t="shared" ref="F227:W227" si="6">F15+F33+F51+F69+F87+F105+F123+F141+F159+F177</f>
        <v>0</v>
      </c>
      <c r="G227" s="531">
        <f t="shared" si="6"/>
        <v>0</v>
      </c>
      <c r="H227" s="788">
        <f t="shared" si="6"/>
        <v>0</v>
      </c>
      <c r="I227" s="605">
        <f t="shared" si="6"/>
        <v>0</v>
      </c>
      <c r="J227" s="531">
        <f t="shared" si="6"/>
        <v>0</v>
      </c>
      <c r="K227" s="788">
        <f t="shared" si="6"/>
        <v>0</v>
      </c>
      <c r="L227" s="605">
        <f t="shared" si="6"/>
        <v>0</v>
      </c>
      <c r="M227" s="531">
        <f t="shared" si="6"/>
        <v>0</v>
      </c>
      <c r="N227" s="788">
        <f t="shared" si="6"/>
        <v>0</v>
      </c>
      <c r="O227" s="605">
        <f t="shared" si="6"/>
        <v>0</v>
      </c>
      <c r="P227" s="531">
        <f t="shared" si="6"/>
        <v>0</v>
      </c>
      <c r="Q227" s="611">
        <f t="shared" si="6"/>
        <v>0</v>
      </c>
      <c r="R227" s="530">
        <f t="shared" si="6"/>
        <v>0</v>
      </c>
      <c r="S227" s="531">
        <f t="shared" si="6"/>
        <v>0</v>
      </c>
      <c r="T227" s="611">
        <f t="shared" si="6"/>
        <v>0</v>
      </c>
      <c r="U227" s="530">
        <f t="shared" si="6"/>
        <v>0</v>
      </c>
      <c r="V227" s="531">
        <f t="shared" si="6"/>
        <v>0</v>
      </c>
      <c r="W227" s="748">
        <f t="shared" si="6"/>
        <v>0</v>
      </c>
      <c r="X227" s="541"/>
      <c r="Y227" s="541"/>
      <c r="Z227" s="541"/>
      <c r="AA227" s="541"/>
    </row>
    <row r="228" spans="1:27">
      <c r="A228" s="590">
        <v>6.1470000000000153</v>
      </c>
      <c r="B228" s="783" t="s">
        <v>16</v>
      </c>
      <c r="C228" s="900"/>
      <c r="D228" s="916" t="s">
        <v>230</v>
      </c>
      <c r="E228" s="792" t="s">
        <v>498</v>
      </c>
      <c r="F228" s="614">
        <f t="shared" ref="F228:W228" si="7">F16+F34+F52+F70+F88+F106+F124+F142+F160+F178</f>
        <v>0</v>
      </c>
      <c r="G228" s="533">
        <f t="shared" si="7"/>
        <v>0</v>
      </c>
      <c r="H228" s="615">
        <f t="shared" si="7"/>
        <v>0</v>
      </c>
      <c r="I228" s="621">
        <f t="shared" si="7"/>
        <v>0</v>
      </c>
      <c r="J228" s="533">
        <f t="shared" si="7"/>
        <v>0</v>
      </c>
      <c r="K228" s="532">
        <f t="shared" si="7"/>
        <v>0</v>
      </c>
      <c r="L228" s="614">
        <f t="shared" si="7"/>
        <v>0</v>
      </c>
      <c r="M228" s="533">
        <f t="shared" si="7"/>
        <v>0</v>
      </c>
      <c r="N228" s="532">
        <f t="shared" si="7"/>
        <v>0</v>
      </c>
      <c r="O228" s="614">
        <f t="shared" si="7"/>
        <v>0</v>
      </c>
      <c r="P228" s="533">
        <f t="shared" si="7"/>
        <v>0</v>
      </c>
      <c r="Q228" s="615">
        <f t="shared" si="7"/>
        <v>0</v>
      </c>
      <c r="R228" s="614">
        <f t="shared" si="7"/>
        <v>0</v>
      </c>
      <c r="S228" s="533">
        <f t="shared" si="7"/>
        <v>0</v>
      </c>
      <c r="T228" s="615">
        <f t="shared" si="7"/>
        <v>0</v>
      </c>
      <c r="U228" s="614">
        <f t="shared" si="7"/>
        <v>0</v>
      </c>
      <c r="V228" s="533">
        <f t="shared" si="7"/>
        <v>0</v>
      </c>
      <c r="W228" s="615">
        <f t="shared" si="7"/>
        <v>0</v>
      </c>
      <c r="X228" s="541"/>
      <c r="Y228" s="541"/>
      <c r="Z228" s="541"/>
      <c r="AA228" s="541"/>
    </row>
    <row r="229" spans="1:27">
      <c r="A229" s="592">
        <v>6.1480000000000157</v>
      </c>
      <c r="B229" s="785" t="s">
        <v>16</v>
      </c>
      <c r="C229" s="900"/>
      <c r="D229" s="917"/>
      <c r="E229" s="793" t="s">
        <v>496</v>
      </c>
      <c r="F229" s="616">
        <f t="shared" ref="F229:W229" si="8">F17+F35+F53+F71+F89+F107+F125+F143+F161+F179</f>
        <v>0</v>
      </c>
      <c r="G229" s="531">
        <f t="shared" si="8"/>
        <v>0</v>
      </c>
      <c r="H229" s="617">
        <f t="shared" si="8"/>
        <v>0</v>
      </c>
      <c r="I229" s="609">
        <f t="shared" si="8"/>
        <v>0</v>
      </c>
      <c r="J229" s="531">
        <f t="shared" si="8"/>
        <v>0</v>
      </c>
      <c r="K229" s="534">
        <f t="shared" si="8"/>
        <v>0</v>
      </c>
      <c r="L229" s="616">
        <f t="shared" si="8"/>
        <v>0</v>
      </c>
      <c r="M229" s="531">
        <f t="shared" si="8"/>
        <v>0</v>
      </c>
      <c r="N229" s="534">
        <f t="shared" si="8"/>
        <v>0</v>
      </c>
      <c r="O229" s="616">
        <f t="shared" si="8"/>
        <v>0</v>
      </c>
      <c r="P229" s="531">
        <f t="shared" si="8"/>
        <v>0</v>
      </c>
      <c r="Q229" s="617">
        <f t="shared" si="8"/>
        <v>0</v>
      </c>
      <c r="R229" s="616">
        <f t="shared" si="8"/>
        <v>0</v>
      </c>
      <c r="S229" s="531">
        <f t="shared" si="8"/>
        <v>0</v>
      </c>
      <c r="T229" s="617">
        <f t="shared" si="8"/>
        <v>0</v>
      </c>
      <c r="U229" s="616">
        <f t="shared" si="8"/>
        <v>0</v>
      </c>
      <c r="V229" s="531">
        <f t="shared" si="8"/>
        <v>0</v>
      </c>
      <c r="W229" s="617">
        <f t="shared" si="8"/>
        <v>0</v>
      </c>
      <c r="X229" s="541"/>
      <c r="Y229" s="541"/>
      <c r="Z229" s="541"/>
      <c r="AA229" s="541"/>
    </row>
    <row r="230" spans="1:27">
      <c r="A230" s="592">
        <v>6.149000000000016</v>
      </c>
      <c r="B230" s="785" t="s">
        <v>16</v>
      </c>
      <c r="C230" s="900"/>
      <c r="D230" s="917"/>
      <c r="E230" s="793" t="s">
        <v>497</v>
      </c>
      <c r="F230" s="616">
        <f t="shared" ref="F230:W230" si="9">F18+F36+F54+F72+F90+F108+F126+F144+F162+F180</f>
        <v>0</v>
      </c>
      <c r="G230" s="531">
        <f t="shared" si="9"/>
        <v>0</v>
      </c>
      <c r="H230" s="617">
        <f t="shared" si="9"/>
        <v>0</v>
      </c>
      <c r="I230" s="609">
        <f t="shared" si="9"/>
        <v>0</v>
      </c>
      <c r="J230" s="531">
        <f t="shared" si="9"/>
        <v>0</v>
      </c>
      <c r="K230" s="534">
        <f t="shared" si="9"/>
        <v>0</v>
      </c>
      <c r="L230" s="616">
        <f t="shared" si="9"/>
        <v>0</v>
      </c>
      <c r="M230" s="531">
        <f t="shared" si="9"/>
        <v>0</v>
      </c>
      <c r="N230" s="534">
        <f t="shared" si="9"/>
        <v>0</v>
      </c>
      <c r="O230" s="616">
        <f t="shared" si="9"/>
        <v>0</v>
      </c>
      <c r="P230" s="531">
        <f t="shared" si="9"/>
        <v>0</v>
      </c>
      <c r="Q230" s="617">
        <f t="shared" si="9"/>
        <v>0</v>
      </c>
      <c r="R230" s="616">
        <f t="shared" si="9"/>
        <v>0</v>
      </c>
      <c r="S230" s="531">
        <f t="shared" si="9"/>
        <v>0</v>
      </c>
      <c r="T230" s="617">
        <f t="shared" si="9"/>
        <v>0</v>
      </c>
      <c r="U230" s="616">
        <f t="shared" si="9"/>
        <v>0</v>
      </c>
      <c r="V230" s="531">
        <f t="shared" si="9"/>
        <v>0</v>
      </c>
      <c r="W230" s="617">
        <f t="shared" si="9"/>
        <v>0</v>
      </c>
      <c r="X230" s="541"/>
      <c r="Y230" s="541"/>
      <c r="Z230" s="541"/>
      <c r="AA230" s="541"/>
    </row>
    <row r="231" spans="1:27">
      <c r="A231" s="592">
        <v>6.1500000000000163</v>
      </c>
      <c r="B231" s="785" t="s">
        <v>16</v>
      </c>
      <c r="C231" s="900"/>
      <c r="D231" s="917"/>
      <c r="E231" s="792" t="s">
        <v>226</v>
      </c>
      <c r="F231" s="618">
        <f t="shared" ref="F231:W231" si="10">F19+F37+F55+F73+F91+F109+F127+F145+F163+F181</f>
        <v>0</v>
      </c>
      <c r="G231" s="531">
        <f t="shared" si="10"/>
        <v>0</v>
      </c>
      <c r="H231" s="617">
        <f t="shared" si="10"/>
        <v>0</v>
      </c>
      <c r="I231" s="534">
        <f t="shared" si="10"/>
        <v>0</v>
      </c>
      <c r="J231" s="531">
        <f t="shared" si="10"/>
        <v>0</v>
      </c>
      <c r="K231" s="534">
        <f t="shared" si="10"/>
        <v>0</v>
      </c>
      <c r="L231" s="618">
        <f t="shared" si="10"/>
        <v>0</v>
      </c>
      <c r="M231" s="531">
        <f t="shared" si="10"/>
        <v>0</v>
      </c>
      <c r="N231" s="534">
        <f t="shared" si="10"/>
        <v>0</v>
      </c>
      <c r="O231" s="618">
        <f t="shared" si="10"/>
        <v>0</v>
      </c>
      <c r="P231" s="531">
        <f t="shared" si="10"/>
        <v>0</v>
      </c>
      <c r="Q231" s="617">
        <f t="shared" si="10"/>
        <v>0</v>
      </c>
      <c r="R231" s="618">
        <f t="shared" si="10"/>
        <v>0</v>
      </c>
      <c r="S231" s="531">
        <f t="shared" si="10"/>
        <v>0</v>
      </c>
      <c r="T231" s="617">
        <f t="shared" si="10"/>
        <v>0</v>
      </c>
      <c r="U231" s="618">
        <f t="shared" si="10"/>
        <v>0</v>
      </c>
      <c r="V231" s="531">
        <f t="shared" si="10"/>
        <v>0</v>
      </c>
      <c r="W231" s="617">
        <f t="shared" si="10"/>
        <v>0</v>
      </c>
      <c r="X231" s="541"/>
      <c r="Y231" s="541"/>
      <c r="Z231" s="541"/>
      <c r="AA231" s="541"/>
    </row>
    <row r="232" spans="1:27">
      <c r="A232" s="592">
        <v>6.1510000000000167</v>
      </c>
      <c r="B232" s="785" t="s">
        <v>16</v>
      </c>
      <c r="C232" s="900"/>
      <c r="D232" s="918"/>
      <c r="E232" s="793" t="s">
        <v>227</v>
      </c>
      <c r="F232" s="618">
        <f t="shared" ref="F232:W232" si="11">F20+F38+F56+F74+F92+F110+F128+F146+F164+F182</f>
        <v>0</v>
      </c>
      <c r="G232" s="531">
        <f t="shared" si="11"/>
        <v>0</v>
      </c>
      <c r="H232" s="617">
        <f t="shared" si="11"/>
        <v>0</v>
      </c>
      <c r="I232" s="534">
        <f t="shared" si="11"/>
        <v>0</v>
      </c>
      <c r="J232" s="531">
        <f t="shared" si="11"/>
        <v>0</v>
      </c>
      <c r="K232" s="534">
        <f t="shared" si="11"/>
        <v>0</v>
      </c>
      <c r="L232" s="618">
        <f t="shared" si="11"/>
        <v>0</v>
      </c>
      <c r="M232" s="531">
        <f t="shared" si="11"/>
        <v>0</v>
      </c>
      <c r="N232" s="534">
        <f t="shared" si="11"/>
        <v>0</v>
      </c>
      <c r="O232" s="618">
        <f t="shared" si="11"/>
        <v>0</v>
      </c>
      <c r="P232" s="531">
        <f t="shared" si="11"/>
        <v>0</v>
      </c>
      <c r="Q232" s="617">
        <f t="shared" si="11"/>
        <v>0</v>
      </c>
      <c r="R232" s="618">
        <f t="shared" si="11"/>
        <v>0</v>
      </c>
      <c r="S232" s="531">
        <f t="shared" si="11"/>
        <v>0</v>
      </c>
      <c r="T232" s="617">
        <f t="shared" si="11"/>
        <v>0</v>
      </c>
      <c r="U232" s="618">
        <f t="shared" si="11"/>
        <v>0</v>
      </c>
      <c r="V232" s="531">
        <f t="shared" si="11"/>
        <v>0</v>
      </c>
      <c r="W232" s="617">
        <f t="shared" si="11"/>
        <v>0</v>
      </c>
      <c r="X232" s="541"/>
      <c r="Y232" s="541"/>
      <c r="Z232" s="541"/>
      <c r="AA232" s="541"/>
    </row>
    <row r="233" spans="1:27" ht="14.5" thickBot="1">
      <c r="A233" s="593">
        <v>6.152000000000017</v>
      </c>
      <c r="B233" s="797" t="s">
        <v>16</v>
      </c>
      <c r="C233" s="901"/>
      <c r="D233" s="919"/>
      <c r="E233" s="794" t="s">
        <v>228</v>
      </c>
      <c r="F233" s="619">
        <f t="shared" ref="F233:W233" si="12">F21+F39+F57+F75+F93+F111+F129+F147+F165+F183</f>
        <v>0</v>
      </c>
      <c r="G233" s="608">
        <f t="shared" si="12"/>
        <v>0</v>
      </c>
      <c r="H233" s="620">
        <f t="shared" si="12"/>
        <v>0</v>
      </c>
      <c r="I233" s="622">
        <f t="shared" si="12"/>
        <v>0</v>
      </c>
      <c r="J233" s="608">
        <f t="shared" si="12"/>
        <v>0</v>
      </c>
      <c r="K233" s="622">
        <f t="shared" si="12"/>
        <v>0</v>
      </c>
      <c r="L233" s="619">
        <f t="shared" si="12"/>
        <v>0</v>
      </c>
      <c r="M233" s="608">
        <f t="shared" si="12"/>
        <v>0</v>
      </c>
      <c r="N233" s="622">
        <f t="shared" si="12"/>
        <v>0</v>
      </c>
      <c r="O233" s="619">
        <f t="shared" si="12"/>
        <v>0</v>
      </c>
      <c r="P233" s="608">
        <f t="shared" si="12"/>
        <v>0</v>
      </c>
      <c r="Q233" s="620">
        <f t="shared" si="12"/>
        <v>0</v>
      </c>
      <c r="R233" s="619">
        <f t="shared" si="12"/>
        <v>0</v>
      </c>
      <c r="S233" s="608">
        <f t="shared" si="12"/>
        <v>0</v>
      </c>
      <c r="T233" s="620">
        <f t="shared" si="12"/>
        <v>0</v>
      </c>
      <c r="U233" s="619">
        <f t="shared" si="12"/>
        <v>0</v>
      </c>
      <c r="V233" s="608">
        <f t="shared" si="12"/>
        <v>0</v>
      </c>
      <c r="W233" s="620">
        <f t="shared" si="12"/>
        <v>0</v>
      </c>
      <c r="X233" s="541"/>
      <c r="Y233" s="541"/>
      <c r="Z233" s="541"/>
      <c r="AA233" s="541"/>
    </row>
    <row r="234" spans="1:27">
      <c r="Y234" s="541"/>
      <c r="Z234" s="541"/>
      <c r="AA234" s="541"/>
    </row>
    <row r="235" spans="1:27">
      <c r="Y235" s="541"/>
      <c r="Z235" s="541"/>
      <c r="AA235" s="541"/>
    </row>
    <row r="236" spans="1:27">
      <c r="Y236" s="541"/>
      <c r="Z236" s="541"/>
      <c r="AA236" s="541"/>
    </row>
    <row r="237" spans="1:27">
      <c r="Y237" s="541"/>
      <c r="Z237" s="541"/>
      <c r="AA237" s="541"/>
    </row>
    <row r="238" spans="1:27">
      <c r="Y238" s="541"/>
      <c r="Z238" s="541"/>
      <c r="AA238" s="541"/>
    </row>
    <row r="239" spans="1:27">
      <c r="Y239" s="541"/>
      <c r="Z239" s="541"/>
      <c r="AA239" s="541"/>
    </row>
    <row r="240" spans="1:27">
      <c r="Y240" s="541"/>
      <c r="Z240" s="541"/>
      <c r="AA240" s="541"/>
    </row>
    <row r="241" spans="1:27">
      <c r="Y241" s="541"/>
      <c r="Z241" s="541"/>
      <c r="AA241" s="541"/>
    </row>
    <row r="242" spans="1:27">
      <c r="Y242" s="541"/>
      <c r="Z242" s="541"/>
      <c r="AA242" s="541"/>
    </row>
    <row r="243" spans="1:27" ht="14.5" thickBot="1"/>
    <row r="244" spans="1:27">
      <c r="A244" s="327"/>
      <c r="B244" s="328"/>
      <c r="C244" s="328"/>
      <c r="D244" s="328"/>
      <c r="E244" s="329"/>
    </row>
    <row r="245" spans="1:27">
      <c r="A245" s="330" t="s">
        <v>45</v>
      </c>
      <c r="B245" s="331"/>
      <c r="C245" s="332"/>
      <c r="D245" s="333" t="s">
        <v>46</v>
      </c>
      <c r="E245" s="334"/>
    </row>
    <row r="246" spans="1:27">
      <c r="A246" s="335"/>
      <c r="B246" s="332"/>
      <c r="C246" s="332"/>
      <c r="D246" s="332"/>
      <c r="E246" s="334"/>
    </row>
    <row r="247" spans="1:27">
      <c r="A247" s="330" t="s">
        <v>47</v>
      </c>
      <c r="B247" s="331"/>
      <c r="C247" s="332"/>
      <c r="D247" s="333" t="s">
        <v>46</v>
      </c>
      <c r="E247" s="334"/>
    </row>
    <row r="248" spans="1:27">
      <c r="A248" s="335"/>
      <c r="B248" s="332"/>
      <c r="C248" s="332"/>
      <c r="D248" s="332"/>
      <c r="E248" s="334"/>
    </row>
    <row r="249" spans="1:27">
      <c r="A249" s="330" t="s">
        <v>48</v>
      </c>
      <c r="B249" s="331"/>
      <c r="C249" s="332"/>
      <c r="D249" s="331"/>
      <c r="E249" s="334"/>
    </row>
    <row r="250" spans="1:27" ht="14.5" thickBot="1">
      <c r="A250" s="336"/>
      <c r="B250" s="337"/>
      <c r="C250" s="337"/>
      <c r="D250" s="337"/>
      <c r="E250" s="338"/>
    </row>
  </sheetData>
  <mergeCells count="286">
    <mergeCell ref="I218:K218"/>
    <mergeCell ref="L218:N218"/>
    <mergeCell ref="O218:Q218"/>
    <mergeCell ref="R218:T218"/>
    <mergeCell ref="U218:W218"/>
    <mergeCell ref="F219:F220"/>
    <mergeCell ref="G219:H219"/>
    <mergeCell ref="I219:I220"/>
    <mergeCell ref="J219:K219"/>
    <mergeCell ref="L219:L220"/>
    <mergeCell ref="M219:N219"/>
    <mergeCell ref="O219:O220"/>
    <mergeCell ref="P219:Q219"/>
    <mergeCell ref="R219:R220"/>
    <mergeCell ref="S219:T219"/>
    <mergeCell ref="U219:U220"/>
    <mergeCell ref="V219:W219"/>
    <mergeCell ref="I202:K202"/>
    <mergeCell ref="L202:N202"/>
    <mergeCell ref="O202:Q202"/>
    <mergeCell ref="R202:T202"/>
    <mergeCell ref="U202:W202"/>
    <mergeCell ref="F203:F204"/>
    <mergeCell ref="G203:H203"/>
    <mergeCell ref="I203:I204"/>
    <mergeCell ref="J203:K203"/>
    <mergeCell ref="L203:L204"/>
    <mergeCell ref="M203:N203"/>
    <mergeCell ref="O203:O204"/>
    <mergeCell ref="P203:Q203"/>
    <mergeCell ref="R203:R204"/>
    <mergeCell ref="S203:T203"/>
    <mergeCell ref="U203:U204"/>
    <mergeCell ref="V203:W203"/>
    <mergeCell ref="F202:H202"/>
    <mergeCell ref="I186:K186"/>
    <mergeCell ref="L186:N186"/>
    <mergeCell ref="O186:Q186"/>
    <mergeCell ref="R186:T186"/>
    <mergeCell ref="U186:W186"/>
    <mergeCell ref="F187:F188"/>
    <mergeCell ref="G187:H187"/>
    <mergeCell ref="I187:I188"/>
    <mergeCell ref="J187:K187"/>
    <mergeCell ref="L187:L188"/>
    <mergeCell ref="M187:N187"/>
    <mergeCell ref="O187:O188"/>
    <mergeCell ref="P187:Q187"/>
    <mergeCell ref="R187:R188"/>
    <mergeCell ref="S187:T187"/>
    <mergeCell ref="U187:U188"/>
    <mergeCell ref="V187:W187"/>
    <mergeCell ref="I168:K168"/>
    <mergeCell ref="L168:N168"/>
    <mergeCell ref="O168:Q168"/>
    <mergeCell ref="R168:T168"/>
    <mergeCell ref="U168:W168"/>
    <mergeCell ref="F169:F170"/>
    <mergeCell ref="G169:H169"/>
    <mergeCell ref="I169:I170"/>
    <mergeCell ref="J169:K169"/>
    <mergeCell ref="L169:L170"/>
    <mergeCell ref="M169:N169"/>
    <mergeCell ref="O169:O170"/>
    <mergeCell ref="P169:Q169"/>
    <mergeCell ref="R169:R170"/>
    <mergeCell ref="S169:T169"/>
    <mergeCell ref="U169:U170"/>
    <mergeCell ref="V169:W169"/>
    <mergeCell ref="I150:K150"/>
    <mergeCell ref="L150:N150"/>
    <mergeCell ref="O150:Q150"/>
    <mergeCell ref="R150:T150"/>
    <mergeCell ref="U150:W150"/>
    <mergeCell ref="F151:F152"/>
    <mergeCell ref="G151:H151"/>
    <mergeCell ref="I151:I152"/>
    <mergeCell ref="J151:K151"/>
    <mergeCell ref="L151:L152"/>
    <mergeCell ref="M151:N151"/>
    <mergeCell ref="O151:O152"/>
    <mergeCell ref="P151:Q151"/>
    <mergeCell ref="R151:R152"/>
    <mergeCell ref="S151:T151"/>
    <mergeCell ref="U151:U152"/>
    <mergeCell ref="V151:W151"/>
    <mergeCell ref="F150:H150"/>
    <mergeCell ref="I132:K132"/>
    <mergeCell ref="L132:N132"/>
    <mergeCell ref="O132:Q132"/>
    <mergeCell ref="R132:T132"/>
    <mergeCell ref="U132:W132"/>
    <mergeCell ref="F133:F134"/>
    <mergeCell ref="G133:H133"/>
    <mergeCell ref="I133:I134"/>
    <mergeCell ref="J133:K133"/>
    <mergeCell ref="L133:L134"/>
    <mergeCell ref="M133:N133"/>
    <mergeCell ref="O133:O134"/>
    <mergeCell ref="P133:Q133"/>
    <mergeCell ref="R133:R134"/>
    <mergeCell ref="S133:T133"/>
    <mergeCell ref="U133:U134"/>
    <mergeCell ref="V133:W133"/>
    <mergeCell ref="I114:K114"/>
    <mergeCell ref="L114:N114"/>
    <mergeCell ref="O114:Q114"/>
    <mergeCell ref="R114:T114"/>
    <mergeCell ref="U114:W114"/>
    <mergeCell ref="F115:F116"/>
    <mergeCell ref="G115:H115"/>
    <mergeCell ref="I115:I116"/>
    <mergeCell ref="J115:K115"/>
    <mergeCell ref="L115:L116"/>
    <mergeCell ref="M115:N115"/>
    <mergeCell ref="O115:O116"/>
    <mergeCell ref="P115:Q115"/>
    <mergeCell ref="R115:R116"/>
    <mergeCell ref="S115:T115"/>
    <mergeCell ref="U115:U116"/>
    <mergeCell ref="V115:W115"/>
    <mergeCell ref="I96:K96"/>
    <mergeCell ref="L96:N96"/>
    <mergeCell ref="O96:Q96"/>
    <mergeCell ref="R96:T96"/>
    <mergeCell ref="U96:W96"/>
    <mergeCell ref="F97:F98"/>
    <mergeCell ref="G97:H97"/>
    <mergeCell ref="I97:I98"/>
    <mergeCell ref="J97:K97"/>
    <mergeCell ref="L97:L98"/>
    <mergeCell ref="M97:N97"/>
    <mergeCell ref="O97:O98"/>
    <mergeCell ref="P97:Q97"/>
    <mergeCell ref="R97:R98"/>
    <mergeCell ref="S97:T97"/>
    <mergeCell ref="U97:U98"/>
    <mergeCell ref="V97:W97"/>
    <mergeCell ref="F78:H78"/>
    <mergeCell ref="I78:K78"/>
    <mergeCell ref="L78:N78"/>
    <mergeCell ref="O78:Q78"/>
    <mergeCell ref="R78:T78"/>
    <mergeCell ref="U78:W78"/>
    <mergeCell ref="F79:F80"/>
    <mergeCell ref="G79:H79"/>
    <mergeCell ref="I79:I80"/>
    <mergeCell ref="J79:K79"/>
    <mergeCell ref="L79:L80"/>
    <mergeCell ref="M79:N79"/>
    <mergeCell ref="O79:O80"/>
    <mergeCell ref="P79:Q79"/>
    <mergeCell ref="R79:R80"/>
    <mergeCell ref="S79:T79"/>
    <mergeCell ref="U79:U80"/>
    <mergeCell ref="V79:W79"/>
    <mergeCell ref="U60:W60"/>
    <mergeCell ref="F61:F62"/>
    <mergeCell ref="G61:H61"/>
    <mergeCell ref="I61:I62"/>
    <mergeCell ref="J61:K61"/>
    <mergeCell ref="L61:L62"/>
    <mergeCell ref="M61:N61"/>
    <mergeCell ref="O61:O62"/>
    <mergeCell ref="P61:Q61"/>
    <mergeCell ref="R61:R62"/>
    <mergeCell ref="S61:T61"/>
    <mergeCell ref="U61:U62"/>
    <mergeCell ref="V61:W61"/>
    <mergeCell ref="D46:D51"/>
    <mergeCell ref="D52:D57"/>
    <mergeCell ref="A60:E61"/>
    <mergeCell ref="F60:H60"/>
    <mergeCell ref="I60:K60"/>
    <mergeCell ref="L60:N60"/>
    <mergeCell ref="O60:Q60"/>
    <mergeCell ref="R60:T60"/>
    <mergeCell ref="C46:C57"/>
    <mergeCell ref="U42:W42"/>
    <mergeCell ref="F43:F44"/>
    <mergeCell ref="G43:H43"/>
    <mergeCell ref="I43:I44"/>
    <mergeCell ref="J43:K43"/>
    <mergeCell ref="L43:L44"/>
    <mergeCell ref="M43:N43"/>
    <mergeCell ref="O43:O44"/>
    <mergeCell ref="P43:Q43"/>
    <mergeCell ref="R43:R44"/>
    <mergeCell ref="S43:T43"/>
    <mergeCell ref="U43:U44"/>
    <mergeCell ref="V43:W43"/>
    <mergeCell ref="C28:C39"/>
    <mergeCell ref="D28:D33"/>
    <mergeCell ref="D34:D39"/>
    <mergeCell ref="A42:E43"/>
    <mergeCell ref="F42:H42"/>
    <mergeCell ref="I42:K42"/>
    <mergeCell ref="L42:N42"/>
    <mergeCell ref="O42:Q42"/>
    <mergeCell ref="R42:T42"/>
    <mergeCell ref="D10:D15"/>
    <mergeCell ref="C10:C21"/>
    <mergeCell ref="A24:E25"/>
    <mergeCell ref="F24:H24"/>
    <mergeCell ref="I24:K24"/>
    <mergeCell ref="L24:N24"/>
    <mergeCell ref="O24:Q24"/>
    <mergeCell ref="R24:T24"/>
    <mergeCell ref="D16:D21"/>
    <mergeCell ref="S25:T25"/>
    <mergeCell ref="F7:F8"/>
    <mergeCell ref="G7:H7"/>
    <mergeCell ref="U24:W24"/>
    <mergeCell ref="F25:F26"/>
    <mergeCell ref="G25:H25"/>
    <mergeCell ref="I25:I26"/>
    <mergeCell ref="J25:K25"/>
    <mergeCell ref="L25:L26"/>
    <mergeCell ref="M25:N25"/>
    <mergeCell ref="O25:O26"/>
    <mergeCell ref="P25:Q25"/>
    <mergeCell ref="R25:R26"/>
    <mergeCell ref="U25:U26"/>
    <mergeCell ref="V25:W25"/>
    <mergeCell ref="C222:C233"/>
    <mergeCell ref="D222:D227"/>
    <mergeCell ref="D228:D233"/>
    <mergeCell ref="D206:D210"/>
    <mergeCell ref="D211:D215"/>
    <mergeCell ref="C206:C215"/>
    <mergeCell ref="A202:E203"/>
    <mergeCell ref="V7:W7"/>
    <mergeCell ref="A6:E7"/>
    <mergeCell ref="F6:H6"/>
    <mergeCell ref="I6:K6"/>
    <mergeCell ref="L6:N6"/>
    <mergeCell ref="O6:Q6"/>
    <mergeCell ref="R6:T6"/>
    <mergeCell ref="U6:W6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A218:E219"/>
    <mergeCell ref="F218:H218"/>
    <mergeCell ref="F96:H96"/>
    <mergeCell ref="A114:E115"/>
    <mergeCell ref="F114:H114"/>
    <mergeCell ref="C118:C129"/>
    <mergeCell ref="D118:D123"/>
    <mergeCell ref="D124:D129"/>
    <mergeCell ref="A132:E133"/>
    <mergeCell ref="F132:H132"/>
    <mergeCell ref="F168:H168"/>
    <mergeCell ref="C172:C183"/>
    <mergeCell ref="D172:D177"/>
    <mergeCell ref="D178:D183"/>
    <mergeCell ref="A186:E187"/>
    <mergeCell ref="F186:H186"/>
    <mergeCell ref="D190:D194"/>
    <mergeCell ref="D195:D199"/>
    <mergeCell ref="C154:C165"/>
    <mergeCell ref="C64:C75"/>
    <mergeCell ref="A78:E79"/>
    <mergeCell ref="D64:D69"/>
    <mergeCell ref="D70:D75"/>
    <mergeCell ref="C100:C111"/>
    <mergeCell ref="D100:D105"/>
    <mergeCell ref="D106:D111"/>
    <mergeCell ref="C190:C199"/>
    <mergeCell ref="D154:D159"/>
    <mergeCell ref="D160:D165"/>
    <mergeCell ref="A168:E169"/>
    <mergeCell ref="C82:C93"/>
    <mergeCell ref="D82:D87"/>
    <mergeCell ref="D88:D93"/>
    <mergeCell ref="A96:E97"/>
    <mergeCell ref="C136:C147"/>
    <mergeCell ref="D136:D141"/>
    <mergeCell ref="D142:D147"/>
    <mergeCell ref="A150:E151"/>
  </mergeCells>
  <phoneticPr fontId="16" type="noConversion"/>
  <pageMargins left="0.7" right="0.7" top="0.75" bottom="0.75" header="0.3" footer="0.3"/>
  <pageSetup paperSize="9" orientation="portrait" r:id="rId1"/>
  <headerFooter>
    <oddFooter>&amp;L&amp;1#&amp;"Arial"&amp;11&amp;K000000SW Internal General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4368-8144-4C31-B1DA-1D3115B73F03}">
  <dimension ref="A1:GV39"/>
  <sheetViews>
    <sheetView showOutlineSymbols="0" showWhiteSpace="0" zoomScaleNormal="100" workbookViewId="0">
      <selection sqref="A1:XFD1048576"/>
    </sheetView>
  </sheetViews>
  <sheetFormatPr defaultRowHeight="14.5"/>
  <cols>
    <col min="1" max="1" width="6.1796875" style="585" customWidth="1"/>
    <col min="2" max="2" width="111.08984375" style="585" customWidth="1"/>
    <col min="3" max="3" width="9.7265625" style="585" bestFit="1" customWidth="1"/>
    <col min="4" max="4" width="6.1796875" style="585" bestFit="1" customWidth="1"/>
    <col min="5" max="5" width="14.36328125" style="585" bestFit="1" customWidth="1"/>
    <col min="6" max="7" width="14.36328125" style="585" customWidth="1"/>
    <col min="8" max="8" width="16.1796875" style="585" customWidth="1"/>
    <col min="9" max="9" width="14.453125" style="585" customWidth="1"/>
    <col min="10" max="16" width="13.81640625" style="585" customWidth="1"/>
    <col min="17" max="16384" width="8.7265625" style="585"/>
  </cols>
  <sheetData>
    <row r="1" spans="1:204" s="27" customFormat="1" ht="20">
      <c r="A1" s="5" t="s">
        <v>0</v>
      </c>
      <c r="B1" s="5"/>
      <c r="C1" s="29"/>
    </row>
    <row r="2" spans="1:204" s="27" customFormat="1" ht="20.5" thickBot="1">
      <c r="A2" s="29"/>
      <c r="B2" s="29"/>
      <c r="C2" s="29"/>
    </row>
    <row r="3" spans="1:204" s="550" customFormat="1" ht="20">
      <c r="A3" s="38" t="s">
        <v>517</v>
      </c>
      <c r="B3" s="105"/>
      <c r="C3" s="560"/>
      <c r="D3" s="561"/>
      <c r="I3" s="27"/>
    </row>
    <row r="4" spans="1:204" s="550" customFormat="1" ht="20.5" thickBot="1">
      <c r="A4" s="41"/>
      <c r="B4" s="106"/>
      <c r="C4" s="562"/>
      <c r="D4" s="563"/>
      <c r="I4" s="27"/>
      <c r="K4" s="42"/>
      <c r="L4" s="42"/>
    </row>
    <row r="5" spans="1:204" s="550" customFormat="1" ht="23" thickBot="1">
      <c r="I5" s="27"/>
      <c r="J5" s="564"/>
      <c r="K5" s="564"/>
      <c r="L5" s="564"/>
      <c r="M5" s="564"/>
      <c r="N5" s="564"/>
      <c r="O5" s="564"/>
      <c r="P5" s="564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</row>
    <row r="6" spans="1:204" s="35" customFormat="1" ht="74.150000000000006" customHeight="1">
      <c r="A6" s="12" t="s">
        <v>1</v>
      </c>
      <c r="B6" s="474" t="s">
        <v>2</v>
      </c>
      <c r="C6" s="475" t="s">
        <v>3</v>
      </c>
      <c r="D6" s="13" t="s">
        <v>4</v>
      </c>
      <c r="E6" s="505"/>
      <c r="F6" s="938" t="s">
        <v>459</v>
      </c>
      <c r="G6" s="938" t="s">
        <v>461</v>
      </c>
      <c r="H6" s="938" t="s">
        <v>5</v>
      </c>
      <c r="I6" s="934" t="s">
        <v>5</v>
      </c>
      <c r="J6" s="934" t="s">
        <v>5</v>
      </c>
      <c r="K6" s="934" t="s">
        <v>5</v>
      </c>
      <c r="L6" s="934" t="s">
        <v>5</v>
      </c>
      <c r="M6" s="936" t="s">
        <v>5</v>
      </c>
      <c r="N6" s="505"/>
    </row>
    <row r="7" spans="1:204" s="550" customFormat="1" ht="15.5">
      <c r="A7" s="14" t="s">
        <v>6</v>
      </c>
      <c r="B7" s="15"/>
      <c r="C7" s="16"/>
      <c r="D7" s="17" t="s">
        <v>7</v>
      </c>
      <c r="E7" s="505"/>
      <c r="F7" s="939"/>
      <c r="G7" s="939"/>
      <c r="H7" s="939"/>
      <c r="I7" s="935"/>
      <c r="J7" s="935"/>
      <c r="K7" s="935"/>
      <c r="L7" s="935"/>
      <c r="M7" s="937"/>
      <c r="N7" s="505"/>
      <c r="O7" s="35"/>
      <c r="P7" s="35"/>
      <c r="Q7" s="35"/>
      <c r="R7" s="35"/>
    </row>
    <row r="8" spans="1:204" s="550" customFormat="1" ht="16" thickBot="1">
      <c r="A8" s="565"/>
      <c r="B8" s="566"/>
      <c r="C8" s="20"/>
      <c r="D8" s="21"/>
      <c r="E8" s="505"/>
      <c r="F8" s="500" t="s">
        <v>460</v>
      </c>
      <c r="G8" s="500" t="s">
        <v>233</v>
      </c>
      <c r="H8" s="500" t="s">
        <v>8</v>
      </c>
      <c r="I8" s="501" t="s">
        <v>9</v>
      </c>
      <c r="J8" s="501" t="s">
        <v>10</v>
      </c>
      <c r="K8" s="501" t="s">
        <v>11</v>
      </c>
      <c r="L8" s="501" t="s">
        <v>12</v>
      </c>
      <c r="M8" s="502" t="s">
        <v>13</v>
      </c>
      <c r="N8" s="505"/>
      <c r="O8" s="35"/>
      <c r="P8" s="35"/>
      <c r="Q8" s="35"/>
      <c r="R8" s="35"/>
    </row>
    <row r="9" spans="1:204" s="550" customFormat="1" ht="15.5">
      <c r="A9" s="567"/>
      <c r="B9" s="568"/>
      <c r="C9" s="568"/>
      <c r="D9" s="568"/>
      <c r="E9" s="505"/>
      <c r="F9" s="113">
        <v>1</v>
      </c>
      <c r="G9" s="113">
        <v>2</v>
      </c>
      <c r="H9" s="113">
        <v>3</v>
      </c>
      <c r="I9" s="113">
        <v>4</v>
      </c>
      <c r="J9" s="113">
        <v>5</v>
      </c>
      <c r="K9" s="113">
        <v>6</v>
      </c>
      <c r="L9" s="113">
        <v>7</v>
      </c>
      <c r="M9" s="113">
        <v>8</v>
      </c>
      <c r="N9" s="505"/>
      <c r="O9" s="35"/>
      <c r="P9" s="35"/>
      <c r="Q9" s="35"/>
      <c r="R9" s="35"/>
    </row>
    <row r="10" spans="1:204" s="550" customFormat="1" ht="16" thickBot="1">
      <c r="A10" s="567"/>
      <c r="B10" s="568"/>
      <c r="C10" s="568"/>
      <c r="D10" s="568"/>
      <c r="E10" s="505"/>
      <c r="F10" s="710"/>
      <c r="G10" s="710"/>
      <c r="H10" s="710"/>
      <c r="I10" s="710"/>
      <c r="J10" s="710"/>
      <c r="K10" s="710"/>
      <c r="L10" s="710"/>
      <c r="M10" s="710"/>
      <c r="N10" s="505"/>
      <c r="O10" s="35"/>
      <c r="P10" s="35"/>
      <c r="Q10" s="35"/>
      <c r="R10" s="35"/>
    </row>
    <row r="11" spans="1:204" s="550" customFormat="1" ht="16" thickBot="1">
      <c r="A11" s="76"/>
      <c r="B11" s="77" t="s">
        <v>456</v>
      </c>
      <c r="C11" s="78"/>
      <c r="D11" s="79"/>
      <c r="E11" s="505"/>
      <c r="F11" s="505"/>
      <c r="G11" s="505"/>
      <c r="H11" s="11"/>
      <c r="I11" s="11"/>
      <c r="J11" s="11"/>
      <c r="K11" s="11"/>
      <c r="L11" s="11"/>
      <c r="M11" s="11"/>
      <c r="N11" s="505"/>
      <c r="O11" s="35"/>
      <c r="P11" s="35"/>
      <c r="Q11" s="35"/>
      <c r="R11" s="35"/>
    </row>
    <row r="12" spans="1:204" s="550" customFormat="1" ht="15.5">
      <c r="A12" s="340" t="s">
        <v>518</v>
      </c>
      <c r="B12" s="503" t="s">
        <v>451</v>
      </c>
      <c r="C12" s="569" t="s">
        <v>455</v>
      </c>
      <c r="D12" s="570" t="s">
        <v>16</v>
      </c>
      <c r="E12" s="505"/>
      <c r="F12" s="505"/>
      <c r="G12" s="505"/>
      <c r="H12" s="571"/>
      <c r="I12" s="572"/>
      <c r="J12" s="572"/>
      <c r="K12" s="572"/>
      <c r="L12" s="572"/>
      <c r="M12" s="573"/>
      <c r="N12" s="505"/>
      <c r="O12" s="35"/>
      <c r="P12" s="35"/>
      <c r="Q12" s="35"/>
      <c r="R12" s="35"/>
    </row>
    <row r="13" spans="1:204" s="550" customFormat="1" ht="15.5">
      <c r="A13" s="340" t="s">
        <v>519</v>
      </c>
      <c r="B13" s="503" t="s">
        <v>458</v>
      </c>
      <c r="C13" s="569" t="s">
        <v>455</v>
      </c>
      <c r="D13" s="570" t="s">
        <v>16</v>
      </c>
      <c r="E13" s="505"/>
      <c r="F13" s="505"/>
      <c r="G13" s="505"/>
      <c r="H13" s="574"/>
      <c r="I13" s="575"/>
      <c r="J13" s="575"/>
      <c r="K13" s="575"/>
      <c r="L13" s="575"/>
      <c r="M13" s="576"/>
      <c r="N13" s="505"/>
      <c r="O13" s="35"/>
      <c r="P13" s="35"/>
      <c r="Q13" s="35"/>
      <c r="R13" s="35"/>
    </row>
    <row r="14" spans="1:204" s="550" customFormat="1" ht="16" thickBot="1">
      <c r="A14" s="340" t="s">
        <v>520</v>
      </c>
      <c r="B14" s="503" t="s">
        <v>462</v>
      </c>
      <c r="C14" s="569" t="s">
        <v>455</v>
      </c>
      <c r="D14" s="570" t="s">
        <v>16</v>
      </c>
      <c r="E14" s="505"/>
      <c r="F14" s="505"/>
      <c r="G14" s="505"/>
      <c r="H14" s="577"/>
      <c r="I14" s="578"/>
      <c r="J14" s="578"/>
      <c r="K14" s="578"/>
      <c r="L14" s="578"/>
      <c r="M14" s="579"/>
      <c r="N14" s="505"/>
      <c r="O14" s="35"/>
      <c r="P14" s="35"/>
      <c r="Q14" s="35"/>
      <c r="R14" s="35"/>
    </row>
    <row r="15" spans="1:204" s="550" customFormat="1" ht="15.5">
      <c r="A15" s="340" t="s">
        <v>521</v>
      </c>
      <c r="B15" s="503" t="s">
        <v>463</v>
      </c>
      <c r="C15" s="569" t="s">
        <v>455</v>
      </c>
      <c r="D15" s="570" t="s">
        <v>16</v>
      </c>
      <c r="E15" s="505"/>
      <c r="F15" s="580"/>
      <c r="G15" s="505"/>
      <c r="H15" s="505"/>
      <c r="I15" s="505"/>
      <c r="J15" s="505"/>
      <c r="K15" s="505"/>
      <c r="L15" s="505"/>
      <c r="M15" s="505"/>
      <c r="N15" s="505"/>
      <c r="O15" s="35"/>
      <c r="P15" s="35"/>
      <c r="Q15" s="35"/>
      <c r="R15" s="35"/>
    </row>
    <row r="16" spans="1:204" s="550" customFormat="1" ht="16" thickBot="1">
      <c r="A16" s="340" t="s">
        <v>522</v>
      </c>
      <c r="B16" s="503" t="s">
        <v>464</v>
      </c>
      <c r="C16" s="569" t="s">
        <v>455</v>
      </c>
      <c r="D16" s="570" t="s">
        <v>16</v>
      </c>
      <c r="E16" s="505"/>
      <c r="F16" s="581"/>
      <c r="G16" s="505"/>
      <c r="H16" s="505"/>
      <c r="I16" s="505"/>
      <c r="J16" s="505"/>
      <c r="K16" s="505"/>
      <c r="L16" s="505"/>
      <c r="M16" s="505"/>
      <c r="N16" s="505"/>
      <c r="O16" s="35"/>
      <c r="P16" s="35"/>
      <c r="Q16" s="35"/>
      <c r="R16" s="35"/>
    </row>
    <row r="17" spans="1:18" s="550" customFormat="1" ht="15.5">
      <c r="A17" s="340" t="s">
        <v>523</v>
      </c>
      <c r="B17" s="503" t="s">
        <v>465</v>
      </c>
      <c r="C17" s="569" t="s">
        <v>44</v>
      </c>
      <c r="D17" s="570" t="s">
        <v>35</v>
      </c>
      <c r="E17" s="505"/>
      <c r="F17" s="505"/>
      <c r="G17" s="505"/>
      <c r="H17" s="304" t="e">
        <f>H12/$F$15</f>
        <v>#DIV/0!</v>
      </c>
      <c r="I17" s="305" t="e">
        <f t="shared" ref="I17:K17" si="0">I12/$F$15</f>
        <v>#DIV/0!</v>
      </c>
      <c r="J17" s="305" t="e">
        <f>J12/$F$15</f>
        <v>#DIV/0!</v>
      </c>
      <c r="K17" s="305" t="e">
        <f t="shared" si="0"/>
        <v>#DIV/0!</v>
      </c>
      <c r="L17" s="305" t="e">
        <f>L12/$F$15</f>
        <v>#DIV/0!</v>
      </c>
      <c r="M17" s="306" t="e">
        <f>M12/$F$15</f>
        <v>#DIV/0!</v>
      </c>
      <c r="N17" s="505"/>
      <c r="O17" s="35"/>
      <c r="P17" s="35"/>
      <c r="Q17" s="35"/>
      <c r="R17" s="35"/>
    </row>
    <row r="18" spans="1:18" s="550" customFormat="1" ht="16" thickBot="1">
      <c r="A18" s="343" t="s">
        <v>524</v>
      </c>
      <c r="B18" s="504" t="s">
        <v>466</v>
      </c>
      <c r="C18" s="582" t="s">
        <v>44</v>
      </c>
      <c r="D18" s="588" t="s">
        <v>35</v>
      </c>
      <c r="E18" s="505"/>
      <c r="F18" s="505"/>
      <c r="G18" s="505"/>
      <c r="H18" s="184" t="e">
        <f>H14/$F$16</f>
        <v>#DIV/0!</v>
      </c>
      <c r="I18" s="185" t="e">
        <f t="shared" ref="I18:L18" si="1">I14/$F$16</f>
        <v>#DIV/0!</v>
      </c>
      <c r="J18" s="185" t="e">
        <f t="shared" si="1"/>
        <v>#DIV/0!</v>
      </c>
      <c r="K18" s="185" t="e">
        <f t="shared" si="1"/>
        <v>#DIV/0!</v>
      </c>
      <c r="L18" s="185" t="e">
        <f t="shared" si="1"/>
        <v>#DIV/0!</v>
      </c>
      <c r="M18" s="186" t="e">
        <f>M14/$F$16</f>
        <v>#DIV/0!</v>
      </c>
      <c r="N18" s="505"/>
      <c r="O18" s="35"/>
      <c r="P18" s="35"/>
      <c r="Q18" s="35"/>
      <c r="R18" s="35"/>
    </row>
    <row r="19" spans="1:18" s="550" customFormat="1" ht="16" thickBot="1">
      <c r="A19" s="505"/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35"/>
      <c r="P19" s="35"/>
      <c r="Q19" s="35"/>
      <c r="R19" s="35"/>
    </row>
    <row r="20" spans="1:18" s="550" customFormat="1" ht="16" thickBot="1">
      <c r="A20" s="76"/>
      <c r="B20" s="77" t="s">
        <v>457</v>
      </c>
      <c r="C20" s="78"/>
      <c r="D20" s="79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35"/>
      <c r="P20" s="35"/>
      <c r="Q20" s="35"/>
      <c r="R20" s="35"/>
    </row>
    <row r="21" spans="1:18" s="550" customFormat="1" ht="15.5">
      <c r="A21" s="340" t="s">
        <v>525</v>
      </c>
      <c r="B21" s="503" t="s">
        <v>453</v>
      </c>
      <c r="C21" s="569" t="s">
        <v>454</v>
      </c>
      <c r="D21" s="570" t="s">
        <v>16</v>
      </c>
      <c r="E21" s="505"/>
      <c r="F21" s="505"/>
      <c r="G21" s="571"/>
      <c r="H21" s="572"/>
      <c r="I21" s="572"/>
      <c r="J21" s="572"/>
      <c r="K21" s="572"/>
      <c r="L21" s="572"/>
      <c r="M21" s="573"/>
      <c r="N21" s="505"/>
      <c r="O21" s="35"/>
      <c r="P21" s="35"/>
      <c r="Q21" s="35"/>
      <c r="R21" s="35"/>
    </row>
    <row r="22" spans="1:18" s="550" customFormat="1" ht="16" thickBot="1">
      <c r="A22" s="343" t="s">
        <v>526</v>
      </c>
      <c r="B22" s="504" t="s">
        <v>467</v>
      </c>
      <c r="C22" s="582" t="s">
        <v>15</v>
      </c>
      <c r="D22" s="588" t="s">
        <v>16</v>
      </c>
      <c r="E22" s="505"/>
      <c r="F22" s="505"/>
      <c r="G22" s="577"/>
      <c r="H22" s="578"/>
      <c r="I22" s="578"/>
      <c r="J22" s="578"/>
      <c r="K22" s="578"/>
      <c r="L22" s="578"/>
      <c r="M22" s="579"/>
      <c r="N22" s="505"/>
      <c r="O22" s="35"/>
      <c r="P22" s="35"/>
      <c r="Q22" s="35"/>
      <c r="R22" s="35"/>
    </row>
    <row r="23" spans="1:18" s="550" customFormat="1" ht="16" thickBo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s="550" customFormat="1" ht="16" thickBot="1">
      <c r="A24" s="76"/>
      <c r="B24" s="77" t="s">
        <v>468</v>
      </c>
      <c r="C24" s="78"/>
      <c r="D24" s="79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s="550" customFormat="1" ht="15.5">
      <c r="A25" s="340" t="s">
        <v>527</v>
      </c>
      <c r="B25" s="583" t="s">
        <v>472</v>
      </c>
      <c r="C25" s="584" t="s">
        <v>469</v>
      </c>
      <c r="D25" s="570" t="s">
        <v>16</v>
      </c>
      <c r="E25" s="35"/>
      <c r="F25" s="35"/>
      <c r="G25" s="585"/>
      <c r="H25" s="571"/>
      <c r="I25" s="572"/>
      <c r="J25" s="572"/>
      <c r="K25" s="572"/>
      <c r="L25" s="572"/>
      <c r="M25" s="573"/>
      <c r="N25" s="35"/>
      <c r="O25" s="35"/>
      <c r="P25" s="35"/>
      <c r="Q25" s="35"/>
      <c r="R25" s="35"/>
    </row>
    <row r="26" spans="1:18" s="550" customFormat="1" ht="15.5">
      <c r="A26" s="340" t="s">
        <v>528</v>
      </c>
      <c r="B26" s="583" t="s">
        <v>473</v>
      </c>
      <c r="C26" s="584" t="s">
        <v>469</v>
      </c>
      <c r="D26" s="570" t="s">
        <v>16</v>
      </c>
      <c r="E26" s="35"/>
      <c r="F26" s="35"/>
      <c r="G26" s="585"/>
      <c r="H26" s="574"/>
      <c r="I26" s="575"/>
      <c r="J26" s="575"/>
      <c r="K26" s="575"/>
      <c r="L26" s="575"/>
      <c r="M26" s="576"/>
      <c r="N26" s="35"/>
      <c r="O26" s="35"/>
      <c r="P26" s="35"/>
      <c r="Q26" s="35"/>
      <c r="R26" s="35"/>
    </row>
    <row r="27" spans="1:18" s="550" customFormat="1" ht="15.5">
      <c r="A27" s="340" t="s">
        <v>529</v>
      </c>
      <c r="B27" s="583" t="s">
        <v>470</v>
      </c>
      <c r="C27" s="584" t="s">
        <v>469</v>
      </c>
      <c r="D27" s="570" t="s">
        <v>16</v>
      </c>
      <c r="E27" s="35"/>
      <c r="F27" s="35"/>
      <c r="G27" s="585"/>
      <c r="H27" s="574"/>
      <c r="I27" s="575"/>
      <c r="J27" s="575"/>
      <c r="K27" s="575"/>
      <c r="L27" s="575"/>
      <c r="M27" s="576"/>
      <c r="N27" s="35"/>
      <c r="O27" s="35"/>
      <c r="P27" s="35"/>
      <c r="Q27" s="35"/>
      <c r="R27" s="35"/>
    </row>
    <row r="28" spans="1:18" ht="15.5">
      <c r="A28" s="340" t="s">
        <v>530</v>
      </c>
      <c r="B28" s="583" t="s">
        <v>471</v>
      </c>
      <c r="C28" s="584" t="s">
        <v>469</v>
      </c>
      <c r="D28" s="570" t="s">
        <v>16</v>
      </c>
      <c r="E28" s="35"/>
      <c r="F28" s="35"/>
      <c r="H28" s="574"/>
      <c r="I28" s="575"/>
      <c r="J28" s="575"/>
      <c r="K28" s="575"/>
      <c r="L28" s="575"/>
      <c r="M28" s="576"/>
      <c r="N28" s="35"/>
      <c r="O28" s="35"/>
      <c r="P28" s="35"/>
      <c r="Q28" s="35"/>
      <c r="R28" s="35"/>
    </row>
    <row r="29" spans="1:18">
      <c r="A29" s="340" t="s">
        <v>531</v>
      </c>
      <c r="B29" s="583" t="s">
        <v>474</v>
      </c>
      <c r="C29" s="584" t="s">
        <v>44</v>
      </c>
      <c r="D29" s="570" t="s">
        <v>35</v>
      </c>
      <c r="H29" s="177" t="e">
        <f>SUM(H27:H28)/H25</f>
        <v>#DIV/0!</v>
      </c>
      <c r="I29" s="178" t="e">
        <f>SUM(I27:I28)/I25</f>
        <v>#DIV/0!</v>
      </c>
      <c r="J29" s="178" t="e">
        <f t="shared" ref="J29:M29" si="2">SUM(J27:J28)/J25</f>
        <v>#DIV/0!</v>
      </c>
      <c r="K29" s="178" t="e">
        <f t="shared" si="2"/>
        <v>#DIV/0!</v>
      </c>
      <c r="L29" s="178" t="e">
        <f t="shared" si="2"/>
        <v>#DIV/0!</v>
      </c>
      <c r="M29" s="179" t="e">
        <f t="shared" si="2"/>
        <v>#DIV/0!</v>
      </c>
    </row>
    <row r="30" spans="1:18" ht="15" thickBot="1">
      <c r="A30" s="343" t="s">
        <v>532</v>
      </c>
      <c r="B30" s="586" t="s">
        <v>475</v>
      </c>
      <c r="C30" s="587" t="s">
        <v>44</v>
      </c>
      <c r="D30" s="588" t="s">
        <v>35</v>
      </c>
      <c r="H30" s="184" t="e">
        <f>SUM(H27:H28)/H26</f>
        <v>#DIV/0!</v>
      </c>
      <c r="I30" s="185" t="e">
        <f>SUM(I27:I28)/I26</f>
        <v>#DIV/0!</v>
      </c>
      <c r="J30" s="185" t="e">
        <f t="shared" ref="J30:L30" si="3">SUM(J27:J28)/J26</f>
        <v>#DIV/0!</v>
      </c>
      <c r="K30" s="185" t="e">
        <f t="shared" si="3"/>
        <v>#DIV/0!</v>
      </c>
      <c r="L30" s="185" t="e">
        <f t="shared" si="3"/>
        <v>#DIV/0!</v>
      </c>
      <c r="M30" s="186" t="e">
        <f>SUM(M27:M28)/M26</f>
        <v>#DIV/0!</v>
      </c>
    </row>
    <row r="32" spans="1:18" ht="15" thickBot="1"/>
    <row r="33" spans="1:8">
      <c r="A33" s="327"/>
      <c r="B33" s="328"/>
      <c r="C33" s="328"/>
      <c r="D33" s="328"/>
      <c r="E33" s="328"/>
      <c r="F33" s="328"/>
      <c r="G33" s="328"/>
      <c r="H33" s="329"/>
    </row>
    <row r="34" spans="1:8">
      <c r="A34" s="330" t="s">
        <v>45</v>
      </c>
      <c r="B34" s="331"/>
      <c r="C34" s="332"/>
      <c r="D34" s="332"/>
      <c r="E34" s="332"/>
      <c r="F34" s="332"/>
      <c r="G34" s="333" t="s">
        <v>46</v>
      </c>
      <c r="H34" s="334"/>
    </row>
    <row r="35" spans="1:8">
      <c r="A35" s="335"/>
      <c r="B35" s="332"/>
      <c r="C35" s="332"/>
      <c r="D35" s="332"/>
      <c r="E35" s="332"/>
      <c r="F35" s="332"/>
      <c r="G35" s="332"/>
      <c r="H35" s="334"/>
    </row>
    <row r="36" spans="1:8">
      <c r="A36" s="330" t="s">
        <v>47</v>
      </c>
      <c r="B36" s="331"/>
      <c r="C36" s="332"/>
      <c r="D36" s="332"/>
      <c r="E36" s="332"/>
      <c r="F36" s="332"/>
      <c r="G36" s="333" t="s">
        <v>46</v>
      </c>
      <c r="H36" s="334"/>
    </row>
    <row r="37" spans="1:8">
      <c r="A37" s="335"/>
      <c r="B37" s="332"/>
      <c r="C37" s="332"/>
      <c r="D37" s="332"/>
      <c r="E37" s="332"/>
      <c r="F37" s="332"/>
      <c r="G37" s="332"/>
      <c r="H37" s="334"/>
    </row>
    <row r="38" spans="1:8">
      <c r="A38" s="330" t="s">
        <v>48</v>
      </c>
      <c r="B38" s="331"/>
      <c r="C38" s="332"/>
      <c r="D38" s="332"/>
      <c r="E38" s="332"/>
      <c r="F38" s="332"/>
      <c r="G38" s="331"/>
      <c r="H38" s="334"/>
    </row>
    <row r="39" spans="1:8" ht="15" thickBot="1">
      <c r="A39" s="336"/>
      <c r="B39" s="337"/>
      <c r="C39" s="337"/>
      <c r="D39" s="337"/>
      <c r="E39" s="337"/>
      <c r="F39" s="337"/>
      <c r="G39" s="337"/>
      <c r="H39" s="338"/>
    </row>
  </sheetData>
  <mergeCells count="8">
    <mergeCell ref="K6:K7"/>
    <mergeCell ref="L6:L7"/>
    <mergeCell ref="M6:M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fc5cf3b-63a0-41eb-9e2d-d2b6491b4379" xsi:nil="true"/>
    <_ip_UnifiedCompliancePolicyProperties xmlns="http://schemas.microsoft.com/sharepoint/v3" xsi:nil="true"/>
    <a0a017f0ccd14f1aad5aecd480623105 xmlns="f3f80663-5594-499d-b72c-2285cda7c1bc">
      <Terms xmlns="http://schemas.microsoft.com/office/infopath/2007/PartnerControls"/>
    </a0a017f0ccd14f1aad5aecd480623105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B22B5775E944F8364B5B95951BAA3" ma:contentTypeVersion="15" ma:contentTypeDescription="Create a new document." ma:contentTypeScope="" ma:versionID="551156d73b5af73fd0b24411f585435c">
  <xsd:schema xmlns:xsd="http://www.w3.org/2001/XMLSchema" xmlns:xs="http://www.w3.org/2001/XMLSchema" xmlns:p="http://schemas.microsoft.com/office/2006/metadata/properties" xmlns:ns1="http://schemas.microsoft.com/sharepoint/v3" xmlns:ns2="f3f80663-5594-499d-b72c-2285cda7c1bc" xmlns:ns3="dfc5cf3b-63a0-41eb-9e2d-d2b6491b4379" targetNamespace="http://schemas.microsoft.com/office/2006/metadata/properties" ma:root="true" ma:fieldsID="6425ee9e550d74b3e28c65a0223004ee" ns1:_="" ns2:_="" ns3:_="">
    <xsd:import namespace="http://schemas.microsoft.com/sharepoint/v3"/>
    <xsd:import namespace="f3f80663-5594-499d-b72c-2285cda7c1b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a0a017f0ccd14f1aad5aecd480623105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80663-5594-499d-b72c-2285cda7c1bc" elementFormDefault="qualified">
    <xsd:import namespace="http://schemas.microsoft.com/office/2006/documentManagement/types"/>
    <xsd:import namespace="http://schemas.microsoft.com/office/infopath/2007/PartnerControls"/>
    <xsd:element name="a0a017f0ccd14f1aad5aecd480623105" ma:index="9" nillable="true" ma:taxonomy="true" ma:internalName="a0a017f0ccd14f1aad5aecd480623105" ma:taxonomyFieldName="Monitoring_x0020_and_x0020_Benchmarking_x0020_Area" ma:displayName="Monitoring and Benchmarking Area" ma:indexed="true" ma:default="" ma:fieldId="{a0a017f0-ccd1-4f1a-ad5a-ecd480623105}" ma:sspId="f924a736-b285-4c68-8cdb-5ccf3ff341b6" ma:termSetId="b4d5bc03-e584-4c7a-b8fa-d135138e7f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7CFDB-52A9-4D61-A685-5ABB915AA92C}">
  <ds:schemaRefs>
    <ds:schemaRef ds:uri="http://schemas.microsoft.com/office/infopath/2007/PartnerControls"/>
    <ds:schemaRef ds:uri="http://schemas.microsoft.com/office/2006/documentManagement/types"/>
    <ds:schemaRef ds:uri="f3f80663-5594-499d-b72c-2285cda7c1bc"/>
    <ds:schemaRef ds:uri="http://schemas.microsoft.com/office/2006/metadata/properties"/>
    <ds:schemaRef ds:uri="http://purl.org/dc/elements/1.1/"/>
    <ds:schemaRef ds:uri="http://schemas.microsoft.com/sharepoint/v3"/>
    <ds:schemaRef ds:uri="dfc5cf3b-63a0-41eb-9e2d-d2b6491b437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ACB746-71C6-441A-8CCB-305DAE305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C617C-C675-4C8C-BB52-FB1031E7D8B1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CC33805-94BA-4D6B-95BE-9D248CA0B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f80663-5594-499d-b72c-2285cda7c1b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Outcomes ==&gt;</vt:lpstr>
      <vt:lpstr>1. Summary information</vt:lpstr>
      <vt:lpstr>2. Itemised list</vt:lpstr>
      <vt:lpstr>Itemised List Drivers</vt:lpstr>
      <vt:lpstr>3. SR21 Outputs</vt:lpstr>
      <vt:lpstr>4. SR10 and SR15 Outputs</vt:lpstr>
      <vt:lpstr>5. Outputs by gate</vt:lpstr>
      <vt:lpstr>6. Needs and Projects</vt:lpstr>
      <vt:lpstr>7. Net Zero</vt:lpstr>
      <vt:lpstr>Financials ==&gt;</vt:lpstr>
      <vt:lpstr>8. Revenue, borrowing and cash</vt:lpstr>
      <vt:lpstr>9. T1 Financing and operating </vt:lpstr>
      <vt:lpstr>10. T2 Enh and Growth</vt:lpstr>
      <vt:lpstr>11. T2 Enh and Growth </vt:lpstr>
      <vt:lpstr>12. Repair, refurb and replace</vt:lpstr>
      <vt:lpstr>13. T1 repair &amp; Tier 2 replace</vt:lpstr>
      <vt:lpstr>14. Inflation</vt:lpstr>
      <vt:lpstr>'13. T1 repair &amp; Tier 2 replace'!Print_Area</vt:lpstr>
      <vt:lpstr>'3. SR21 Outputs'!Print_Area</vt:lpstr>
      <vt:lpstr>'4. SR10 and SR15 Outputs'!Print_Area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2022-03-10T13:06:56Z</dcterms:created>
  <dcterms:modified xsi:type="dcterms:W3CDTF">2022-03-14T16:41:32Z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0x01010036DB22B5775E944F8364B5B95951BAA3</vt:lpwstr>
  </property>
  <property fmtid="{D5CDD505-2E9C-101B-9397-08002B2CF9AE}" pid="3" name="Monitoring and Benchmarking Area">
    <vt:lpwstr/>
  </property>
  <property fmtid="{D5CDD505-2E9C-101B-9397-08002B2CF9AE}" pid="4" name="Financial Year">
    <vt:lpwstr/>
  </property>
</Properties>
</file>